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codeName="ThisWorkbook"/>
  <mc:AlternateContent xmlns:mc="http://schemas.openxmlformats.org/markup-compatibility/2006">
    <mc:Choice Requires="x15">
      <x15ac:absPath xmlns:x15ac="http://schemas.microsoft.com/office/spreadsheetml/2010/11/ac" url="/Users/tomue/Library/CloudStorage/OneDrive-FreigegebeneBibliotheken–BoulderloungeGmbH/KletterKultur - General/1. Kundeninformationen/1.1. Order Sheets/"/>
    </mc:Choice>
  </mc:AlternateContent>
  <xr:revisionPtr revIDLastSave="0" documentId="8_{31822B0E-490A-A145-8D1B-F0AF1DAE42E3}" xr6:coauthVersionLast="47" xr6:coauthVersionMax="47" xr10:uidLastSave="{00000000-0000-0000-0000-000000000000}"/>
  <bookViews>
    <workbookView xWindow="3600" yWindow="660" windowWidth="24980" windowHeight="15940" tabRatio="500" xr2:uid="{00000000-000D-0000-FFFF-FFFF00000000}"/>
  </bookViews>
  <sheets>
    <sheet name="Info &amp; Overview" sheetId="22" r:id="rId1"/>
    <sheet name="F U L L   S E T S  (-10%)" sheetId="19" r:id="rId2"/>
    <sheet name="M A C R O S" sheetId="17" r:id="rId3"/>
    <sheet name="H O L D S" sheetId="18" r:id="rId4"/>
    <sheet name="M E R C H" sheetId="21" r:id="rId5"/>
    <sheet name="Data Sheet " sheetId="15" r:id="rId6"/>
    <sheet name="Data sheet KK" sheetId="23" r:id="rId7"/>
  </sheets>
  <definedNames>
    <definedName name="_xlnm._FilterDatabase" localSheetId="5" hidden="1">'Data Sheet '!$A$1:$R$2234</definedName>
    <definedName name="_xlnm._FilterDatabase" localSheetId="6" hidden="1">'Data sheet KK'!$A$1:$M$2234</definedName>
    <definedName name="_xlnm._FilterDatabase" localSheetId="1" hidden="1">'F U L L   S E T S  (-10%)'!$E$5:$P$21</definedName>
    <definedName name="_xlnm._FilterDatabase" localSheetId="3" hidden="1">'H O L D S'!$D$5:$O$23</definedName>
    <definedName name="_xlnm._FilterDatabase" localSheetId="2" hidden="1">'M A C R O S'!$D$5:$O$31</definedName>
    <definedName name="_xlnm._FilterDatabase" localSheetId="4" hidden="1">'M E R C H'!$D$9:$E$13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451" i="23" l="1"/>
  <c r="A2451" i="23"/>
  <c r="C2451" i="23" s="1"/>
  <c r="B2431" i="23"/>
  <c r="A2431" i="23"/>
  <c r="C2431" i="23" s="1"/>
  <c r="B2411" i="23"/>
  <c r="A2411" i="23"/>
  <c r="C2411" i="23" s="1"/>
  <c r="B2391" i="23"/>
  <c r="A2391" i="23"/>
  <c r="C2391" i="23" s="1"/>
  <c r="B2371" i="23"/>
  <c r="A2371" i="23"/>
  <c r="C2371" i="23" s="1"/>
  <c r="B2351" i="23"/>
  <c r="A2351" i="23"/>
  <c r="C2351" i="23" s="1"/>
  <c r="B2331" i="23"/>
  <c r="A2331" i="23"/>
  <c r="C2331" i="23" s="1"/>
  <c r="B2311" i="23"/>
  <c r="A2311" i="23"/>
  <c r="C2311" i="23" s="1"/>
  <c r="B2291" i="23"/>
  <c r="A2291" i="23"/>
  <c r="C2291" i="23" s="1"/>
  <c r="B2272" i="23"/>
  <c r="A2272" i="23"/>
  <c r="C2272" i="23" s="1"/>
  <c r="A2453" i="23"/>
  <c r="A2452" i="23"/>
  <c r="C2452" i="23" s="1"/>
  <c r="A2450" i="23"/>
  <c r="A2449" i="23"/>
  <c r="C2449" i="23" s="1"/>
  <c r="A2448" i="23"/>
  <c r="A2447" i="23"/>
  <c r="A2446" i="23"/>
  <c r="C2446" i="23" s="1"/>
  <c r="A2445" i="23"/>
  <c r="C2445" i="23" s="1"/>
  <c r="A2444" i="23"/>
  <c r="A2443" i="23"/>
  <c r="C2443" i="23" s="1"/>
  <c r="A2442" i="23"/>
  <c r="A2441" i="23"/>
  <c r="C2441" i="23" s="1"/>
  <c r="A2440" i="23"/>
  <c r="A2439" i="23"/>
  <c r="A2438" i="23"/>
  <c r="C2438" i="23" s="1"/>
  <c r="A2437" i="23"/>
  <c r="C2437" i="23" s="1"/>
  <c r="A2436" i="23"/>
  <c r="A2435" i="23"/>
  <c r="C2435" i="23" s="1"/>
  <c r="A2434" i="23"/>
  <c r="A2433" i="23"/>
  <c r="A2432" i="23"/>
  <c r="C2432" i="23" s="1"/>
  <c r="A2430" i="23"/>
  <c r="A2429" i="23"/>
  <c r="A2428" i="23"/>
  <c r="C2428" i="23" s="1"/>
  <c r="A2427" i="23"/>
  <c r="A2426" i="23"/>
  <c r="A2425" i="23"/>
  <c r="C2425" i="23" s="1"/>
  <c r="A2424" i="23"/>
  <c r="A2423" i="23"/>
  <c r="C2423" i="23" s="1"/>
  <c r="A2422" i="23"/>
  <c r="C2422" i="23" s="1"/>
  <c r="A2421" i="23"/>
  <c r="A2420" i="23"/>
  <c r="C2420" i="23" s="1"/>
  <c r="A2419" i="23"/>
  <c r="A2418" i="23"/>
  <c r="A2417" i="23"/>
  <c r="C2417" i="23" s="1"/>
  <c r="A2416" i="23"/>
  <c r="A2415" i="23"/>
  <c r="C2415" i="23" s="1"/>
  <c r="A2414" i="23"/>
  <c r="A2413" i="23"/>
  <c r="A2412" i="23"/>
  <c r="C2412" i="23" s="1"/>
  <c r="A2410" i="23"/>
  <c r="C2410" i="23" s="1"/>
  <c r="A2409" i="23"/>
  <c r="A2408" i="23"/>
  <c r="A2407" i="23"/>
  <c r="C2407" i="23" s="1"/>
  <c r="A2406" i="23"/>
  <c r="C2406" i="23" s="1"/>
  <c r="A2405" i="23"/>
  <c r="C2405" i="23" s="1"/>
  <c r="A2404" i="23"/>
  <c r="A2403" i="23"/>
  <c r="C2403" i="23" s="1"/>
  <c r="A2402" i="23"/>
  <c r="A2401" i="23"/>
  <c r="A2400" i="23"/>
  <c r="A2399" i="23"/>
  <c r="C2399" i="23" s="1"/>
  <c r="A2398" i="23"/>
  <c r="C2398" i="23" s="1"/>
  <c r="A2397" i="23"/>
  <c r="C2397" i="23" s="1"/>
  <c r="A2396" i="23"/>
  <c r="C2396" i="23" s="1"/>
  <c r="A2395" i="23"/>
  <c r="C2395" i="23" s="1"/>
  <c r="A2394" i="23"/>
  <c r="C2394" i="23" s="1"/>
  <c r="A2393" i="23"/>
  <c r="A2392" i="23"/>
  <c r="C2392" i="23" s="1"/>
  <c r="A2390" i="23"/>
  <c r="C2390" i="23" s="1"/>
  <c r="A2389" i="23"/>
  <c r="C2389" i="23" s="1"/>
  <c r="A2388" i="23"/>
  <c r="C2388" i="23" s="1"/>
  <c r="A2387" i="23"/>
  <c r="A2386" i="23"/>
  <c r="C2386" i="23" s="1"/>
  <c r="A2385" i="23"/>
  <c r="C2385" i="23" s="1"/>
  <c r="A2384" i="23"/>
  <c r="C2384" i="23" s="1"/>
  <c r="A2383" i="23"/>
  <c r="C2383" i="23" s="1"/>
  <c r="A2382" i="23"/>
  <c r="A2381" i="23"/>
  <c r="C2381" i="23" s="1"/>
  <c r="A2380" i="23"/>
  <c r="C2380" i="23" s="1"/>
  <c r="A2379" i="23"/>
  <c r="A2378" i="23"/>
  <c r="C2378" i="23" s="1"/>
  <c r="A2377" i="23"/>
  <c r="C2377" i="23" s="1"/>
  <c r="A2376" i="23"/>
  <c r="C2376" i="23" s="1"/>
  <c r="A2375" i="23"/>
  <c r="C2375" i="23" s="1"/>
  <c r="A2374" i="23"/>
  <c r="C2374" i="23" s="1"/>
  <c r="A2373" i="23"/>
  <c r="C2373" i="23" s="1"/>
  <c r="A2372" i="23"/>
  <c r="C2372" i="23" s="1"/>
  <c r="A2370" i="23"/>
  <c r="C2370" i="23" s="1"/>
  <c r="A2369" i="23"/>
  <c r="C2369" i="23" s="1"/>
  <c r="A2368" i="23"/>
  <c r="A2367" i="23"/>
  <c r="C2367" i="23" s="1"/>
  <c r="A2366" i="23"/>
  <c r="C2366" i="23" s="1"/>
  <c r="A2365" i="23"/>
  <c r="C2365" i="23" s="1"/>
  <c r="A2364" i="23"/>
  <c r="C2364" i="23" s="1"/>
  <c r="A2363" i="23"/>
  <c r="C2363" i="23" s="1"/>
  <c r="A2362" i="23"/>
  <c r="C2362" i="23" s="1"/>
  <c r="A2361" i="23"/>
  <c r="C2361" i="23" s="1"/>
  <c r="A2360" i="23"/>
  <c r="C2360" i="23" s="1"/>
  <c r="A2359" i="23"/>
  <c r="C2359" i="23" s="1"/>
  <c r="A2358" i="23"/>
  <c r="C2358" i="23" s="1"/>
  <c r="A2357" i="23"/>
  <c r="C2357" i="23" s="1"/>
  <c r="A2356" i="23"/>
  <c r="C2356" i="23" s="1"/>
  <c r="A2355" i="23"/>
  <c r="C2355" i="23" s="1"/>
  <c r="A2354" i="23"/>
  <c r="C2354" i="23" s="1"/>
  <c r="A2353" i="23"/>
  <c r="C2353" i="23" s="1"/>
  <c r="A2352" i="23"/>
  <c r="C2352" i="23" s="1"/>
  <c r="A2350" i="23"/>
  <c r="C2350" i="23" s="1"/>
  <c r="A2349" i="23"/>
  <c r="C2349" i="23" s="1"/>
  <c r="A2348" i="23"/>
  <c r="C2348" i="23" s="1"/>
  <c r="A2347" i="23"/>
  <c r="C2347" i="23" s="1"/>
  <c r="A2346" i="23"/>
  <c r="A2345" i="23"/>
  <c r="C2345" i="23" s="1"/>
  <c r="A2344" i="23"/>
  <c r="C2344" i="23" s="1"/>
  <c r="A2343" i="23"/>
  <c r="C2343" i="23" s="1"/>
  <c r="A2342" i="23"/>
  <c r="C2342" i="23" s="1"/>
  <c r="A2341" i="23"/>
  <c r="C2341" i="23" s="1"/>
  <c r="A2340" i="23"/>
  <c r="C2340" i="23" s="1"/>
  <c r="A2339" i="23"/>
  <c r="C2339" i="23" s="1"/>
  <c r="A2338" i="23"/>
  <c r="C2338" i="23" s="1"/>
  <c r="A2337" i="23"/>
  <c r="C2337" i="23" s="1"/>
  <c r="A2336" i="23"/>
  <c r="C2336" i="23" s="1"/>
  <c r="A2335" i="23"/>
  <c r="C2335" i="23" s="1"/>
  <c r="A2334" i="23"/>
  <c r="C2334" i="23" s="1"/>
  <c r="A2333" i="23"/>
  <c r="C2333" i="23" s="1"/>
  <c r="A2332" i="23"/>
  <c r="C2332" i="23" s="1"/>
  <c r="A2330" i="23"/>
  <c r="C2330" i="23" s="1"/>
  <c r="A2329" i="23"/>
  <c r="C2329" i="23" s="1"/>
  <c r="A2328" i="23"/>
  <c r="C2328" i="23" s="1"/>
  <c r="A2327" i="23"/>
  <c r="C2327" i="23" s="1"/>
  <c r="A2326" i="23"/>
  <c r="C2326" i="23" s="1"/>
  <c r="A2325" i="23"/>
  <c r="C2325" i="23" s="1"/>
  <c r="A2324" i="23"/>
  <c r="C2324" i="23" s="1"/>
  <c r="A2323" i="23"/>
  <c r="C2323" i="23" s="1"/>
  <c r="A2322" i="23"/>
  <c r="C2322" i="23" s="1"/>
  <c r="A2321" i="23"/>
  <c r="C2321" i="23" s="1"/>
  <c r="A2320" i="23"/>
  <c r="C2320" i="23" s="1"/>
  <c r="A2319" i="23"/>
  <c r="C2319" i="23" s="1"/>
  <c r="A2318" i="23"/>
  <c r="C2318" i="23" s="1"/>
  <c r="A2317" i="23"/>
  <c r="C2317" i="23" s="1"/>
  <c r="A2316" i="23"/>
  <c r="C2316" i="23" s="1"/>
  <c r="A2315" i="23"/>
  <c r="C2315" i="23" s="1"/>
  <c r="A2314" i="23"/>
  <c r="C2314" i="23" s="1"/>
  <c r="A2313" i="23"/>
  <c r="C2313" i="23" s="1"/>
  <c r="A2312" i="23"/>
  <c r="C2312" i="23" s="1"/>
  <c r="A2310" i="23"/>
  <c r="C2310" i="23" s="1"/>
  <c r="A2309" i="23"/>
  <c r="C2309" i="23" s="1"/>
  <c r="A2308" i="23"/>
  <c r="C2308" i="23" s="1"/>
  <c r="A2307" i="23"/>
  <c r="C2307" i="23" s="1"/>
  <c r="A2306" i="23"/>
  <c r="C2306" i="23" s="1"/>
  <c r="A2305" i="23"/>
  <c r="C2305" i="23" s="1"/>
  <c r="A2304" i="23"/>
  <c r="C2304" i="23" s="1"/>
  <c r="A2303" i="23"/>
  <c r="C2303" i="23" s="1"/>
  <c r="A2302" i="23"/>
  <c r="C2302" i="23" s="1"/>
  <c r="A2301" i="23"/>
  <c r="C2301" i="23" s="1"/>
  <c r="A2300" i="23"/>
  <c r="C2300" i="23" s="1"/>
  <c r="A2299" i="23"/>
  <c r="C2299" i="23" s="1"/>
  <c r="A2298" i="23"/>
  <c r="C2298" i="23" s="1"/>
  <c r="A2297" i="23"/>
  <c r="C2297" i="23" s="1"/>
  <c r="A2296" i="23"/>
  <c r="A2295" i="23"/>
  <c r="C2295" i="23" s="1"/>
  <c r="A2294" i="23"/>
  <c r="C2294" i="23" s="1"/>
  <c r="A2293" i="23"/>
  <c r="C2293" i="23" s="1"/>
  <c r="A2292" i="23"/>
  <c r="C2292" i="23" s="1"/>
  <c r="A2290" i="23"/>
  <c r="C2290" i="23" s="1"/>
  <c r="A2289" i="23"/>
  <c r="C2289" i="23" s="1"/>
  <c r="A2288" i="23"/>
  <c r="C2288" i="23" s="1"/>
  <c r="A2287" i="23"/>
  <c r="C2287" i="23" s="1"/>
  <c r="A2286" i="23"/>
  <c r="C2286" i="23" s="1"/>
  <c r="A2285" i="23"/>
  <c r="C2285" i="23" s="1"/>
  <c r="A2284" i="23"/>
  <c r="C2284" i="23" s="1"/>
  <c r="A2283" i="23"/>
  <c r="C2283" i="23" s="1"/>
  <c r="A2282" i="23"/>
  <c r="C2282" i="23" s="1"/>
  <c r="A2281" i="23"/>
  <c r="C2281" i="23" s="1"/>
  <c r="A2280" i="23"/>
  <c r="C2280" i="23" s="1"/>
  <c r="A2279" i="23"/>
  <c r="C2279" i="23" s="1"/>
  <c r="A2278" i="23"/>
  <c r="C2278" i="23" s="1"/>
  <c r="A2277" i="23"/>
  <c r="C2277" i="23" s="1"/>
  <c r="A2276" i="23"/>
  <c r="C2276" i="23" s="1"/>
  <c r="A2275" i="23"/>
  <c r="C2275" i="23" s="1"/>
  <c r="A2274" i="23"/>
  <c r="C2274" i="23" s="1"/>
  <c r="A2260" i="23"/>
  <c r="C2260" i="23" s="1"/>
  <c r="A2273" i="23"/>
  <c r="C2273" i="23" s="1"/>
  <c r="A2271" i="23"/>
  <c r="C2271" i="23" s="1"/>
  <c r="A2270" i="23"/>
  <c r="C2270" i="23" s="1"/>
  <c r="A2269" i="23"/>
  <c r="C2269" i="23" s="1"/>
  <c r="A2268" i="23"/>
  <c r="C2268" i="23" s="1"/>
  <c r="A2267" i="23"/>
  <c r="C2267" i="23" s="1"/>
  <c r="A2266" i="23"/>
  <c r="C2266" i="23" s="1"/>
  <c r="A2265" i="23"/>
  <c r="C2265" i="23" s="1"/>
  <c r="A2264" i="23"/>
  <c r="C2264" i="23" s="1"/>
  <c r="A2263" i="23"/>
  <c r="C2263" i="23" s="1"/>
  <c r="A2262" i="23"/>
  <c r="C2262" i="23" s="1"/>
  <c r="A2261" i="23"/>
  <c r="C2261" i="23" s="1"/>
  <c r="A2259" i="23"/>
  <c r="C2259" i="23" s="1"/>
  <c r="A2258" i="23"/>
  <c r="C2258" i="23" s="1"/>
  <c r="A2257" i="23"/>
  <c r="C2257" i="23" s="1"/>
  <c r="A2256" i="23"/>
  <c r="C2256" i="23" s="1"/>
  <c r="A2255" i="23"/>
  <c r="C2255" i="23" s="1"/>
  <c r="A2254" i="23"/>
  <c r="C2254" i="23" s="1"/>
  <c r="A2247" i="23"/>
  <c r="C2247" i="23" s="1"/>
  <c r="A2248" i="23"/>
  <c r="C2248" i="23" s="1"/>
  <c r="A2249" i="23"/>
  <c r="C2249" i="23" s="1"/>
  <c r="A2250" i="23"/>
  <c r="C2250" i="23" s="1"/>
  <c r="A2251" i="23"/>
  <c r="C2251" i="23" s="1"/>
  <c r="A2252" i="23"/>
  <c r="C2252" i="23" s="1"/>
  <c r="A2253" i="23"/>
  <c r="C2253" i="23" s="1"/>
  <c r="C2296" i="23"/>
  <c r="C2346" i="23"/>
  <c r="C2368" i="23"/>
  <c r="C2379" i="23"/>
  <c r="C2382" i="23"/>
  <c r="C2387" i="23"/>
  <c r="C2393" i="23"/>
  <c r="C2400" i="23"/>
  <c r="C2401" i="23"/>
  <c r="C2402" i="23"/>
  <c r="C2404" i="23"/>
  <c r="C2408" i="23"/>
  <c r="C2409" i="23"/>
  <c r="C2413" i="23"/>
  <c r="C2414" i="23"/>
  <c r="C2416" i="23"/>
  <c r="C2418" i="23"/>
  <c r="C2419" i="23"/>
  <c r="C2421" i="23"/>
  <c r="C2424" i="23"/>
  <c r="C2426" i="23"/>
  <c r="C2427" i="23"/>
  <c r="C2429" i="23"/>
  <c r="C2430" i="23"/>
  <c r="C2433" i="23"/>
  <c r="C2434" i="23"/>
  <c r="C2436" i="23"/>
  <c r="C2439" i="23"/>
  <c r="C2440" i="23"/>
  <c r="C2442" i="23"/>
  <c r="C2444" i="23"/>
  <c r="C2447" i="23"/>
  <c r="C2448" i="23"/>
  <c r="C2450" i="23"/>
  <c r="C2453" i="23"/>
  <c r="B2235" i="23"/>
  <c r="B2236" i="23"/>
  <c r="B2237" i="23"/>
  <c r="B2238" i="23"/>
  <c r="B2239" i="23"/>
  <c r="B2240" i="23"/>
  <c r="B2241" i="23"/>
  <c r="B2242" i="23"/>
  <c r="B2243" i="23"/>
  <c r="B2244" i="23"/>
  <c r="B2245" i="23"/>
  <c r="B2246" i="23"/>
  <c r="B2247" i="23"/>
  <c r="B2248" i="23"/>
  <c r="B2249" i="23"/>
  <c r="B2250" i="23"/>
  <c r="B2251" i="23"/>
  <c r="B2252" i="23"/>
  <c r="B2253" i="23"/>
  <c r="B2254" i="23"/>
  <c r="B2255" i="23"/>
  <c r="B2256" i="23"/>
  <c r="B2257" i="23"/>
  <c r="B2258" i="23"/>
  <c r="B2259" i="23"/>
  <c r="B2260" i="23"/>
  <c r="B2261" i="23"/>
  <c r="B2262" i="23"/>
  <c r="B2263" i="23"/>
  <c r="B2264" i="23"/>
  <c r="B2265" i="23"/>
  <c r="B2266" i="23"/>
  <c r="B2267" i="23"/>
  <c r="B2268" i="23"/>
  <c r="B2269" i="23"/>
  <c r="B2270" i="23"/>
  <c r="B2271" i="23"/>
  <c r="B2273" i="23"/>
  <c r="B2274" i="23"/>
  <c r="B2275" i="23"/>
  <c r="B2276" i="23"/>
  <c r="B2277" i="23"/>
  <c r="B2278" i="23"/>
  <c r="B2279" i="23"/>
  <c r="B2280" i="23"/>
  <c r="B2281" i="23"/>
  <c r="B2282" i="23"/>
  <c r="B2283" i="23"/>
  <c r="B2284" i="23"/>
  <c r="B2285" i="23"/>
  <c r="B2286" i="23"/>
  <c r="B2287" i="23"/>
  <c r="B2288" i="23"/>
  <c r="B2289" i="23"/>
  <c r="B2290" i="23"/>
  <c r="B2292" i="23"/>
  <c r="B2293" i="23"/>
  <c r="B2294" i="23"/>
  <c r="B2295" i="23"/>
  <c r="B2296" i="23"/>
  <c r="B2297" i="23"/>
  <c r="B2298" i="23"/>
  <c r="B2299" i="23"/>
  <c r="B2300" i="23"/>
  <c r="B2301" i="23"/>
  <c r="B2302" i="23"/>
  <c r="B2303" i="23"/>
  <c r="B2304" i="23"/>
  <c r="B2305" i="23"/>
  <c r="B2306" i="23"/>
  <c r="B2307" i="23"/>
  <c r="B2308" i="23"/>
  <c r="B2309" i="23"/>
  <c r="B2310" i="23"/>
  <c r="B2312" i="23"/>
  <c r="B2313" i="23"/>
  <c r="B2314" i="23"/>
  <c r="B2315" i="23"/>
  <c r="B2316" i="23"/>
  <c r="B2317" i="23"/>
  <c r="B2318" i="23"/>
  <c r="B2319" i="23"/>
  <c r="B2320" i="23"/>
  <c r="B2321" i="23"/>
  <c r="B2322" i="23"/>
  <c r="B2323" i="23"/>
  <c r="B2324" i="23"/>
  <c r="B2325" i="23"/>
  <c r="B2326" i="23"/>
  <c r="B2327" i="23"/>
  <c r="B2328" i="23"/>
  <c r="B2329" i="23"/>
  <c r="B2330" i="23"/>
  <c r="B2332" i="23"/>
  <c r="B2333" i="23"/>
  <c r="B2334" i="23"/>
  <c r="B2335" i="23"/>
  <c r="B2336" i="23"/>
  <c r="B2337" i="23"/>
  <c r="B2338" i="23"/>
  <c r="B2339" i="23"/>
  <c r="B2340" i="23"/>
  <c r="B2341" i="23"/>
  <c r="B2342" i="23"/>
  <c r="B2343" i="23"/>
  <c r="B2344" i="23"/>
  <c r="B2345" i="23"/>
  <c r="B2346" i="23"/>
  <c r="B2347" i="23"/>
  <c r="B2348" i="23"/>
  <c r="B2349" i="23"/>
  <c r="B2350" i="23"/>
  <c r="B2352" i="23"/>
  <c r="B2353" i="23"/>
  <c r="B2354" i="23"/>
  <c r="B2355" i="23"/>
  <c r="B2356" i="23"/>
  <c r="B2357" i="23"/>
  <c r="B2358" i="23"/>
  <c r="B2359" i="23"/>
  <c r="B2360" i="23"/>
  <c r="B2361" i="23"/>
  <c r="B2362" i="23"/>
  <c r="B2363" i="23"/>
  <c r="B2364" i="23"/>
  <c r="B2365" i="23"/>
  <c r="B2366" i="23"/>
  <c r="B2367" i="23"/>
  <c r="B2368" i="23"/>
  <c r="B2369" i="23"/>
  <c r="B2370" i="23"/>
  <c r="B2372" i="23"/>
  <c r="B2373" i="23"/>
  <c r="B2374" i="23"/>
  <c r="B2375" i="23"/>
  <c r="B2376" i="23"/>
  <c r="B2377" i="23"/>
  <c r="B2378" i="23"/>
  <c r="B2379" i="23"/>
  <c r="B2380" i="23"/>
  <c r="B2381" i="23"/>
  <c r="B2382" i="23"/>
  <c r="B2383" i="23"/>
  <c r="B2384" i="23"/>
  <c r="B2385" i="23"/>
  <c r="B2386" i="23"/>
  <c r="B2387" i="23"/>
  <c r="B2388" i="23"/>
  <c r="B2389" i="23"/>
  <c r="B2390" i="23"/>
  <c r="B2392" i="23"/>
  <c r="B2393" i="23"/>
  <c r="B2394" i="23"/>
  <c r="B2395" i="23"/>
  <c r="B2396" i="23"/>
  <c r="B2397" i="23"/>
  <c r="B2398" i="23"/>
  <c r="B2399" i="23"/>
  <c r="B2400" i="23"/>
  <c r="B2401" i="23"/>
  <c r="B2402" i="23"/>
  <c r="B2403" i="23"/>
  <c r="B2404" i="23"/>
  <c r="B2405" i="23"/>
  <c r="B2406" i="23"/>
  <c r="B2407" i="23"/>
  <c r="B2408" i="23"/>
  <c r="B2409" i="23"/>
  <c r="B2410" i="23"/>
  <c r="B2412" i="23"/>
  <c r="B2413" i="23"/>
  <c r="B2414" i="23"/>
  <c r="B2415" i="23"/>
  <c r="B2416" i="23"/>
  <c r="B2417" i="23"/>
  <c r="B2418" i="23"/>
  <c r="B2419" i="23"/>
  <c r="B2420" i="23"/>
  <c r="B2421" i="23"/>
  <c r="B2422" i="23"/>
  <c r="B2423" i="23"/>
  <c r="B2424" i="23"/>
  <c r="B2425" i="23"/>
  <c r="B2426" i="23"/>
  <c r="B2427" i="23"/>
  <c r="B2428" i="23"/>
  <c r="B2429" i="23"/>
  <c r="B2430" i="23"/>
  <c r="B2432" i="23"/>
  <c r="B2433" i="23"/>
  <c r="B2434" i="23"/>
  <c r="B2435" i="23"/>
  <c r="B2436" i="23"/>
  <c r="B2437" i="23"/>
  <c r="B2438" i="23"/>
  <c r="B2439" i="23"/>
  <c r="B2440" i="23"/>
  <c r="B2441" i="23"/>
  <c r="B2442" i="23"/>
  <c r="B2443" i="23"/>
  <c r="B2444" i="23"/>
  <c r="B2445" i="23"/>
  <c r="B2446" i="23"/>
  <c r="B2447" i="23"/>
  <c r="B2448" i="23"/>
  <c r="B2449" i="23"/>
  <c r="B2450" i="23"/>
  <c r="B2452" i="23"/>
  <c r="B2453" i="23"/>
  <c r="A2246" i="23"/>
  <c r="C2246" i="23" s="1"/>
  <c r="A2245" i="23"/>
  <c r="C2245" i="23" s="1"/>
  <c r="A2244" i="23"/>
  <c r="C2244" i="23" s="1"/>
  <c r="A2243" i="23"/>
  <c r="C2243" i="23" s="1"/>
  <c r="A2242" i="23"/>
  <c r="C2242" i="23" s="1"/>
  <c r="A2241" i="23"/>
  <c r="C2241" i="23" s="1"/>
  <c r="A2240" i="23"/>
  <c r="C2240" i="23" s="1"/>
  <c r="A2239" i="23"/>
  <c r="C2239" i="23" s="1"/>
  <c r="A2238" i="23"/>
  <c r="C2238" i="23" s="1"/>
  <c r="A2237" i="23"/>
  <c r="C2237" i="23" s="1"/>
  <c r="A2236" i="23"/>
  <c r="C2236" i="23" s="1"/>
  <c r="A2235" i="23"/>
  <c r="C2235" i="23" s="1"/>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B2011" i="23"/>
  <c r="B2012" i="23"/>
  <c r="B2013" i="23"/>
  <c r="B2014" i="23"/>
  <c r="B2015" i="23"/>
  <c r="B2016" i="23"/>
  <c r="B2017" i="23"/>
  <c r="B2018" i="23"/>
  <c r="B2019" i="23"/>
  <c r="B2020" i="23"/>
  <c r="B2021" i="23"/>
  <c r="B2022" i="23"/>
  <c r="B2023" i="23"/>
  <c r="B2024" i="23"/>
  <c r="B2025" i="23"/>
  <c r="B2026" i="23"/>
  <c r="B2027" i="23"/>
  <c r="B2028" i="23"/>
  <c r="B2029" i="23"/>
  <c r="B2030" i="23"/>
  <c r="B2031" i="23"/>
  <c r="B2032" i="23"/>
  <c r="B2033" i="23"/>
  <c r="B2034" i="23"/>
  <c r="B2035" i="23"/>
  <c r="B2036" i="23"/>
  <c r="B2037" i="23"/>
  <c r="B2038" i="23"/>
  <c r="B2039" i="23"/>
  <c r="B2040" i="23"/>
  <c r="B2041" i="23"/>
  <c r="B2042" i="23"/>
  <c r="B2043" i="23"/>
  <c r="B2044" i="23"/>
  <c r="B2045" i="23"/>
  <c r="B2046" i="23"/>
  <c r="B2047" i="23"/>
  <c r="B2048" i="23"/>
  <c r="B2049" i="23"/>
  <c r="B2050" i="23"/>
  <c r="B2051" i="23"/>
  <c r="B2052" i="23"/>
  <c r="B2053" i="23"/>
  <c r="B2054" i="23"/>
  <c r="B2055" i="23"/>
  <c r="B2056" i="23"/>
  <c r="B2057" i="23"/>
  <c r="B2058" i="23"/>
  <c r="B2059" i="23"/>
  <c r="B2060" i="23"/>
  <c r="B2061" i="23"/>
  <c r="B2062" i="23"/>
  <c r="B2063" i="23"/>
  <c r="B2064" i="23"/>
  <c r="B2065" i="23"/>
  <c r="B2066" i="23"/>
  <c r="B2067" i="23"/>
  <c r="B2068" i="23"/>
  <c r="B2069" i="23"/>
  <c r="B2070" i="23"/>
  <c r="B2071" i="23"/>
  <c r="B2072" i="23"/>
  <c r="B2073" i="23"/>
  <c r="B2074" i="23"/>
  <c r="B2075" i="23"/>
  <c r="B2076" i="23"/>
  <c r="B2077" i="23"/>
  <c r="B2078" i="23"/>
  <c r="B2079" i="23"/>
  <c r="B2080" i="23"/>
  <c r="B2081" i="23"/>
  <c r="B2082" i="23"/>
  <c r="B2083" i="23"/>
  <c r="B2084" i="23"/>
  <c r="B2085" i="23"/>
  <c r="B2086" i="23"/>
  <c r="B2087" i="23"/>
  <c r="B2088" i="23"/>
  <c r="B2089" i="23"/>
  <c r="B2090" i="23"/>
  <c r="B2091" i="23"/>
  <c r="B2092" i="23"/>
  <c r="B2093" i="23"/>
  <c r="B2094" i="23"/>
  <c r="B2095" i="23"/>
  <c r="B2096" i="23"/>
  <c r="B2097" i="23"/>
  <c r="B2098" i="23"/>
  <c r="B2099" i="23"/>
  <c r="B2100" i="23"/>
  <c r="B2101" i="23"/>
  <c r="B2102" i="23"/>
  <c r="B2103" i="23"/>
  <c r="B2104" i="23"/>
  <c r="B2105" i="23"/>
  <c r="B2106" i="23"/>
  <c r="B2107" i="23"/>
  <c r="B2108" i="23"/>
  <c r="B2109" i="23"/>
  <c r="B2110" i="23"/>
  <c r="B2111" i="23"/>
  <c r="B2112" i="23"/>
  <c r="B2113" i="23"/>
  <c r="B2114" i="23"/>
  <c r="B2115" i="23"/>
  <c r="B2116" i="23"/>
  <c r="B2117" i="23"/>
  <c r="B2118" i="23"/>
  <c r="B2119" i="23"/>
  <c r="B2120" i="23"/>
  <c r="B2121" i="23"/>
  <c r="B2122" i="23"/>
  <c r="B2123" i="23"/>
  <c r="B2124" i="23"/>
  <c r="B2125" i="23"/>
  <c r="B2126" i="23"/>
  <c r="B2127" i="23"/>
  <c r="B2128" i="23"/>
  <c r="B2129" i="23"/>
  <c r="B2130" i="23"/>
  <c r="B2131" i="23"/>
  <c r="B2132" i="23"/>
  <c r="B2133" i="23"/>
  <c r="B2134" i="23"/>
  <c r="B2135" i="23"/>
  <c r="B2136" i="23"/>
  <c r="B2137" i="23"/>
  <c r="B2138" i="23"/>
  <c r="B2139" i="23"/>
  <c r="B2140" i="23"/>
  <c r="B2141" i="23"/>
  <c r="B2142" i="23"/>
  <c r="B2143" i="23"/>
  <c r="B2144" i="23"/>
  <c r="B2145" i="23"/>
  <c r="B2146" i="23"/>
  <c r="B2147" i="23"/>
  <c r="B2148" i="23"/>
  <c r="B2149" i="23"/>
  <c r="B2150" i="23"/>
  <c r="B2151" i="23"/>
  <c r="B2152" i="23"/>
  <c r="B2153" i="23"/>
  <c r="B2154" i="23"/>
  <c r="B2155" i="23"/>
  <c r="B2156" i="23"/>
  <c r="B2157" i="23"/>
  <c r="B2158" i="23"/>
  <c r="B2159" i="23"/>
  <c r="B2160" i="23"/>
  <c r="B2161" i="23"/>
  <c r="B2162" i="23"/>
  <c r="B2163" i="23"/>
  <c r="B2164" i="23"/>
  <c r="B2165" i="23"/>
  <c r="B2166" i="23"/>
  <c r="B2167" i="23"/>
  <c r="B2168" i="23"/>
  <c r="B2169" i="23"/>
  <c r="B2170" i="23"/>
  <c r="B2171" i="23"/>
  <c r="B2172" i="23"/>
  <c r="B2173" i="23"/>
  <c r="B2174" i="23"/>
  <c r="B2175" i="23"/>
  <c r="B2176" i="23"/>
  <c r="B2177" i="23"/>
  <c r="B2178" i="23"/>
  <c r="B2179" i="23"/>
  <c r="B2180" i="23"/>
  <c r="B2181" i="23"/>
  <c r="B2182" i="23"/>
  <c r="B2183" i="23"/>
  <c r="B2184" i="23"/>
  <c r="B2185" i="23"/>
  <c r="B2186" i="23"/>
  <c r="B2187" i="23"/>
  <c r="B2188" i="23"/>
  <c r="B2189" i="23"/>
  <c r="B2190" i="23"/>
  <c r="B2191" i="23"/>
  <c r="B2192" i="23"/>
  <c r="B2193" i="23"/>
  <c r="B2194" i="23"/>
  <c r="B2195" i="23"/>
  <c r="B2196" i="23"/>
  <c r="B2197" i="23"/>
  <c r="B2198" i="23"/>
  <c r="B2199" i="23"/>
  <c r="B2200" i="23"/>
  <c r="B2201" i="23"/>
  <c r="B2202" i="23"/>
  <c r="B2203" i="23"/>
  <c r="B2204" i="23"/>
  <c r="B2205" i="23"/>
  <c r="B2206" i="23"/>
  <c r="B2207" i="23"/>
  <c r="B2208" i="23"/>
  <c r="B2209" i="23"/>
  <c r="B2210" i="23"/>
  <c r="B2211" i="23"/>
  <c r="B2212" i="23"/>
  <c r="B2213" i="23"/>
  <c r="B2214" i="23"/>
  <c r="B2215" i="23"/>
  <c r="B2216" i="23"/>
  <c r="B2217" i="23"/>
  <c r="B2218" i="23"/>
  <c r="B2219" i="23"/>
  <c r="B2220" i="23"/>
  <c r="B2221" i="23"/>
  <c r="B2222" i="23"/>
  <c r="B2223" i="23"/>
  <c r="B2224" i="23"/>
  <c r="B2225" i="23"/>
  <c r="B2226" i="23"/>
  <c r="B2227" i="23"/>
  <c r="B2228" i="23"/>
  <c r="B2229" i="23"/>
  <c r="B2230" i="23"/>
  <c r="B2231" i="23"/>
  <c r="B2232" i="23"/>
  <c r="B2233" i="23"/>
  <c r="B2234" i="23"/>
  <c r="B3"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2" i="23"/>
  <c r="A2234" i="23"/>
  <c r="A2233" i="23"/>
  <c r="A2232" i="23"/>
  <c r="A2231" i="23"/>
  <c r="A2230" i="23"/>
  <c r="A2229" i="23"/>
  <c r="A2228" i="23"/>
  <c r="A2227" i="23"/>
  <c r="A2226" i="23"/>
  <c r="A2225" i="23"/>
  <c r="A2224" i="23"/>
  <c r="A2223" i="23"/>
  <c r="A2222" i="23"/>
  <c r="A2221" i="23"/>
  <c r="A2220" i="23"/>
  <c r="A2219" i="23"/>
  <c r="A2218" i="23"/>
  <c r="A2217" i="23"/>
  <c r="A2216" i="23"/>
  <c r="A2215" i="23"/>
  <c r="A2214" i="23"/>
  <c r="A2213" i="23"/>
  <c r="A2212" i="23"/>
  <c r="A2211" i="23"/>
  <c r="A2210" i="23"/>
  <c r="A2209" i="23"/>
  <c r="A2208" i="23"/>
  <c r="A2207" i="23"/>
  <c r="A2206" i="23"/>
  <c r="A2205" i="23"/>
  <c r="A2204" i="23"/>
  <c r="A2203" i="23"/>
  <c r="A2202" i="23"/>
  <c r="A2201" i="23"/>
  <c r="A2200" i="23"/>
  <c r="A2199" i="23"/>
  <c r="A2198" i="23"/>
  <c r="A2197" i="23"/>
  <c r="A2196" i="23"/>
  <c r="A2195" i="23"/>
  <c r="A2194" i="23"/>
  <c r="A2193" i="23"/>
  <c r="A2192" i="23"/>
  <c r="A2191" i="23"/>
  <c r="A2190" i="23"/>
  <c r="A2189" i="23"/>
  <c r="A2188" i="23"/>
  <c r="A2187" i="23"/>
  <c r="A2186" i="23"/>
  <c r="A2185" i="23"/>
  <c r="A2184" i="23"/>
  <c r="A2183" i="23"/>
  <c r="A2182" i="23"/>
  <c r="A2181" i="23"/>
  <c r="A2180" i="23"/>
  <c r="A2179" i="23"/>
  <c r="A2178" i="23"/>
  <c r="A2177" i="23"/>
  <c r="A2176" i="23"/>
  <c r="A2175" i="23"/>
  <c r="A2174" i="23"/>
  <c r="A2173" i="23"/>
  <c r="A2172" i="23"/>
  <c r="A2171" i="23"/>
  <c r="A2170" i="23"/>
  <c r="A2169" i="23"/>
  <c r="A2168" i="23"/>
  <c r="A2167" i="23"/>
  <c r="A2166" i="23"/>
  <c r="A2165" i="23"/>
  <c r="A2164" i="23"/>
  <c r="A2163" i="23"/>
  <c r="A2162" i="23"/>
  <c r="A2161" i="23"/>
  <c r="A2160" i="23"/>
  <c r="A2159" i="23"/>
  <c r="A2158" i="23"/>
  <c r="A2157" i="23"/>
  <c r="A2156" i="23"/>
  <c r="A2155" i="23"/>
  <c r="A2154" i="23"/>
  <c r="A2153" i="23"/>
  <c r="A2152" i="23"/>
  <c r="A2151" i="23"/>
  <c r="A2150" i="23"/>
  <c r="A2149" i="23"/>
  <c r="A2148" i="23"/>
  <c r="A2147" i="23"/>
  <c r="A2146" i="23"/>
  <c r="A2145" i="23"/>
  <c r="A2144" i="23"/>
  <c r="A2143" i="23"/>
  <c r="A2142" i="23"/>
  <c r="A2141" i="23"/>
  <c r="A2140" i="23"/>
  <c r="A2139" i="23"/>
  <c r="A2138" i="23"/>
  <c r="A2137" i="23"/>
  <c r="A2136" i="23"/>
  <c r="A2135" i="23"/>
  <c r="A2134" i="23"/>
  <c r="A2133" i="23"/>
  <c r="A2132" i="23"/>
  <c r="A2131" i="23"/>
  <c r="A2130" i="23"/>
  <c r="A2129" i="23"/>
  <c r="A2128" i="23"/>
  <c r="A2127" i="23"/>
  <c r="A2126" i="23"/>
  <c r="A2125" i="23"/>
  <c r="A2124" i="23"/>
  <c r="A2123" i="23"/>
  <c r="A2122" i="23"/>
  <c r="A2121" i="23"/>
  <c r="A2120" i="23"/>
  <c r="A2119" i="23"/>
  <c r="A2118" i="23"/>
  <c r="A2117" i="23"/>
  <c r="A2116" i="23"/>
  <c r="A2115" i="23"/>
  <c r="A2114" i="23"/>
  <c r="A2113" i="23"/>
  <c r="A2112" i="23"/>
  <c r="A2111" i="23"/>
  <c r="A2110" i="23"/>
  <c r="A2109" i="23"/>
  <c r="A2108" i="23"/>
  <c r="A2107" i="23"/>
  <c r="A2106" i="23"/>
  <c r="A2105" i="23"/>
  <c r="A2104" i="23"/>
  <c r="A2103" i="23"/>
  <c r="A2102" i="23"/>
  <c r="A2101" i="23"/>
  <c r="A2100" i="23"/>
  <c r="A2099" i="23"/>
  <c r="A2098" i="23"/>
  <c r="A2097" i="23"/>
  <c r="A2096" i="23"/>
  <c r="A2095" i="23"/>
  <c r="A2094" i="23"/>
  <c r="A2093" i="23"/>
  <c r="A2092" i="23"/>
  <c r="A2091" i="23"/>
  <c r="A2090" i="23"/>
  <c r="A2089" i="23"/>
  <c r="A2088" i="23"/>
  <c r="A2087" i="23"/>
  <c r="A2086" i="23"/>
  <c r="A2085" i="23"/>
  <c r="A2084" i="23"/>
  <c r="A2083" i="23"/>
  <c r="A2082" i="23"/>
  <c r="A2081" i="23"/>
  <c r="A2080" i="23"/>
  <c r="A2079" i="23"/>
  <c r="A2078" i="23"/>
  <c r="A2077" i="23"/>
  <c r="A2076" i="23"/>
  <c r="A2075" i="23"/>
  <c r="A2074" i="23"/>
  <c r="A2073" i="23"/>
  <c r="A2072" i="23"/>
  <c r="A2071" i="23"/>
  <c r="A2070" i="23"/>
  <c r="A2069" i="23"/>
  <c r="A2068" i="23"/>
  <c r="A2067" i="23"/>
  <c r="A2066" i="23"/>
  <c r="A2065" i="23"/>
  <c r="A2064" i="23"/>
  <c r="A2063" i="23"/>
  <c r="A2062" i="23"/>
  <c r="A2061" i="23"/>
  <c r="A2060" i="23"/>
  <c r="A2059" i="23"/>
  <c r="A2058" i="23"/>
  <c r="A2057" i="23"/>
  <c r="A2056" i="23"/>
  <c r="A2055" i="23"/>
  <c r="A2054" i="23"/>
  <c r="A2053" i="23"/>
  <c r="A2052" i="23"/>
  <c r="A2051" i="23"/>
  <c r="A2050" i="23"/>
  <c r="A2049" i="23"/>
  <c r="A2048" i="23"/>
  <c r="A2047" i="23"/>
  <c r="A2046" i="23"/>
  <c r="A2045" i="23"/>
  <c r="A2044" i="23"/>
  <c r="A2043" i="23"/>
  <c r="A2042" i="23"/>
  <c r="A2041" i="23"/>
  <c r="A2040" i="23"/>
  <c r="A2039" i="23"/>
  <c r="A2038" i="23"/>
  <c r="A2037" i="23"/>
  <c r="A2036" i="23"/>
  <c r="A2035" i="23"/>
  <c r="A2034" i="23"/>
  <c r="A2033" i="23"/>
  <c r="A2032" i="23"/>
  <c r="A2031" i="23"/>
  <c r="A2030" i="23"/>
  <c r="A2029" i="23"/>
  <c r="A2028" i="23"/>
  <c r="A2027" i="23"/>
  <c r="A2026" i="23"/>
  <c r="A2025" i="23"/>
  <c r="A2024" i="23"/>
  <c r="A2023" i="23"/>
  <c r="A2022" i="23"/>
  <c r="A2021" i="23"/>
  <c r="A2020" i="23"/>
  <c r="A2019" i="23"/>
  <c r="A2018" i="23"/>
  <c r="A2017" i="23"/>
  <c r="A2016" i="23"/>
  <c r="A2015" i="23"/>
  <c r="A2014" i="23"/>
  <c r="A2013" i="23"/>
  <c r="A2012" i="23"/>
  <c r="A2011" i="23"/>
  <c r="A2010" i="23"/>
  <c r="A2009" i="23"/>
  <c r="A2008" i="23"/>
  <c r="A2007" i="23"/>
  <c r="A2006" i="23"/>
  <c r="A2005" i="23"/>
  <c r="A2004" i="23"/>
  <c r="A2003" i="23"/>
  <c r="A2002" i="23"/>
  <c r="A2001" i="23"/>
  <c r="A2000" i="23"/>
  <c r="A1999" i="23"/>
  <c r="A1998" i="23"/>
  <c r="A1997" i="23"/>
  <c r="A1996" i="23"/>
  <c r="A1995" i="23"/>
  <c r="A1994" i="23"/>
  <c r="A1993" i="23"/>
  <c r="A1992" i="23"/>
  <c r="A1991" i="23"/>
  <c r="A1990" i="23"/>
  <c r="A1989" i="23"/>
  <c r="A1988" i="23"/>
  <c r="A1987" i="23"/>
  <c r="A1986" i="23"/>
  <c r="A1985" i="23"/>
  <c r="A1984" i="23"/>
  <c r="A1983" i="23"/>
  <c r="A1982" i="23"/>
  <c r="A1981" i="23"/>
  <c r="A1980" i="23"/>
  <c r="A1979" i="23"/>
  <c r="A1978" i="23"/>
  <c r="A1977" i="23"/>
  <c r="A1976" i="23"/>
  <c r="A1975" i="23"/>
  <c r="A1974" i="23"/>
  <c r="A1973" i="23"/>
  <c r="A1972" i="23"/>
  <c r="A1971" i="23"/>
  <c r="A1970" i="23"/>
  <c r="A1969" i="23"/>
  <c r="A1968" i="23"/>
  <c r="A1967" i="23"/>
  <c r="A1966" i="23"/>
  <c r="A1965" i="23"/>
  <c r="A1964" i="23"/>
  <c r="A1963" i="23"/>
  <c r="A1962" i="23"/>
  <c r="A1961" i="23"/>
  <c r="A1960" i="23"/>
  <c r="A1959" i="23"/>
  <c r="A1958" i="23"/>
  <c r="A1957" i="23"/>
  <c r="A1956" i="23"/>
  <c r="A1955" i="23"/>
  <c r="A1954" i="23"/>
  <c r="A1953" i="23"/>
  <c r="A1952" i="23"/>
  <c r="A1951" i="23"/>
  <c r="A1950" i="23"/>
  <c r="A1949" i="23"/>
  <c r="A1948" i="23"/>
  <c r="A1947" i="23"/>
  <c r="A1946" i="23"/>
  <c r="A1945" i="23"/>
  <c r="A1944" i="23"/>
  <c r="A1943" i="23"/>
  <c r="A1942" i="23"/>
  <c r="A1941" i="23"/>
  <c r="A1940" i="23"/>
  <c r="A1939" i="23"/>
  <c r="A1938" i="23"/>
  <c r="A1937" i="23"/>
  <c r="A1936" i="23"/>
  <c r="A1935" i="23"/>
  <c r="A1934" i="23"/>
  <c r="A1933" i="23"/>
  <c r="A1932" i="23"/>
  <c r="A1931" i="23"/>
  <c r="A1930" i="23"/>
  <c r="A1929" i="23"/>
  <c r="A1928" i="23"/>
  <c r="A1927" i="23"/>
  <c r="A1926" i="23"/>
  <c r="A1925" i="23"/>
  <c r="A1924" i="23"/>
  <c r="A1923" i="23"/>
  <c r="A1922" i="23"/>
  <c r="A1921" i="23"/>
  <c r="A1920" i="23"/>
  <c r="A1919" i="23"/>
  <c r="A1918" i="23"/>
  <c r="A1917" i="23"/>
  <c r="A1916" i="23"/>
  <c r="A1915" i="23"/>
  <c r="A1914" i="23"/>
  <c r="A1913" i="23"/>
  <c r="A1912" i="23"/>
  <c r="A1911" i="23"/>
  <c r="A1910" i="23"/>
  <c r="A1909" i="23"/>
  <c r="A1908" i="23"/>
  <c r="A1907" i="23"/>
  <c r="A1906" i="23"/>
  <c r="A1905" i="23"/>
  <c r="A1904" i="23"/>
  <c r="A1903" i="23"/>
  <c r="A1902" i="23"/>
  <c r="A1901" i="23"/>
  <c r="A1900" i="23"/>
  <c r="A1899" i="23"/>
  <c r="A1898" i="23"/>
  <c r="A1897" i="23"/>
  <c r="A1896" i="23"/>
  <c r="A1895" i="23"/>
  <c r="A1894" i="23"/>
  <c r="A1893" i="23"/>
  <c r="A1892" i="23"/>
  <c r="A1891" i="23"/>
  <c r="A1890" i="23"/>
  <c r="A1889" i="23"/>
  <c r="A1888" i="23"/>
  <c r="A1887" i="23"/>
  <c r="A1886" i="23"/>
  <c r="A1885" i="23"/>
  <c r="A1884" i="23"/>
  <c r="A1883" i="23"/>
  <c r="A1882" i="23"/>
  <c r="A1881" i="23"/>
  <c r="A1880" i="23"/>
  <c r="A1879" i="23"/>
  <c r="A1878" i="23"/>
  <c r="A1877" i="23"/>
  <c r="A1876" i="23"/>
  <c r="A1875" i="23"/>
  <c r="A1874" i="23"/>
  <c r="A1873" i="23"/>
  <c r="A1872" i="23"/>
  <c r="A1871" i="23"/>
  <c r="A1870" i="23"/>
  <c r="A1869" i="23"/>
  <c r="A1868" i="23"/>
  <c r="A1867" i="23"/>
  <c r="A1866" i="23"/>
  <c r="A1865" i="23"/>
  <c r="A1864" i="23"/>
  <c r="A1863" i="23"/>
  <c r="A1862" i="23"/>
  <c r="A1861" i="23"/>
  <c r="A1860" i="23"/>
  <c r="A1859" i="23"/>
  <c r="A1858" i="23"/>
  <c r="A1857" i="23"/>
  <c r="A1856" i="23"/>
  <c r="A1855" i="23"/>
  <c r="A1854" i="23"/>
  <c r="A1853" i="23"/>
  <c r="A1852" i="23"/>
  <c r="A1851" i="23"/>
  <c r="A1850" i="23"/>
  <c r="A1849" i="23"/>
  <c r="A1848" i="23"/>
  <c r="A1847" i="23"/>
  <c r="A1846" i="23"/>
  <c r="A1845" i="23"/>
  <c r="A1844" i="23"/>
  <c r="A1843" i="23"/>
  <c r="A1842" i="23"/>
  <c r="A1841" i="23"/>
  <c r="A1840" i="23"/>
  <c r="A1839" i="23"/>
  <c r="A1838" i="23"/>
  <c r="A1837" i="23"/>
  <c r="A1836" i="23"/>
  <c r="A1835" i="23"/>
  <c r="A1834" i="23"/>
  <c r="A1833" i="23"/>
  <c r="A1832" i="23"/>
  <c r="A1831" i="23"/>
  <c r="A1830" i="23"/>
  <c r="A1829" i="23"/>
  <c r="A1828" i="23"/>
  <c r="A1827" i="23"/>
  <c r="A1826" i="23"/>
  <c r="A1825" i="23"/>
  <c r="A1824" i="23"/>
  <c r="A1823" i="23"/>
  <c r="A1822" i="23"/>
  <c r="A1821" i="23"/>
  <c r="A1820" i="23"/>
  <c r="A1819" i="23"/>
  <c r="A1818" i="23"/>
  <c r="A1817" i="23"/>
  <c r="A1816" i="23"/>
  <c r="A1815" i="23"/>
  <c r="A1814" i="23"/>
  <c r="A1813" i="23"/>
  <c r="A1812" i="23"/>
  <c r="A1811" i="23"/>
  <c r="A1810" i="23"/>
  <c r="A1809" i="23"/>
  <c r="A1808" i="23"/>
  <c r="A1807" i="23"/>
  <c r="A1806" i="23"/>
  <c r="A1805" i="23"/>
  <c r="A1804" i="23"/>
  <c r="A1803" i="23"/>
  <c r="A1802" i="23"/>
  <c r="A1801" i="23"/>
  <c r="A1800" i="23"/>
  <c r="A1799" i="23"/>
  <c r="A1798" i="23"/>
  <c r="A1797" i="23"/>
  <c r="A1796" i="23"/>
  <c r="A1795" i="23"/>
  <c r="A1794" i="23"/>
  <c r="A1793" i="23"/>
  <c r="A1792" i="23"/>
  <c r="A1791" i="23"/>
  <c r="A1790" i="23"/>
  <c r="A1789" i="23"/>
  <c r="A1788" i="23"/>
  <c r="A1787" i="23"/>
  <c r="A1786" i="23"/>
  <c r="A1785" i="23"/>
  <c r="A1784" i="23"/>
  <c r="A1783" i="23"/>
  <c r="A1782" i="23"/>
  <c r="A1781" i="23"/>
  <c r="A1780" i="23"/>
  <c r="A1779" i="23"/>
  <c r="A1778" i="23"/>
  <c r="A1777" i="23"/>
  <c r="A1776" i="23"/>
  <c r="A1775" i="23"/>
  <c r="A1774" i="23"/>
  <c r="A1773" i="23"/>
  <c r="A1772" i="23"/>
  <c r="A1771" i="23"/>
  <c r="A1770" i="23"/>
  <c r="A1769" i="23"/>
  <c r="A1768" i="23"/>
  <c r="A1767" i="23"/>
  <c r="A1766" i="23"/>
  <c r="A1765" i="23"/>
  <c r="A1764" i="23"/>
  <c r="A1763" i="23"/>
  <c r="A1762" i="23"/>
  <c r="A1761" i="23"/>
  <c r="A1760" i="23"/>
  <c r="A1759" i="23"/>
  <c r="A1758" i="23"/>
  <c r="A1757" i="23"/>
  <c r="A1756" i="23"/>
  <c r="A1755" i="23"/>
  <c r="A1754" i="23"/>
  <c r="A1753" i="23"/>
  <c r="A1752" i="23"/>
  <c r="A1751" i="23"/>
  <c r="A1750" i="23"/>
  <c r="A1749" i="23"/>
  <c r="A1748" i="23"/>
  <c r="A1747" i="23"/>
  <c r="A1746" i="23"/>
  <c r="A1745" i="23"/>
  <c r="A1744" i="23"/>
  <c r="A1743" i="23"/>
  <c r="A1742" i="23"/>
  <c r="A1741" i="23"/>
  <c r="A1740" i="23"/>
  <c r="A1739" i="23"/>
  <c r="A1738" i="23"/>
  <c r="A1737" i="23"/>
  <c r="A1736" i="23"/>
  <c r="A1735" i="23"/>
  <c r="A1734" i="23"/>
  <c r="A1733" i="23"/>
  <c r="A1732" i="23"/>
  <c r="A1731" i="23"/>
  <c r="A1730" i="23"/>
  <c r="A1729" i="23"/>
  <c r="A1728" i="23"/>
  <c r="A1727" i="23"/>
  <c r="A1726" i="23"/>
  <c r="A1725" i="23"/>
  <c r="A1724" i="23"/>
  <c r="A1723" i="23"/>
  <c r="A1722" i="23"/>
  <c r="A1721" i="23"/>
  <c r="A1720" i="23"/>
  <c r="A1719" i="23"/>
  <c r="A1718" i="23"/>
  <c r="A1717" i="23"/>
  <c r="A1716" i="23"/>
  <c r="A1715" i="23"/>
  <c r="A1714" i="23"/>
  <c r="A1713" i="23"/>
  <c r="A1712" i="23"/>
  <c r="A1711" i="23"/>
  <c r="A1710" i="23"/>
  <c r="A1709" i="23"/>
  <c r="A1708" i="23"/>
  <c r="A1707" i="23"/>
  <c r="A1706" i="23"/>
  <c r="A1705" i="23"/>
  <c r="A1704" i="23"/>
  <c r="A1703" i="23"/>
  <c r="A1702" i="23"/>
  <c r="A1701" i="23"/>
  <c r="A1700" i="23"/>
  <c r="A1699" i="23"/>
  <c r="A1698" i="23"/>
  <c r="A1697" i="23"/>
  <c r="A1696" i="23"/>
  <c r="A1695" i="23"/>
  <c r="A1694" i="23"/>
  <c r="A1693" i="23"/>
  <c r="A1692" i="23"/>
  <c r="A1691" i="23"/>
  <c r="A1690" i="23"/>
  <c r="A1689" i="23"/>
  <c r="A1688" i="23"/>
  <c r="A1687" i="23"/>
  <c r="A1686" i="23"/>
  <c r="A1685" i="23"/>
  <c r="A1684" i="23"/>
  <c r="A1683" i="23"/>
  <c r="A1682" i="23"/>
  <c r="A1681" i="23"/>
  <c r="A1680" i="23"/>
  <c r="A1679" i="23"/>
  <c r="A1678" i="23"/>
  <c r="A1677" i="23"/>
  <c r="A1676" i="23"/>
  <c r="A1675" i="23"/>
  <c r="A1674" i="23"/>
  <c r="A1673" i="23"/>
  <c r="A1672" i="23"/>
  <c r="A1671" i="23"/>
  <c r="A1670" i="23"/>
  <c r="A1669" i="23"/>
  <c r="A1668" i="23"/>
  <c r="A1667" i="23"/>
  <c r="A1666" i="23"/>
  <c r="A1665" i="23"/>
  <c r="A1664" i="23"/>
  <c r="A1663" i="23"/>
  <c r="A1662" i="23"/>
  <c r="A1661" i="23"/>
  <c r="A1660" i="23"/>
  <c r="A1659" i="23"/>
  <c r="A1658" i="23"/>
  <c r="A1657" i="23"/>
  <c r="A1656" i="23"/>
  <c r="A1655" i="23"/>
  <c r="A1654" i="23"/>
  <c r="A1653" i="23"/>
  <c r="A1652" i="23"/>
  <c r="A1651" i="23"/>
  <c r="A1650" i="23"/>
  <c r="A1649" i="23"/>
  <c r="A1648" i="23"/>
  <c r="A1647" i="23"/>
  <c r="A1646" i="23"/>
  <c r="A1645" i="23"/>
  <c r="A1644" i="23"/>
  <c r="A1643" i="23"/>
  <c r="A1642" i="23"/>
  <c r="A1641" i="23"/>
  <c r="A1640" i="23"/>
  <c r="A1639" i="23"/>
  <c r="A1638" i="23"/>
  <c r="A1637" i="23"/>
  <c r="A1636" i="23"/>
  <c r="A1635" i="23"/>
  <c r="A1634" i="23"/>
  <c r="A1633" i="23"/>
  <c r="A1632" i="23"/>
  <c r="A1631" i="23"/>
  <c r="A1630" i="23"/>
  <c r="A1629" i="23"/>
  <c r="A1628" i="23"/>
  <c r="A1627" i="23"/>
  <c r="A1626" i="23"/>
  <c r="A1625" i="23"/>
  <c r="A1624" i="23"/>
  <c r="A1623" i="23"/>
  <c r="A1622" i="23"/>
  <c r="A1621" i="23"/>
  <c r="A1620" i="23"/>
  <c r="A1619" i="23"/>
  <c r="A1618" i="23"/>
  <c r="A1617" i="23"/>
  <c r="A1616" i="23"/>
  <c r="A1615" i="23"/>
  <c r="A1614" i="23"/>
  <c r="A1613" i="23"/>
  <c r="A1612" i="23"/>
  <c r="A1611" i="23"/>
  <c r="A1610" i="23"/>
  <c r="A1609" i="23"/>
  <c r="A1608" i="23"/>
  <c r="A1607" i="23"/>
  <c r="A1606" i="23"/>
  <c r="A1605" i="23"/>
  <c r="A1604" i="23"/>
  <c r="A1603" i="23"/>
  <c r="A1602" i="23"/>
  <c r="A1601" i="23"/>
  <c r="A1600" i="23"/>
  <c r="A1599" i="23"/>
  <c r="A1598" i="23"/>
  <c r="A1597" i="23"/>
  <c r="A1596" i="23"/>
  <c r="A1595" i="23"/>
  <c r="A1594" i="23"/>
  <c r="A1593" i="23"/>
  <c r="A1592" i="23"/>
  <c r="A1591" i="23"/>
  <c r="A1590" i="23"/>
  <c r="A1589" i="23"/>
  <c r="A1588" i="23"/>
  <c r="A1587" i="23"/>
  <c r="A1586" i="23"/>
  <c r="A1585" i="23"/>
  <c r="A1584" i="23"/>
  <c r="A1583" i="23"/>
  <c r="A1582" i="23"/>
  <c r="A1581" i="23"/>
  <c r="A1580" i="23"/>
  <c r="A1579" i="23"/>
  <c r="A1578" i="23"/>
  <c r="A1577" i="23"/>
  <c r="A1576" i="23"/>
  <c r="A1575" i="23"/>
  <c r="A1574" i="23"/>
  <c r="A1573" i="23"/>
  <c r="A1572" i="23"/>
  <c r="A1571" i="23"/>
  <c r="A1570" i="23"/>
  <c r="A1569" i="23"/>
  <c r="A1568" i="23"/>
  <c r="A1567" i="23"/>
  <c r="A1566" i="23"/>
  <c r="A1565" i="23"/>
  <c r="A1564" i="23"/>
  <c r="A1563" i="23"/>
  <c r="A1562" i="23"/>
  <c r="A1561" i="23"/>
  <c r="A1560" i="23"/>
  <c r="A1559" i="23"/>
  <c r="A1558" i="23"/>
  <c r="A1557" i="23"/>
  <c r="A1556" i="23"/>
  <c r="A1555" i="23"/>
  <c r="A1554" i="23"/>
  <c r="A1553" i="23"/>
  <c r="A1552" i="23"/>
  <c r="A1551" i="23"/>
  <c r="A1550" i="23"/>
  <c r="A1549" i="23"/>
  <c r="A1548" i="23"/>
  <c r="A1547" i="23"/>
  <c r="A1546" i="23"/>
  <c r="A1545" i="23"/>
  <c r="A1544" i="23"/>
  <c r="A1543" i="23"/>
  <c r="A1542" i="23"/>
  <c r="A1541" i="23"/>
  <c r="A1540" i="23"/>
  <c r="A1539" i="23"/>
  <c r="A1538" i="23"/>
  <c r="A1537" i="23"/>
  <c r="A1536" i="23"/>
  <c r="A1535" i="23"/>
  <c r="A1534" i="23"/>
  <c r="A1533" i="23"/>
  <c r="A1532" i="23"/>
  <c r="A1531" i="23"/>
  <c r="A1530" i="23"/>
  <c r="A1529" i="23"/>
  <c r="A1528" i="23"/>
  <c r="A1527" i="23"/>
  <c r="A1526" i="23"/>
  <c r="A1525" i="23"/>
  <c r="A1524" i="23"/>
  <c r="A1523" i="23"/>
  <c r="A1522" i="23"/>
  <c r="A1521" i="23"/>
  <c r="A1520" i="23"/>
  <c r="A1519" i="23"/>
  <c r="A1518" i="23"/>
  <c r="A1517" i="23"/>
  <c r="A1516" i="23"/>
  <c r="A1515" i="23"/>
  <c r="A1514" i="23"/>
  <c r="A1513" i="23"/>
  <c r="A1512" i="23"/>
  <c r="A1511" i="23"/>
  <c r="A1510" i="23"/>
  <c r="A1509" i="23"/>
  <c r="A1508" i="23"/>
  <c r="A1507" i="23"/>
  <c r="A1506" i="23"/>
  <c r="A1505" i="23"/>
  <c r="A1504" i="23"/>
  <c r="A1503" i="23"/>
  <c r="A1502" i="23"/>
  <c r="A1501" i="23"/>
  <c r="A1500" i="23"/>
  <c r="A1499" i="23"/>
  <c r="A1498" i="23"/>
  <c r="A1497" i="23"/>
  <c r="A1496" i="23"/>
  <c r="A1495" i="23"/>
  <c r="A1494" i="23"/>
  <c r="A1493" i="23"/>
  <c r="A1492" i="23"/>
  <c r="A1491" i="23"/>
  <c r="A1490" i="23"/>
  <c r="A1489" i="23"/>
  <c r="A1488" i="23"/>
  <c r="A1487" i="23"/>
  <c r="A1486" i="23"/>
  <c r="A1485" i="23"/>
  <c r="A1484" i="23"/>
  <c r="A1483" i="23"/>
  <c r="A1482" i="23"/>
  <c r="A1481" i="23"/>
  <c r="A1480" i="23"/>
  <c r="A1479" i="23"/>
  <c r="A1478" i="23"/>
  <c r="A1477" i="23"/>
  <c r="A1476" i="23"/>
  <c r="A1475" i="23"/>
  <c r="A1474" i="23"/>
  <c r="A1473" i="23"/>
  <c r="A1472" i="23"/>
  <c r="A1471" i="23"/>
  <c r="A1470" i="23"/>
  <c r="A1469" i="23"/>
  <c r="A1468" i="23"/>
  <c r="A1467" i="23"/>
  <c r="A1466" i="23"/>
  <c r="A1465" i="23"/>
  <c r="A1464" i="23"/>
  <c r="A1463" i="23"/>
  <c r="A1462" i="23"/>
  <c r="A1461" i="23"/>
  <c r="A1460" i="23"/>
  <c r="A1459" i="23"/>
  <c r="A1458" i="23"/>
  <c r="A1457" i="23"/>
  <c r="A1456" i="23"/>
  <c r="A1455" i="23"/>
  <c r="A1454" i="23"/>
  <c r="A1453" i="23"/>
  <c r="A1452" i="23"/>
  <c r="A1451" i="23"/>
  <c r="A1450" i="23"/>
  <c r="A1449" i="23"/>
  <c r="A1448" i="23"/>
  <c r="A1447" i="23"/>
  <c r="A1446" i="23"/>
  <c r="A1445" i="23"/>
  <c r="A1444" i="23"/>
  <c r="A1443" i="23"/>
  <c r="A1442" i="23"/>
  <c r="A1441" i="23"/>
  <c r="A1440" i="23"/>
  <c r="A1439" i="23"/>
  <c r="A1438" i="23"/>
  <c r="A1437" i="23"/>
  <c r="A1436" i="23"/>
  <c r="A1435" i="23"/>
  <c r="A1434" i="23"/>
  <c r="A1433" i="23"/>
  <c r="A1432" i="23"/>
  <c r="A1431" i="23"/>
  <c r="A1430" i="23"/>
  <c r="A1429" i="23"/>
  <c r="A1428" i="23"/>
  <c r="A1427" i="23"/>
  <c r="A1426" i="23"/>
  <c r="A1425" i="23"/>
  <c r="A1424" i="23"/>
  <c r="A1423" i="23"/>
  <c r="A1422" i="23"/>
  <c r="A1421" i="23"/>
  <c r="A1420" i="23"/>
  <c r="A1419" i="23"/>
  <c r="A1418" i="23"/>
  <c r="A1417" i="23"/>
  <c r="A1416" i="23"/>
  <c r="A1415" i="23"/>
  <c r="A1414" i="23"/>
  <c r="A1413" i="23"/>
  <c r="A1412" i="23"/>
  <c r="A1411" i="23"/>
  <c r="A1410" i="23"/>
  <c r="A1409" i="23"/>
  <c r="A1408" i="23"/>
  <c r="A1407" i="23"/>
  <c r="A1406" i="23"/>
  <c r="A1405" i="23"/>
  <c r="A1404" i="23"/>
  <c r="A1403" i="23"/>
  <c r="A1402" i="23"/>
  <c r="A1401" i="23"/>
  <c r="A1400" i="23"/>
  <c r="A1399" i="23"/>
  <c r="A1398" i="23"/>
  <c r="A1397" i="23"/>
  <c r="A1396" i="23"/>
  <c r="A1395" i="23"/>
  <c r="A1394" i="23"/>
  <c r="A1393" i="23"/>
  <c r="A1392" i="23"/>
  <c r="A1391" i="23"/>
  <c r="A1390" i="23"/>
  <c r="A1389" i="23"/>
  <c r="A1388" i="23"/>
  <c r="A1387" i="23"/>
  <c r="A1386" i="23"/>
  <c r="A1385" i="23"/>
  <c r="A1384" i="23"/>
  <c r="A1383" i="23"/>
  <c r="A1382" i="23"/>
  <c r="A1381" i="23"/>
  <c r="A1380" i="23"/>
  <c r="A1379" i="23"/>
  <c r="A1378" i="23"/>
  <c r="A1377" i="23"/>
  <c r="A1376" i="23"/>
  <c r="A1375" i="23"/>
  <c r="A1374" i="23"/>
  <c r="A1373" i="23"/>
  <c r="A1372" i="23"/>
  <c r="A1371" i="23"/>
  <c r="A1370" i="23"/>
  <c r="A1369" i="23"/>
  <c r="A1368" i="23"/>
  <c r="A1367" i="23"/>
  <c r="A1366" i="23"/>
  <c r="A1365" i="23"/>
  <c r="A1364" i="23"/>
  <c r="A1363" i="23"/>
  <c r="A1362" i="23"/>
  <c r="A1361" i="23"/>
  <c r="A1360" i="23"/>
  <c r="A1359" i="23"/>
  <c r="A1358" i="23"/>
  <c r="A1357" i="23"/>
  <c r="A1356" i="23"/>
  <c r="A1355" i="23"/>
  <c r="A1354" i="23"/>
  <c r="A1353" i="23"/>
  <c r="A1352" i="23"/>
  <c r="A1351" i="23"/>
  <c r="A1350" i="23"/>
  <c r="A1349" i="23"/>
  <c r="A1348" i="23"/>
  <c r="A1347" i="23"/>
  <c r="A1346" i="23"/>
  <c r="A1345" i="23"/>
  <c r="A1344" i="23"/>
  <c r="A1343" i="23"/>
  <c r="A1342" i="23"/>
  <c r="A1341" i="23"/>
  <c r="A1340" i="23"/>
  <c r="A1339" i="23"/>
  <c r="A1338" i="23"/>
  <c r="A1337" i="23"/>
  <c r="A1336" i="23"/>
  <c r="A1335" i="23"/>
  <c r="A1334" i="23"/>
  <c r="A1333" i="23"/>
  <c r="A1332" i="23"/>
  <c r="A1331" i="23"/>
  <c r="A1330" i="23"/>
  <c r="A1329" i="23"/>
  <c r="A1328" i="23"/>
  <c r="A1327" i="23"/>
  <c r="A1326" i="23"/>
  <c r="A1325" i="23"/>
  <c r="A1324" i="23"/>
  <c r="A1323" i="23"/>
  <c r="A1322" i="23"/>
  <c r="A1321" i="23"/>
  <c r="A1320" i="23"/>
  <c r="A1319" i="23"/>
  <c r="A1318" i="23"/>
  <c r="A1317" i="23"/>
  <c r="A1316" i="23"/>
  <c r="A1315" i="23"/>
  <c r="A1314" i="23"/>
  <c r="A1313" i="23"/>
  <c r="A1312" i="23"/>
  <c r="A1311" i="23"/>
  <c r="A1310" i="23"/>
  <c r="A1309" i="23"/>
  <c r="A1308" i="23"/>
  <c r="A1307" i="23"/>
  <c r="A1306" i="23"/>
  <c r="A1305" i="23"/>
  <c r="A1304" i="23"/>
  <c r="A1303" i="23"/>
  <c r="A1302" i="23"/>
  <c r="A1301" i="23"/>
  <c r="A1300" i="23"/>
  <c r="A1299" i="23"/>
  <c r="A1298" i="23"/>
  <c r="A1297" i="23"/>
  <c r="A1296" i="23"/>
  <c r="A1295" i="23"/>
  <c r="A1294" i="23"/>
  <c r="A1293" i="23"/>
  <c r="A1292" i="23"/>
  <c r="A1291" i="23"/>
  <c r="A1290" i="23"/>
  <c r="A1289" i="23"/>
  <c r="A1288" i="23"/>
  <c r="A1287" i="23"/>
  <c r="A1286" i="23"/>
  <c r="A1285" i="23"/>
  <c r="A1284" i="23"/>
  <c r="A1283" i="23"/>
  <c r="A1282" i="23"/>
  <c r="A1281" i="23"/>
  <c r="A1280" i="23"/>
  <c r="A1279" i="23"/>
  <c r="A1278" i="23"/>
  <c r="A1277" i="23"/>
  <c r="A1276" i="23"/>
  <c r="A1275" i="23"/>
  <c r="A1274" i="23"/>
  <c r="A1273" i="23"/>
  <c r="A1272" i="23"/>
  <c r="A1271" i="23"/>
  <c r="A1270" i="23"/>
  <c r="A1269" i="23"/>
  <c r="A1268" i="23"/>
  <c r="A1267" i="23"/>
  <c r="A1266" i="23"/>
  <c r="A1265" i="23"/>
  <c r="A1264" i="23"/>
  <c r="A1263" i="23"/>
  <c r="A1262" i="23"/>
  <c r="A1261" i="23"/>
  <c r="A1260" i="23"/>
  <c r="A1259" i="23"/>
  <c r="A1258" i="23"/>
  <c r="A1257" i="23"/>
  <c r="A1256" i="23"/>
  <c r="A1255" i="23"/>
  <c r="A1254" i="23"/>
  <c r="A1253" i="23"/>
  <c r="A1252" i="23"/>
  <c r="A1251" i="23"/>
  <c r="A1250" i="23"/>
  <c r="A1249" i="23"/>
  <c r="A1248" i="23"/>
  <c r="A1247" i="23"/>
  <c r="A1246" i="23"/>
  <c r="A1245" i="23"/>
  <c r="A1244" i="23"/>
  <c r="A1243" i="23"/>
  <c r="A1242" i="23"/>
  <c r="A1241" i="23"/>
  <c r="A1240" i="23"/>
  <c r="A1239" i="23"/>
  <c r="A1238" i="23"/>
  <c r="A1237" i="23"/>
  <c r="A1236" i="23"/>
  <c r="A1235" i="23"/>
  <c r="A1234" i="23"/>
  <c r="A1233" i="23"/>
  <c r="A1232" i="23"/>
  <c r="A1231" i="23"/>
  <c r="A1230" i="23"/>
  <c r="A1229" i="23"/>
  <c r="A1228" i="23"/>
  <c r="A1227" i="23"/>
  <c r="A1226" i="23"/>
  <c r="A1225" i="23"/>
  <c r="A1224" i="23"/>
  <c r="A1223" i="23"/>
  <c r="A1222" i="23"/>
  <c r="A1221" i="23"/>
  <c r="A1220" i="23"/>
  <c r="A1219" i="23"/>
  <c r="A1218" i="23"/>
  <c r="A1217" i="23"/>
  <c r="A1216" i="23"/>
  <c r="A1215" i="23"/>
  <c r="A1214" i="23"/>
  <c r="A1213" i="23"/>
  <c r="A1212" i="23"/>
  <c r="A1211" i="23"/>
  <c r="A1210" i="23"/>
  <c r="A1209" i="23"/>
  <c r="A1208" i="23"/>
  <c r="A1207" i="23"/>
  <c r="A1206" i="23"/>
  <c r="A1205" i="23"/>
  <c r="A1204" i="23"/>
  <c r="A1203" i="23"/>
  <c r="A1202" i="23"/>
  <c r="A1201" i="23"/>
  <c r="A1200" i="23"/>
  <c r="A1199" i="23"/>
  <c r="A1198" i="23"/>
  <c r="A1197" i="23"/>
  <c r="A1196" i="23"/>
  <c r="A1195" i="23"/>
  <c r="A1194" i="23"/>
  <c r="A1193" i="23"/>
  <c r="A1192" i="23"/>
  <c r="A1191" i="23"/>
  <c r="A1190" i="23"/>
  <c r="A1189" i="23"/>
  <c r="A1188" i="23"/>
  <c r="A1187" i="23"/>
  <c r="A1186" i="23"/>
  <c r="A1185" i="23"/>
  <c r="A1184" i="23"/>
  <c r="A1183" i="23"/>
  <c r="A1182" i="23"/>
  <c r="A1181" i="23"/>
  <c r="A1180" i="23"/>
  <c r="A1179" i="23"/>
  <c r="A1178" i="23"/>
  <c r="A1177" i="23"/>
  <c r="A1176" i="23"/>
  <c r="A1175" i="23"/>
  <c r="A1174" i="23"/>
  <c r="A1173" i="23"/>
  <c r="A1172" i="23"/>
  <c r="A1171" i="23"/>
  <c r="A1170" i="23"/>
  <c r="A1169" i="23"/>
  <c r="A1168" i="23"/>
  <c r="A1167" i="23"/>
  <c r="A1166" i="23"/>
  <c r="A1165" i="23"/>
  <c r="A1164" i="23"/>
  <c r="A1163" i="23"/>
  <c r="A1162" i="23"/>
  <c r="A1161" i="23"/>
  <c r="A1160" i="23"/>
  <c r="A1159" i="23"/>
  <c r="A1158" i="23"/>
  <c r="A1157" i="23"/>
  <c r="A1156" i="23"/>
  <c r="A1155" i="23"/>
  <c r="A1154" i="23"/>
  <c r="A1153" i="23"/>
  <c r="A1152" i="23"/>
  <c r="A1151" i="23"/>
  <c r="A1150" i="23"/>
  <c r="A1149" i="23"/>
  <c r="A1148" i="23"/>
  <c r="A1147" i="23"/>
  <c r="A1146" i="23"/>
  <c r="A1145" i="23"/>
  <c r="A1144" i="23"/>
  <c r="A1143" i="23"/>
  <c r="A1142" i="23"/>
  <c r="A1141" i="23"/>
  <c r="A1140" i="23"/>
  <c r="A1139" i="23"/>
  <c r="A1138" i="23"/>
  <c r="A1137" i="23"/>
  <c r="A1136" i="23"/>
  <c r="A1135" i="23"/>
  <c r="A1134" i="23"/>
  <c r="A1133" i="23"/>
  <c r="A1132" i="23"/>
  <c r="A1131" i="23"/>
  <c r="A1130" i="23"/>
  <c r="A1129" i="23"/>
  <c r="A1128" i="23"/>
  <c r="A1127" i="23"/>
  <c r="A1126" i="23"/>
  <c r="A1125" i="23"/>
  <c r="A1124" i="23"/>
  <c r="A1123" i="23"/>
  <c r="A1122" i="23"/>
  <c r="A1121" i="23"/>
  <c r="A1120" i="23"/>
  <c r="A1119" i="23"/>
  <c r="A1118" i="23"/>
  <c r="A1117" i="23"/>
  <c r="A1116" i="23"/>
  <c r="A1115" i="23"/>
  <c r="A1114" i="23"/>
  <c r="A1113" i="23"/>
  <c r="A1112" i="23"/>
  <c r="A1111" i="23"/>
  <c r="A1110" i="23"/>
  <c r="A1109" i="23"/>
  <c r="A1108" i="23"/>
  <c r="A1107" i="23"/>
  <c r="A1106" i="23"/>
  <c r="A1105" i="23"/>
  <c r="A1104" i="23"/>
  <c r="A1103" i="23"/>
  <c r="A1102" i="23"/>
  <c r="A1101" i="23"/>
  <c r="A1100" i="23"/>
  <c r="A1099" i="23"/>
  <c r="A1098" i="23"/>
  <c r="A1097" i="23"/>
  <c r="A1096" i="23"/>
  <c r="A1095" i="23"/>
  <c r="A1094" i="23"/>
  <c r="A1093" i="23"/>
  <c r="A1092" i="23"/>
  <c r="A1091" i="23"/>
  <c r="A1090" i="23"/>
  <c r="A1089" i="23"/>
  <c r="A1088" i="23"/>
  <c r="A1087" i="23"/>
  <c r="A1086" i="23"/>
  <c r="A1085" i="23"/>
  <c r="A1084" i="23"/>
  <c r="A1083" i="23"/>
  <c r="A1082" i="23"/>
  <c r="A1081" i="23"/>
  <c r="A1080" i="23"/>
  <c r="A1079" i="23"/>
  <c r="A1078" i="23"/>
  <c r="A1077" i="23"/>
  <c r="A1076" i="23"/>
  <c r="A1075" i="23"/>
  <c r="A1074" i="23"/>
  <c r="A1073" i="23"/>
  <c r="A1072" i="23"/>
  <c r="A1071" i="23"/>
  <c r="A1070" i="23"/>
  <c r="A1069" i="23"/>
  <c r="A1068" i="23"/>
  <c r="A1067" i="23"/>
  <c r="A1066" i="23"/>
  <c r="A1065" i="23"/>
  <c r="A1064" i="23"/>
  <c r="A1063" i="23"/>
  <c r="A1062" i="23"/>
  <c r="A1061" i="23"/>
  <c r="A1060" i="23"/>
  <c r="A1059" i="23"/>
  <c r="A1058" i="23"/>
  <c r="A1057" i="23"/>
  <c r="A1056" i="23"/>
  <c r="A1055" i="23"/>
  <c r="A1054" i="23"/>
  <c r="A1053" i="23"/>
  <c r="A1052" i="23"/>
  <c r="A1051" i="23"/>
  <c r="A1050" i="23"/>
  <c r="A1049" i="23"/>
  <c r="A1048" i="23"/>
  <c r="A1047" i="23"/>
  <c r="A1046" i="23"/>
  <c r="A1045" i="23"/>
  <c r="A1044" i="23"/>
  <c r="A1043" i="23"/>
  <c r="A1042" i="23"/>
  <c r="A1041" i="23"/>
  <c r="A1040" i="23"/>
  <c r="A1039" i="23"/>
  <c r="A1038" i="23"/>
  <c r="A1037" i="23"/>
  <c r="A1036" i="23"/>
  <c r="A1035" i="23"/>
  <c r="A1034" i="23"/>
  <c r="A1033" i="23"/>
  <c r="A1032" i="23"/>
  <c r="A1031" i="23"/>
  <c r="A1030" i="23"/>
  <c r="A1029" i="23"/>
  <c r="A1028" i="23"/>
  <c r="A1027" i="23"/>
  <c r="A1026" i="23"/>
  <c r="A1025" i="23"/>
  <c r="A1024" i="23"/>
  <c r="A1023" i="23"/>
  <c r="A1022" i="23"/>
  <c r="A1021" i="23"/>
  <c r="A1020" i="23"/>
  <c r="A1019" i="23"/>
  <c r="A1018" i="23"/>
  <c r="A1017" i="23"/>
  <c r="A1016" i="23"/>
  <c r="A1015" i="23"/>
  <c r="A1014" i="23"/>
  <c r="A1013" i="23"/>
  <c r="A1012" i="23"/>
  <c r="A1011" i="23"/>
  <c r="A1010" i="23"/>
  <c r="A1009" i="23"/>
  <c r="A1008" i="23"/>
  <c r="A1007" i="23"/>
  <c r="A1006" i="23"/>
  <c r="A1005" i="23"/>
  <c r="A1004" i="23"/>
  <c r="A1003" i="23"/>
  <c r="A1002" i="23"/>
  <c r="A1001" i="23"/>
  <c r="A1000" i="23"/>
  <c r="A999" i="23"/>
  <c r="A998" i="23"/>
  <c r="A997" i="23"/>
  <c r="A996" i="23"/>
  <c r="A995" i="23"/>
  <c r="A994" i="23"/>
  <c r="A993" i="23"/>
  <c r="A992" i="23"/>
  <c r="A991" i="23"/>
  <c r="A990" i="23"/>
  <c r="A989" i="23"/>
  <c r="A988" i="23"/>
  <c r="A987" i="23"/>
  <c r="A986" i="23"/>
  <c r="A985" i="23"/>
  <c r="A984" i="23"/>
  <c r="A983" i="23"/>
  <c r="A982" i="23"/>
  <c r="A981" i="23"/>
  <c r="A980" i="23"/>
  <c r="A979" i="23"/>
  <c r="A978" i="23"/>
  <c r="A977" i="23"/>
  <c r="A976" i="23"/>
  <c r="A975" i="23"/>
  <c r="A974" i="23"/>
  <c r="A973" i="23"/>
  <c r="A972" i="23"/>
  <c r="A971" i="23"/>
  <c r="A970" i="23"/>
  <c r="A969" i="23"/>
  <c r="A968" i="23"/>
  <c r="A967" i="23"/>
  <c r="A966" i="23"/>
  <c r="A965" i="23"/>
  <c r="A964" i="23"/>
  <c r="A963" i="23"/>
  <c r="A962" i="23"/>
  <c r="A961" i="23"/>
  <c r="A960" i="23"/>
  <c r="A959" i="23"/>
  <c r="A958" i="23"/>
  <c r="A957" i="23"/>
  <c r="A956" i="23"/>
  <c r="A955" i="23"/>
  <c r="A954" i="23"/>
  <c r="A953" i="23"/>
  <c r="A952" i="23"/>
  <c r="A951" i="23"/>
  <c r="A950" i="23"/>
  <c r="A949" i="23"/>
  <c r="A948" i="23"/>
  <c r="A947" i="23"/>
  <c r="A946" i="23"/>
  <c r="A945" i="23"/>
  <c r="A944" i="23"/>
  <c r="A943" i="23"/>
  <c r="A942" i="23"/>
  <c r="A941" i="23"/>
  <c r="A940" i="23"/>
  <c r="A939" i="23"/>
  <c r="A938" i="23"/>
  <c r="A937" i="23"/>
  <c r="A936" i="23"/>
  <c r="A935" i="23"/>
  <c r="A934" i="23"/>
  <c r="A933" i="23"/>
  <c r="A932" i="23"/>
  <c r="A931" i="23"/>
  <c r="A930" i="23"/>
  <c r="A929" i="23"/>
  <c r="A928" i="23"/>
  <c r="A927" i="23"/>
  <c r="A926" i="23"/>
  <c r="A925" i="23"/>
  <c r="A924" i="23"/>
  <c r="A923" i="23"/>
  <c r="A922" i="23"/>
  <c r="A921" i="23"/>
  <c r="A920" i="23"/>
  <c r="A919" i="23"/>
  <c r="A918" i="23"/>
  <c r="A917" i="23"/>
  <c r="A916" i="23"/>
  <c r="A915" i="23"/>
  <c r="A914" i="23"/>
  <c r="A913" i="23"/>
  <c r="A912" i="23"/>
  <c r="A911" i="23"/>
  <c r="A910" i="23"/>
  <c r="A909" i="23"/>
  <c r="A908" i="23"/>
  <c r="A907" i="23"/>
  <c r="A906" i="23"/>
  <c r="A905" i="23"/>
  <c r="A904" i="23"/>
  <c r="A903" i="23"/>
  <c r="A902" i="23"/>
  <c r="A901" i="23"/>
  <c r="A900" i="23"/>
  <c r="A899" i="23"/>
  <c r="A898" i="23"/>
  <c r="A897" i="23"/>
  <c r="A896" i="23"/>
  <c r="A895" i="23"/>
  <c r="A894" i="23"/>
  <c r="A893" i="23"/>
  <c r="A892" i="23"/>
  <c r="A891" i="23"/>
  <c r="A890" i="23"/>
  <c r="A889" i="23"/>
  <c r="A888" i="23"/>
  <c r="A887" i="23"/>
  <c r="A886" i="23"/>
  <c r="A885" i="23"/>
  <c r="A884" i="23"/>
  <c r="A883" i="23"/>
  <c r="A882" i="23"/>
  <c r="A881" i="23"/>
  <c r="A880" i="23"/>
  <c r="A879" i="23"/>
  <c r="A878" i="23"/>
  <c r="A877" i="23"/>
  <c r="A876" i="23"/>
  <c r="A875" i="23"/>
  <c r="A874" i="23"/>
  <c r="A873" i="23"/>
  <c r="A872" i="23"/>
  <c r="A871" i="23"/>
  <c r="A870" i="23"/>
  <c r="A869" i="23"/>
  <c r="A868" i="23"/>
  <c r="A867" i="23"/>
  <c r="A866" i="23"/>
  <c r="A865" i="23"/>
  <c r="A864" i="23"/>
  <c r="A863" i="23"/>
  <c r="A862" i="23"/>
  <c r="A861" i="23"/>
  <c r="A860" i="23"/>
  <c r="A859" i="23"/>
  <c r="A858" i="23"/>
  <c r="A857" i="23"/>
  <c r="A856" i="23"/>
  <c r="A855" i="23"/>
  <c r="A854" i="23"/>
  <c r="A853" i="23"/>
  <c r="A852" i="23"/>
  <c r="A851" i="23"/>
  <c r="A850" i="23"/>
  <c r="A849" i="23"/>
  <c r="A848" i="23"/>
  <c r="A847" i="23"/>
  <c r="A846" i="23"/>
  <c r="A845" i="23"/>
  <c r="A844" i="23"/>
  <c r="A843" i="23"/>
  <c r="A842" i="23"/>
  <c r="A841" i="23"/>
  <c r="A840" i="23"/>
  <c r="A839" i="23"/>
  <c r="A838" i="23"/>
  <c r="A837" i="23"/>
  <c r="A836" i="23"/>
  <c r="A835" i="23"/>
  <c r="A834" i="23"/>
  <c r="A833" i="23"/>
  <c r="A832" i="23"/>
  <c r="A831" i="23"/>
  <c r="A830" i="23"/>
  <c r="A829" i="23"/>
  <c r="A828" i="23"/>
  <c r="A827" i="23"/>
  <c r="A826" i="23"/>
  <c r="A825" i="23"/>
  <c r="A824" i="23"/>
  <c r="A823" i="23"/>
  <c r="A822" i="23"/>
  <c r="A821" i="23"/>
  <c r="A820" i="23"/>
  <c r="A819" i="23"/>
  <c r="A818" i="23"/>
  <c r="A817" i="23"/>
  <c r="A816" i="23"/>
  <c r="A815" i="23"/>
  <c r="A814" i="23"/>
  <c r="A813" i="23"/>
  <c r="A812" i="23"/>
  <c r="A811" i="23"/>
  <c r="A810" i="23"/>
  <c r="A809" i="23"/>
  <c r="A808" i="23"/>
  <c r="A807" i="23"/>
  <c r="A806" i="23"/>
  <c r="A805" i="23"/>
  <c r="A804" i="23"/>
  <c r="A803" i="23"/>
  <c r="A802" i="23"/>
  <c r="A801" i="23"/>
  <c r="A800" i="23"/>
  <c r="A799" i="23"/>
  <c r="A798" i="23"/>
  <c r="A797" i="23"/>
  <c r="A796" i="23"/>
  <c r="A795" i="23"/>
  <c r="A794" i="23"/>
  <c r="A793" i="23"/>
  <c r="A792" i="23"/>
  <c r="A791" i="23"/>
  <c r="A790" i="23"/>
  <c r="A789" i="23"/>
  <c r="A788" i="23"/>
  <c r="A787" i="23"/>
  <c r="A786" i="23"/>
  <c r="A785" i="23"/>
  <c r="A784" i="23"/>
  <c r="A783" i="23"/>
  <c r="A782" i="23"/>
  <c r="A781" i="23"/>
  <c r="A780" i="23"/>
  <c r="A779" i="23"/>
  <c r="A778" i="23"/>
  <c r="A777" i="23"/>
  <c r="A776" i="23"/>
  <c r="A775" i="23"/>
  <c r="A774" i="23"/>
  <c r="A773" i="23"/>
  <c r="A772" i="23"/>
  <c r="A771" i="23"/>
  <c r="A770" i="23"/>
  <c r="A769" i="23"/>
  <c r="A768" i="23"/>
  <c r="A767" i="23"/>
  <c r="A766" i="23"/>
  <c r="A765" i="23"/>
  <c r="A764" i="23"/>
  <c r="A763" i="23"/>
  <c r="A762" i="23"/>
  <c r="A761" i="23"/>
  <c r="A760" i="23"/>
  <c r="A759" i="23"/>
  <c r="A758" i="23"/>
  <c r="A757" i="23"/>
  <c r="A756" i="23"/>
  <c r="A755" i="23"/>
  <c r="A754" i="23"/>
  <c r="A753" i="23"/>
  <c r="A752" i="23"/>
  <c r="A751" i="23"/>
  <c r="A750" i="23"/>
  <c r="A749" i="23"/>
  <c r="A748" i="23"/>
  <c r="A747" i="23"/>
  <c r="A746" i="23"/>
  <c r="A745" i="23"/>
  <c r="A744" i="23"/>
  <c r="A743" i="23"/>
  <c r="A742" i="23"/>
  <c r="A741" i="23"/>
  <c r="A740" i="23"/>
  <c r="A739" i="23"/>
  <c r="A738" i="23"/>
  <c r="A737" i="23"/>
  <c r="A736" i="23"/>
  <c r="A735" i="23"/>
  <c r="A734" i="23"/>
  <c r="A733" i="23"/>
  <c r="A732" i="23"/>
  <c r="A731" i="23"/>
  <c r="A730" i="23"/>
  <c r="A729" i="23"/>
  <c r="A728" i="23"/>
  <c r="A727" i="23"/>
  <c r="A726" i="23"/>
  <c r="A725" i="23"/>
  <c r="A724" i="23"/>
  <c r="A723" i="23"/>
  <c r="A722" i="23"/>
  <c r="A721" i="23"/>
  <c r="A720" i="23"/>
  <c r="A719" i="23"/>
  <c r="A718" i="23"/>
  <c r="A717" i="23"/>
  <c r="A716" i="23"/>
  <c r="A715" i="23"/>
  <c r="A714" i="23"/>
  <c r="A713" i="23"/>
  <c r="A712" i="23"/>
  <c r="A711" i="23"/>
  <c r="A710"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6" i="23"/>
  <c r="A685" i="23"/>
  <c r="A684" i="23"/>
  <c r="A683" i="23"/>
  <c r="A682" i="23"/>
  <c r="A681" i="23"/>
  <c r="A680" i="23"/>
  <c r="A679" i="23"/>
  <c r="A678" i="23"/>
  <c r="A677" i="23"/>
  <c r="A676"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29" i="23"/>
  <c r="A628" i="23"/>
  <c r="A627" i="23"/>
  <c r="A626" i="23"/>
  <c r="A625" i="23"/>
  <c r="A624" i="23"/>
  <c r="A623" i="23"/>
  <c r="A622" i="23"/>
  <c r="A621" i="23"/>
  <c r="A620" i="23"/>
  <c r="A619" i="23"/>
  <c r="A618" i="23"/>
  <c r="A617" i="23"/>
  <c r="A616" i="23"/>
  <c r="A615" i="23"/>
  <c r="A614" i="23"/>
  <c r="A613" i="23"/>
  <c r="A612" i="23"/>
  <c r="A611" i="23"/>
  <c r="A610" i="23"/>
  <c r="A609" i="23"/>
  <c r="A608" i="23"/>
  <c r="A607" i="23"/>
  <c r="A606" i="23"/>
  <c r="A605" i="23"/>
  <c r="A604" i="23"/>
  <c r="A603" i="23"/>
  <c r="A602" i="23"/>
  <c r="A601" i="23"/>
  <c r="A600" i="23"/>
  <c r="A599" i="23"/>
  <c r="A598" i="23"/>
  <c r="A597" i="23"/>
  <c r="A596" i="23"/>
  <c r="A595"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93" i="23"/>
  <c r="A492" i="23"/>
  <c r="A491" i="23"/>
  <c r="A490" i="23"/>
  <c r="A489" i="23"/>
  <c r="A488" i="23"/>
  <c r="A487" i="23"/>
  <c r="A486" i="23"/>
  <c r="A485" i="23"/>
  <c r="A484" i="23"/>
  <c r="A483" i="23"/>
  <c r="A482" i="23"/>
  <c r="A481" i="23"/>
  <c r="A480" i="23"/>
  <c r="A479" i="23"/>
  <c r="A478" i="23"/>
  <c r="A477" i="23"/>
  <c r="A476" i="23"/>
  <c r="A475" i="23"/>
  <c r="A474" i="23"/>
  <c r="A473" i="23"/>
  <c r="A472" i="23"/>
  <c r="A471" i="23"/>
  <c r="A470" i="23"/>
  <c r="A469" i="23"/>
  <c r="A468" i="23"/>
  <c r="A467" i="23"/>
  <c r="A466" i="23"/>
  <c r="A465" i="23"/>
  <c r="A464" i="23"/>
  <c r="A463" i="23"/>
  <c r="A462" i="23"/>
  <c r="A461" i="23"/>
  <c r="A460" i="23"/>
  <c r="A459"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25" i="23"/>
  <c r="A424" i="23"/>
  <c r="A423" i="23"/>
  <c r="A422" i="23"/>
  <c r="A421" i="23"/>
  <c r="A420" i="23"/>
  <c r="A419" i="23"/>
  <c r="A418" i="23"/>
  <c r="A417" i="23"/>
  <c r="A416" i="23"/>
  <c r="A415" i="23"/>
  <c r="A414" i="23"/>
  <c r="A413" i="23"/>
  <c r="A412" i="23"/>
  <c r="A411" i="23"/>
  <c r="A410" i="23"/>
  <c r="A409" i="23"/>
  <c r="A408" i="23"/>
  <c r="A407" i="23"/>
  <c r="A406" i="23"/>
  <c r="A405" i="23"/>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32" i="23"/>
  <c r="A331" i="23"/>
  <c r="A330" i="23"/>
  <c r="A329" i="23"/>
  <c r="A328" i="23"/>
  <c r="A327" i="23"/>
  <c r="A326" i="23"/>
  <c r="A325"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C155" i="23" s="1"/>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C108" i="23" s="1"/>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C51" i="23" s="1"/>
  <c r="A50" i="23"/>
  <c r="A49" i="23"/>
  <c r="A48" i="23"/>
  <c r="A47" i="23"/>
  <c r="A46" i="23"/>
  <c r="A45" i="23"/>
  <c r="C45" i="23" s="1"/>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C7" i="23" s="1"/>
  <c r="A6" i="23"/>
  <c r="A5" i="23"/>
  <c r="A4" i="23"/>
  <c r="A3" i="23"/>
  <c r="A2" i="23"/>
  <c r="J2234" i="23"/>
  <c r="F2234" i="23"/>
  <c r="J2233" i="23"/>
  <c r="F2233" i="23"/>
  <c r="J2232" i="23"/>
  <c r="F2232" i="23"/>
  <c r="J2231" i="23"/>
  <c r="F2231" i="23"/>
  <c r="J2230" i="23"/>
  <c r="F2230" i="23"/>
  <c r="J2229" i="23"/>
  <c r="F2229" i="23"/>
  <c r="J2228" i="23"/>
  <c r="F2228" i="23"/>
  <c r="H2227" i="23"/>
  <c r="F2227" i="23"/>
  <c r="H2226" i="23"/>
  <c r="F2226" i="23"/>
  <c r="H2225" i="23"/>
  <c r="F2225" i="23"/>
  <c r="H2224" i="23"/>
  <c r="F2224" i="23"/>
  <c r="H2223" i="23"/>
  <c r="F2223" i="23"/>
  <c r="J2222" i="23"/>
  <c r="F2222" i="23"/>
  <c r="J2221" i="23"/>
  <c r="F2221" i="23"/>
  <c r="J2220" i="23"/>
  <c r="F2220" i="23"/>
  <c r="J2219" i="23"/>
  <c r="F2219" i="23"/>
  <c r="J2218" i="23"/>
  <c r="F2218" i="23"/>
  <c r="J2217" i="23"/>
  <c r="F2217" i="23"/>
  <c r="C2217" i="23"/>
  <c r="J2216" i="23"/>
  <c r="F2216" i="23"/>
  <c r="H2215" i="23"/>
  <c r="F2215" i="23"/>
  <c r="H2214" i="23"/>
  <c r="F2214" i="23"/>
  <c r="H2213" i="23"/>
  <c r="F2213" i="23"/>
  <c r="H2212" i="23"/>
  <c r="F2212" i="23"/>
  <c r="H2211" i="23"/>
  <c r="F2211" i="23"/>
  <c r="J2210" i="23"/>
  <c r="F2210" i="23"/>
  <c r="J2209" i="23"/>
  <c r="F2209" i="23"/>
  <c r="J2208" i="23"/>
  <c r="F2208" i="23"/>
  <c r="C2208" i="23"/>
  <c r="J2207" i="23"/>
  <c r="F2207" i="23"/>
  <c r="J2206" i="23"/>
  <c r="F2206" i="23"/>
  <c r="J2205" i="23"/>
  <c r="F2205" i="23"/>
  <c r="J2204" i="23"/>
  <c r="F2204" i="23"/>
  <c r="H2203" i="23"/>
  <c r="F2203" i="23"/>
  <c r="H2202" i="23"/>
  <c r="F2202" i="23"/>
  <c r="H2201" i="23"/>
  <c r="F2201" i="23"/>
  <c r="H2200" i="23"/>
  <c r="F2200" i="23"/>
  <c r="H2199" i="23"/>
  <c r="F2199" i="23"/>
  <c r="J2198" i="23"/>
  <c r="F2198" i="23"/>
  <c r="C2198" i="23"/>
  <c r="J2197" i="23"/>
  <c r="F2197" i="23"/>
  <c r="J2196" i="23"/>
  <c r="F2196" i="23"/>
  <c r="J2195" i="23"/>
  <c r="F2195" i="23"/>
  <c r="J2194" i="23"/>
  <c r="F2194" i="23"/>
  <c r="J2193" i="23"/>
  <c r="F2193" i="23"/>
  <c r="J2192" i="23"/>
  <c r="F2192" i="23"/>
  <c r="H2191" i="23"/>
  <c r="F2191" i="23"/>
  <c r="H2190" i="23"/>
  <c r="F2190" i="23"/>
  <c r="H2189" i="23"/>
  <c r="F2189" i="23"/>
  <c r="H2188" i="23"/>
  <c r="F2188" i="23"/>
  <c r="H2187" i="23"/>
  <c r="F2187" i="23"/>
  <c r="J2186" i="23"/>
  <c r="F2186" i="23"/>
  <c r="J2185" i="23"/>
  <c r="F2185" i="23"/>
  <c r="J2184" i="23"/>
  <c r="F2184" i="23"/>
  <c r="J2183" i="23"/>
  <c r="F2183" i="23"/>
  <c r="J2182" i="23"/>
  <c r="F2182" i="23"/>
  <c r="J2181" i="23"/>
  <c r="F2181" i="23"/>
  <c r="J2180" i="23"/>
  <c r="F2180" i="23"/>
  <c r="H2179" i="23"/>
  <c r="F2179" i="23"/>
  <c r="H2178" i="23"/>
  <c r="F2178" i="23"/>
  <c r="H2177" i="23"/>
  <c r="F2177" i="23"/>
  <c r="H2176" i="23"/>
  <c r="F2176" i="23"/>
  <c r="H2175" i="23"/>
  <c r="F2175" i="23"/>
  <c r="J2174" i="23"/>
  <c r="F2174" i="23"/>
  <c r="J2173" i="23"/>
  <c r="F2173" i="23"/>
  <c r="J2172" i="23"/>
  <c r="F2172" i="23"/>
  <c r="J2171" i="23"/>
  <c r="F2171" i="23"/>
  <c r="J2170" i="23"/>
  <c r="F2170" i="23"/>
  <c r="J2169" i="23"/>
  <c r="F2169" i="23"/>
  <c r="J2168" i="23"/>
  <c r="F2168" i="23"/>
  <c r="H2167" i="23"/>
  <c r="F2167" i="23"/>
  <c r="H2166" i="23"/>
  <c r="F2166" i="23"/>
  <c r="H2165" i="23"/>
  <c r="F2165" i="23"/>
  <c r="H2164" i="23"/>
  <c r="F2164" i="23"/>
  <c r="H2163" i="23"/>
  <c r="F2163" i="23"/>
  <c r="J2162" i="23"/>
  <c r="F2162" i="23"/>
  <c r="J2161" i="23"/>
  <c r="F2161" i="23"/>
  <c r="J2160" i="23"/>
  <c r="F2160" i="23"/>
  <c r="J2159" i="23"/>
  <c r="F2159" i="23"/>
  <c r="J2158" i="23"/>
  <c r="F2158" i="23"/>
  <c r="J2157" i="23"/>
  <c r="F2157" i="23"/>
  <c r="J2156" i="23"/>
  <c r="F2156" i="23"/>
  <c r="F2155" i="23"/>
  <c r="C2155" i="23"/>
  <c r="F2154" i="23"/>
  <c r="F2153" i="23"/>
  <c r="F2152" i="23"/>
  <c r="F2151" i="23"/>
  <c r="J2150" i="23"/>
  <c r="F2150" i="23"/>
  <c r="J2149" i="23"/>
  <c r="F2149" i="23"/>
  <c r="J2148" i="23"/>
  <c r="F2148" i="23"/>
  <c r="J2147" i="23"/>
  <c r="F2147" i="23"/>
  <c r="J2146" i="23"/>
  <c r="F2146" i="23"/>
  <c r="J2145" i="23"/>
  <c r="F2145" i="23"/>
  <c r="J2144" i="23"/>
  <c r="F2144" i="23"/>
  <c r="H2143" i="23"/>
  <c r="F2143" i="23"/>
  <c r="H2142" i="23"/>
  <c r="F2142" i="23"/>
  <c r="H2141" i="23"/>
  <c r="F2141" i="23"/>
  <c r="H2140" i="23"/>
  <c r="F2140" i="23"/>
  <c r="C2140" i="23"/>
  <c r="H2139" i="23"/>
  <c r="F2139" i="23"/>
  <c r="J2138" i="23"/>
  <c r="F2138" i="23"/>
  <c r="J2137" i="23"/>
  <c r="F2137" i="23"/>
  <c r="J2136" i="23"/>
  <c r="F2136" i="23"/>
  <c r="J2135" i="23"/>
  <c r="F2135" i="23"/>
  <c r="J2134" i="23"/>
  <c r="F2134" i="23"/>
  <c r="J2133" i="23"/>
  <c r="F2133" i="23"/>
  <c r="J2132" i="23"/>
  <c r="F2132" i="23"/>
  <c r="H2131" i="23"/>
  <c r="F2131" i="23"/>
  <c r="H2130" i="23"/>
  <c r="F2130" i="23"/>
  <c r="H2129" i="23"/>
  <c r="F2129" i="23"/>
  <c r="H2128" i="23"/>
  <c r="F2128" i="23"/>
  <c r="H2127" i="23"/>
  <c r="F2127" i="23"/>
  <c r="J2126" i="23"/>
  <c r="F2126" i="23"/>
  <c r="J2125" i="23"/>
  <c r="F2125" i="23"/>
  <c r="J2124" i="23"/>
  <c r="F2124" i="23"/>
  <c r="J2123" i="23"/>
  <c r="F2123" i="23"/>
  <c r="J2122" i="23"/>
  <c r="F2122" i="23"/>
  <c r="J2121" i="23"/>
  <c r="F2121" i="23"/>
  <c r="J2120" i="23"/>
  <c r="F2120" i="23"/>
  <c r="H2119" i="23"/>
  <c r="F2119" i="23"/>
  <c r="H2118" i="23"/>
  <c r="F2118" i="23"/>
  <c r="H2117" i="23"/>
  <c r="F2117" i="23"/>
  <c r="H2116" i="23"/>
  <c r="F2116" i="23"/>
  <c r="H2115" i="23"/>
  <c r="F2115" i="23"/>
  <c r="J2114" i="23"/>
  <c r="F2114" i="23"/>
  <c r="J2113" i="23"/>
  <c r="F2113" i="23"/>
  <c r="J2112" i="23"/>
  <c r="F2112" i="23"/>
  <c r="J2111" i="23"/>
  <c r="F2111" i="23"/>
  <c r="J2110" i="23"/>
  <c r="F2110" i="23"/>
  <c r="J2109" i="23"/>
  <c r="F2109" i="23"/>
  <c r="J2108" i="23"/>
  <c r="F2108" i="23"/>
  <c r="H2107" i="23"/>
  <c r="F2107" i="23"/>
  <c r="H2106" i="23"/>
  <c r="F2106" i="23"/>
  <c r="H2105" i="23"/>
  <c r="F2105" i="23"/>
  <c r="H2104" i="23"/>
  <c r="F2104" i="23"/>
  <c r="H2103" i="23"/>
  <c r="F2103" i="23"/>
  <c r="H2102" i="23"/>
  <c r="F2102" i="23"/>
  <c r="C2102" i="23"/>
  <c r="H2101" i="23"/>
  <c r="F2101" i="23"/>
  <c r="C2101" i="23"/>
  <c r="H2100" i="23"/>
  <c r="F2100" i="23"/>
  <c r="H2099" i="23"/>
  <c r="F2099" i="23"/>
  <c r="H2098" i="23"/>
  <c r="F2098" i="23"/>
  <c r="H2097" i="23"/>
  <c r="F2097" i="23"/>
  <c r="H2096" i="23"/>
  <c r="F2096" i="23"/>
  <c r="H2095" i="23"/>
  <c r="F2095" i="23"/>
  <c r="H2094" i="23"/>
  <c r="F2094" i="23"/>
  <c r="H2093" i="23"/>
  <c r="F2093" i="23"/>
  <c r="H2092" i="23"/>
  <c r="F2092" i="23"/>
  <c r="C2092" i="23"/>
  <c r="H2091" i="23"/>
  <c r="F2091" i="23"/>
  <c r="H2090" i="23"/>
  <c r="F2090" i="23"/>
  <c r="H2089" i="23"/>
  <c r="F2089" i="23"/>
  <c r="H2088" i="23"/>
  <c r="F2088" i="23"/>
  <c r="H2087" i="23"/>
  <c r="F2087" i="23"/>
  <c r="H2086" i="23"/>
  <c r="F2086" i="23"/>
  <c r="H2085" i="23"/>
  <c r="F2085" i="23"/>
  <c r="H2084" i="23"/>
  <c r="F2084" i="23"/>
  <c r="H2083" i="23"/>
  <c r="F2083" i="23"/>
  <c r="H2082" i="23"/>
  <c r="F2082" i="23"/>
  <c r="H2081" i="23"/>
  <c r="F2081" i="23"/>
  <c r="H2080" i="23"/>
  <c r="F2080" i="23"/>
  <c r="H2079" i="23"/>
  <c r="F2079" i="23"/>
  <c r="H2078" i="23"/>
  <c r="F2078" i="23"/>
  <c r="H2077" i="23"/>
  <c r="F2077" i="23"/>
  <c r="H2076" i="23"/>
  <c r="F2076" i="23"/>
  <c r="H2075" i="23"/>
  <c r="F2075" i="23"/>
  <c r="H2074" i="23"/>
  <c r="F2074" i="23"/>
  <c r="H2073" i="23"/>
  <c r="F2073" i="23"/>
  <c r="H2072" i="23"/>
  <c r="F2072" i="23"/>
  <c r="H2071" i="23"/>
  <c r="F2071" i="23"/>
  <c r="H2070" i="23"/>
  <c r="F2070" i="23"/>
  <c r="H2069" i="23"/>
  <c r="F2069" i="23"/>
  <c r="H2068" i="23"/>
  <c r="F2068" i="23"/>
  <c r="H2067" i="23"/>
  <c r="F2067" i="23"/>
  <c r="H2066" i="23"/>
  <c r="F2066" i="23"/>
  <c r="H2065" i="23"/>
  <c r="F2065" i="23"/>
  <c r="H2064" i="23"/>
  <c r="F2064" i="23"/>
  <c r="H2063" i="23"/>
  <c r="F2063" i="23"/>
  <c r="H2062" i="23"/>
  <c r="F2062" i="23"/>
  <c r="H2061" i="23"/>
  <c r="F2061" i="23"/>
  <c r="H2060" i="23"/>
  <c r="F2060" i="23"/>
  <c r="H2059" i="23"/>
  <c r="F2059" i="23"/>
  <c r="H2058" i="23"/>
  <c r="F2058" i="23"/>
  <c r="C2058" i="23"/>
  <c r="H2057" i="23"/>
  <c r="F2057" i="23"/>
  <c r="H2056" i="23"/>
  <c r="F2056" i="23"/>
  <c r="H2055" i="23"/>
  <c r="F2055" i="23"/>
  <c r="H2054" i="23"/>
  <c r="F2054" i="23"/>
  <c r="H2053" i="23"/>
  <c r="F2053" i="23"/>
  <c r="H2052" i="23"/>
  <c r="F2052" i="23"/>
  <c r="H2051" i="23"/>
  <c r="F2051" i="23"/>
  <c r="H2050" i="23"/>
  <c r="F2050" i="23"/>
  <c r="H2049" i="23"/>
  <c r="F2049" i="23"/>
  <c r="H2048" i="23"/>
  <c r="F2048" i="23"/>
  <c r="H2047" i="23"/>
  <c r="F2047" i="23"/>
  <c r="H2046" i="23"/>
  <c r="F2046" i="23"/>
  <c r="H2045" i="23"/>
  <c r="F2045" i="23"/>
  <c r="H2044" i="23"/>
  <c r="F2044" i="23"/>
  <c r="H2043" i="23"/>
  <c r="F2043" i="23"/>
  <c r="H2042" i="23"/>
  <c r="F2042" i="23"/>
  <c r="H2041" i="23"/>
  <c r="F2041" i="23"/>
  <c r="C2041" i="23"/>
  <c r="H2040" i="23"/>
  <c r="F2040" i="23"/>
  <c r="C2040" i="23"/>
  <c r="H2039" i="23"/>
  <c r="F2039" i="23"/>
  <c r="H2038" i="23"/>
  <c r="F2038" i="23"/>
  <c r="H2037" i="23"/>
  <c r="F2037" i="23"/>
  <c r="C2037" i="23"/>
  <c r="H2036" i="23"/>
  <c r="F2036" i="23"/>
  <c r="H2035" i="23"/>
  <c r="F2035" i="23"/>
  <c r="H2034" i="23"/>
  <c r="F2034" i="23"/>
  <c r="H2033" i="23"/>
  <c r="F2033" i="23"/>
  <c r="H2032" i="23"/>
  <c r="F2032" i="23"/>
  <c r="H2031" i="23"/>
  <c r="F2031" i="23"/>
  <c r="H2030" i="23"/>
  <c r="F2030" i="23"/>
  <c r="H2029" i="23"/>
  <c r="F2029" i="23"/>
  <c r="H2028" i="23"/>
  <c r="F2028" i="23"/>
  <c r="H2027" i="23"/>
  <c r="F2027" i="23"/>
  <c r="H2026" i="23"/>
  <c r="F2026" i="23"/>
  <c r="C2026" i="23"/>
  <c r="H2025" i="23"/>
  <c r="F2025" i="23"/>
  <c r="H2024" i="23"/>
  <c r="F2024" i="23"/>
  <c r="H2023" i="23"/>
  <c r="F2023" i="23"/>
  <c r="H2022" i="23"/>
  <c r="F2022" i="23"/>
  <c r="H2021" i="23"/>
  <c r="F2021" i="23"/>
  <c r="H2020" i="23"/>
  <c r="F2020" i="23"/>
  <c r="H2019" i="23"/>
  <c r="F2019" i="23"/>
  <c r="H2018" i="23"/>
  <c r="F2018" i="23"/>
  <c r="H2017" i="23"/>
  <c r="F2017" i="23"/>
  <c r="H2016" i="23"/>
  <c r="F2016" i="23"/>
  <c r="C2016" i="23"/>
  <c r="H2015" i="23"/>
  <c r="F2015" i="23"/>
  <c r="H2014" i="23"/>
  <c r="F2014" i="23"/>
  <c r="H2013" i="23"/>
  <c r="F2013" i="23"/>
  <c r="H2012" i="23"/>
  <c r="F2012" i="23"/>
  <c r="H2011" i="23"/>
  <c r="F2011" i="23"/>
  <c r="H2010" i="23"/>
  <c r="F2010" i="23"/>
  <c r="H2009" i="23"/>
  <c r="F2009" i="23"/>
  <c r="H2008" i="23"/>
  <c r="F2008" i="23"/>
  <c r="H2007" i="23"/>
  <c r="F2007" i="23"/>
  <c r="H2006" i="23"/>
  <c r="F2006" i="23"/>
  <c r="H2005" i="23"/>
  <c r="F2005" i="23"/>
  <c r="H2004" i="23"/>
  <c r="F2004" i="23"/>
  <c r="H2003" i="23"/>
  <c r="F2003" i="23"/>
  <c r="H2002" i="23"/>
  <c r="F2002" i="23"/>
  <c r="H2001" i="23"/>
  <c r="F2001" i="23"/>
  <c r="H2000" i="23"/>
  <c r="F2000" i="23"/>
  <c r="H1999" i="23"/>
  <c r="F1999" i="23"/>
  <c r="H1998" i="23"/>
  <c r="F1998" i="23"/>
  <c r="H1997" i="23"/>
  <c r="F1997" i="23"/>
  <c r="H1996" i="23"/>
  <c r="F1996" i="23"/>
  <c r="H1995" i="23"/>
  <c r="F1995" i="23"/>
  <c r="H1994" i="23"/>
  <c r="F1994" i="23"/>
  <c r="H1993" i="23"/>
  <c r="F1993" i="23"/>
  <c r="H1992" i="23"/>
  <c r="F1992" i="23"/>
  <c r="C1992" i="23"/>
  <c r="H1991" i="23"/>
  <c r="F1991" i="23"/>
  <c r="C1991" i="23"/>
  <c r="H1990" i="23"/>
  <c r="F1990" i="23"/>
  <c r="H1989" i="23"/>
  <c r="F1989" i="23"/>
  <c r="H1988" i="23"/>
  <c r="F1988" i="23"/>
  <c r="C1988" i="23"/>
  <c r="H1987" i="23"/>
  <c r="F1987" i="23"/>
  <c r="H1986" i="23"/>
  <c r="F1986" i="23"/>
  <c r="H1985" i="23"/>
  <c r="F1985" i="23"/>
  <c r="H1984" i="23"/>
  <c r="F1984" i="23"/>
  <c r="C1984" i="23"/>
  <c r="H1983" i="23"/>
  <c r="F1983" i="23"/>
  <c r="H1982" i="23"/>
  <c r="F1982" i="23"/>
  <c r="H1981" i="23"/>
  <c r="F1981" i="23"/>
  <c r="H1980" i="23"/>
  <c r="F1980" i="23"/>
  <c r="H1979" i="23"/>
  <c r="F1979" i="23"/>
  <c r="H1978" i="23"/>
  <c r="F1978" i="23"/>
  <c r="H1977" i="23"/>
  <c r="F1977" i="23"/>
  <c r="H1976" i="23"/>
  <c r="F1976" i="23"/>
  <c r="H1975" i="23"/>
  <c r="F1975" i="23"/>
  <c r="H1974" i="23"/>
  <c r="F1974" i="23"/>
  <c r="H1973" i="23"/>
  <c r="F1973" i="23"/>
  <c r="H1972" i="23"/>
  <c r="F1972" i="23"/>
  <c r="H1971" i="23"/>
  <c r="F1971" i="23"/>
  <c r="H1970" i="23"/>
  <c r="F1970" i="23"/>
  <c r="H1969" i="23"/>
  <c r="F1969" i="23"/>
  <c r="H1968" i="23"/>
  <c r="F1968" i="23"/>
  <c r="C1968" i="23"/>
  <c r="H1967" i="23"/>
  <c r="F1967" i="23"/>
  <c r="H1966" i="23"/>
  <c r="F1966" i="23"/>
  <c r="H1965" i="23"/>
  <c r="F1965" i="23"/>
  <c r="H1964" i="23"/>
  <c r="F1964" i="23"/>
  <c r="H1963" i="23"/>
  <c r="F1963" i="23"/>
  <c r="H1962" i="23"/>
  <c r="F1962" i="23"/>
  <c r="H1961" i="23"/>
  <c r="F1961" i="23"/>
  <c r="H1960" i="23"/>
  <c r="F1960" i="23"/>
  <c r="H1959" i="23"/>
  <c r="F1959" i="23"/>
  <c r="H1958" i="23"/>
  <c r="F1958" i="23"/>
  <c r="H1957" i="23"/>
  <c r="F1957" i="23"/>
  <c r="H1956" i="23"/>
  <c r="F1956" i="23"/>
  <c r="H1955" i="23"/>
  <c r="F1955" i="23"/>
  <c r="H1954" i="23"/>
  <c r="F1954" i="23"/>
  <c r="H1953" i="23"/>
  <c r="F1953" i="23"/>
  <c r="H1952" i="23"/>
  <c r="F1952" i="23"/>
  <c r="H1951" i="23"/>
  <c r="F1951" i="23"/>
  <c r="H1950" i="23"/>
  <c r="F1950" i="23"/>
  <c r="H1949" i="23"/>
  <c r="F1949" i="23"/>
  <c r="C1949" i="23"/>
  <c r="H1948" i="23"/>
  <c r="F1948" i="23"/>
  <c r="H1947" i="23"/>
  <c r="F1947" i="23"/>
  <c r="H1946" i="23"/>
  <c r="F1946" i="23"/>
  <c r="H1945" i="23"/>
  <c r="F1945" i="23"/>
  <c r="H1944" i="23"/>
  <c r="F1944" i="23"/>
  <c r="H1943" i="23"/>
  <c r="F1943" i="23"/>
  <c r="H1942" i="23"/>
  <c r="F1942" i="23"/>
  <c r="H1941" i="23"/>
  <c r="F1941" i="23"/>
  <c r="H1940" i="23"/>
  <c r="F1940" i="23"/>
  <c r="H1939" i="23"/>
  <c r="F1939" i="23"/>
  <c r="H1938" i="23"/>
  <c r="F1938" i="23"/>
  <c r="H1937" i="23"/>
  <c r="F1937" i="23"/>
  <c r="H1936" i="23"/>
  <c r="F1936" i="23"/>
  <c r="C1936" i="23"/>
  <c r="H1935" i="23"/>
  <c r="F1935" i="23"/>
  <c r="H1934" i="23"/>
  <c r="F1934" i="23"/>
  <c r="C1934" i="23"/>
  <c r="H1933" i="23"/>
  <c r="F1933" i="23"/>
  <c r="H1932" i="23"/>
  <c r="F1932" i="23"/>
  <c r="H1931" i="23"/>
  <c r="F1931" i="23"/>
  <c r="H1930" i="23"/>
  <c r="F1930" i="23"/>
  <c r="H1929" i="23"/>
  <c r="F1929" i="23"/>
  <c r="C1929" i="23"/>
  <c r="H1928" i="23"/>
  <c r="F1928" i="23"/>
  <c r="H1927" i="23"/>
  <c r="F1927" i="23"/>
  <c r="H1926" i="23"/>
  <c r="F1926" i="23"/>
  <c r="H1925" i="23"/>
  <c r="F1925" i="23"/>
  <c r="H1924" i="23"/>
  <c r="F1924" i="23"/>
  <c r="H1923" i="23"/>
  <c r="F1923" i="23"/>
  <c r="H1922" i="23"/>
  <c r="F1922" i="23"/>
  <c r="H1921" i="23"/>
  <c r="F1921" i="23"/>
  <c r="H1920" i="23"/>
  <c r="F1920" i="23"/>
  <c r="C1920" i="23"/>
  <c r="H1919" i="23"/>
  <c r="F1919" i="23"/>
  <c r="H1918" i="23"/>
  <c r="F1918" i="23"/>
  <c r="H1917" i="23"/>
  <c r="F1917" i="23"/>
  <c r="H1916" i="23"/>
  <c r="F1916" i="23"/>
  <c r="C1916" i="23"/>
  <c r="H1915" i="23"/>
  <c r="F1915" i="23"/>
  <c r="H1914" i="23"/>
  <c r="F1914" i="23"/>
  <c r="H1913" i="23"/>
  <c r="F1913" i="23"/>
  <c r="H1912" i="23"/>
  <c r="F1912" i="23"/>
  <c r="H1911" i="23"/>
  <c r="F1911" i="23"/>
  <c r="H1910" i="23"/>
  <c r="F1910" i="23"/>
  <c r="H1909" i="23"/>
  <c r="F1909" i="23"/>
  <c r="H1908" i="23"/>
  <c r="F1908" i="23"/>
  <c r="H1907" i="23"/>
  <c r="F1907" i="23"/>
  <c r="H1906" i="23"/>
  <c r="F1906" i="23"/>
  <c r="H1905" i="23"/>
  <c r="F1905" i="23"/>
  <c r="C1905" i="23"/>
  <c r="C1904" i="23"/>
  <c r="C1902" i="23"/>
  <c r="C1900" i="23"/>
  <c r="C1897" i="23"/>
  <c r="C1894" i="23"/>
  <c r="C1892" i="23"/>
  <c r="C1891" i="23"/>
  <c r="C1890" i="23"/>
  <c r="C1888" i="23"/>
  <c r="C1887" i="23"/>
  <c r="C1885" i="23"/>
  <c r="C1884" i="23"/>
  <c r="C1878" i="23"/>
  <c r="C1876" i="23"/>
  <c r="C1875" i="23"/>
  <c r="C1870" i="23"/>
  <c r="C1869" i="23"/>
  <c r="C1865" i="23"/>
  <c r="C1862" i="23"/>
  <c r="C1858" i="23"/>
  <c r="C1857" i="23"/>
  <c r="C1854" i="23"/>
  <c r="C1852" i="23"/>
  <c r="C1849" i="23"/>
  <c r="C1846" i="23"/>
  <c r="C1844" i="23"/>
  <c r="C1843" i="23"/>
  <c r="C1842" i="23"/>
  <c r="C1841" i="23"/>
  <c r="C1840" i="23"/>
  <c r="C1834" i="23"/>
  <c r="C1833" i="23"/>
  <c r="C1831" i="23"/>
  <c r="C1826" i="23"/>
  <c r="C1825" i="23"/>
  <c r="C1818" i="23"/>
  <c r="C1815" i="23"/>
  <c r="C1811" i="23"/>
  <c r="C1807" i="23"/>
  <c r="C1805" i="23"/>
  <c r="C1803" i="23"/>
  <c r="C1802" i="23"/>
  <c r="C1799" i="23"/>
  <c r="C1793" i="23"/>
  <c r="C1789" i="23"/>
  <c r="C1787" i="23"/>
  <c r="C1782" i="23"/>
  <c r="C1779" i="23"/>
  <c r="C1777" i="23"/>
  <c r="C1775" i="23"/>
  <c r="C1773" i="23"/>
  <c r="C1770" i="23"/>
  <c r="C1766" i="23"/>
  <c r="C1765" i="23"/>
  <c r="C1763" i="23"/>
  <c r="C1762" i="23"/>
  <c r="C1761" i="23"/>
  <c r="C1753" i="23"/>
  <c r="C1751" i="23"/>
  <c r="C1747" i="23"/>
  <c r="C1738" i="23"/>
  <c r="C1727" i="23"/>
  <c r="C1725" i="23"/>
  <c r="C1721" i="23"/>
  <c r="C1714" i="23"/>
  <c r="C1713" i="23"/>
  <c r="C1712" i="23"/>
  <c r="C1711" i="23"/>
  <c r="C1709" i="23"/>
  <c r="C1708" i="23"/>
  <c r="C1699" i="23"/>
  <c r="C1696" i="23"/>
  <c r="C1693" i="23"/>
  <c r="C1692" i="23"/>
  <c r="C1688" i="23"/>
  <c r="C1687" i="23"/>
  <c r="C1680" i="23"/>
  <c r="C1679" i="23"/>
  <c r="C1677" i="23"/>
  <c r="C1673" i="23"/>
  <c r="C1664" i="23"/>
  <c r="C1661" i="23"/>
  <c r="C1660" i="23"/>
  <c r="C1656" i="23"/>
  <c r="C1651" i="23"/>
  <c r="C1647" i="23"/>
  <c r="C1645" i="23"/>
  <c r="C1644" i="23"/>
  <c r="C1641" i="23"/>
  <c r="C1632" i="23"/>
  <c r="C1629" i="23"/>
  <c r="C1624" i="23"/>
  <c r="C1623" i="23"/>
  <c r="C1616" i="23"/>
  <c r="C1615" i="23"/>
  <c r="C1609" i="23"/>
  <c r="C1608" i="23"/>
  <c r="C1607" i="23"/>
  <c r="C1600" i="23"/>
  <c r="C1599" i="23"/>
  <c r="C1597" i="23"/>
  <c r="C1587" i="23"/>
  <c r="C1584" i="23"/>
  <c r="C1583" i="23"/>
  <c r="C1581" i="23"/>
  <c r="C1577" i="23"/>
  <c r="C1576" i="23"/>
  <c r="C1575" i="23"/>
  <c r="C1571" i="23"/>
  <c r="C1567" i="23"/>
  <c r="C1565" i="23"/>
  <c r="C1564" i="23"/>
  <c r="C1561" i="23"/>
  <c r="C1560" i="23"/>
  <c r="C1555" i="23"/>
  <c r="C1553" i="23"/>
  <c r="C1552" i="23"/>
  <c r="C1551" i="23"/>
  <c r="C1548" i="23"/>
  <c r="C1541" i="23"/>
  <c r="C1537" i="23"/>
  <c r="C1536" i="23"/>
  <c r="C1535" i="23"/>
  <c r="C1532" i="23"/>
  <c r="C1529" i="23"/>
  <c r="C1527" i="23"/>
  <c r="C1523" i="23"/>
  <c r="C1511" i="23"/>
  <c r="C1509" i="23"/>
  <c r="C1507" i="23"/>
  <c r="C1504" i="23"/>
  <c r="C1501" i="23"/>
  <c r="C1497" i="23"/>
  <c r="C1495" i="23"/>
  <c r="C1491" i="23"/>
  <c r="C1488" i="23"/>
  <c r="C1480" i="23"/>
  <c r="C1477" i="23"/>
  <c r="C1471" i="23"/>
  <c r="C1468" i="23"/>
  <c r="C1463" i="23"/>
  <c r="C1461" i="23"/>
  <c r="C1455" i="23"/>
  <c r="C1452" i="23"/>
  <c r="C1451" i="23"/>
  <c r="C1449" i="23"/>
  <c r="C1448" i="23"/>
  <c r="C1447" i="23"/>
  <c r="C1437" i="23"/>
  <c r="C1433" i="23"/>
  <c r="C1431" i="23"/>
  <c r="C1429" i="23"/>
  <c r="C1425" i="23"/>
  <c r="C1423" i="23"/>
  <c r="C1421" i="23"/>
  <c r="C1420" i="23"/>
  <c r="C1413" i="23"/>
  <c r="C1409" i="23"/>
  <c r="C1407" i="23"/>
  <c r="C1403" i="23"/>
  <c r="C1401" i="23"/>
  <c r="C1400" i="23"/>
  <c r="C1397" i="23"/>
  <c r="C1391" i="23"/>
  <c r="C1388" i="23"/>
  <c r="C1387" i="23"/>
  <c r="C1384" i="23"/>
  <c r="C1381" i="23"/>
  <c r="C1379" i="23"/>
  <c r="C1376" i="23"/>
  <c r="C1375" i="23"/>
  <c r="C1372" i="23"/>
  <c r="C1368" i="23"/>
  <c r="C1365" i="23"/>
  <c r="C1360" i="23"/>
  <c r="C1355" i="23"/>
  <c r="C1348" i="23"/>
  <c r="C1345" i="23"/>
  <c r="C1344" i="23"/>
  <c r="C1343" i="23"/>
  <c r="C1341" i="23"/>
  <c r="C1337" i="23"/>
  <c r="C1336" i="23"/>
  <c r="C1331" i="23"/>
  <c r="C1327" i="23"/>
  <c r="C1324" i="23"/>
  <c r="C1320" i="23"/>
  <c r="C1319" i="23"/>
  <c r="C1317" i="23"/>
  <c r="C1312" i="23"/>
  <c r="J1310" i="23"/>
  <c r="F1310" i="23"/>
  <c r="J1309" i="23"/>
  <c r="F1309" i="23"/>
  <c r="J1308" i="23"/>
  <c r="F1308" i="23"/>
  <c r="J1307" i="23"/>
  <c r="F1307" i="23"/>
  <c r="J1306" i="23"/>
  <c r="F1306" i="23"/>
  <c r="J1305" i="23"/>
  <c r="F1305" i="23"/>
  <c r="J1304" i="23"/>
  <c r="F1304" i="23"/>
  <c r="J1303" i="23"/>
  <c r="F1303" i="23"/>
  <c r="J1302" i="23"/>
  <c r="F1302" i="23"/>
  <c r="J1301" i="23"/>
  <c r="F1301" i="23"/>
  <c r="J1300" i="23"/>
  <c r="F1300" i="23"/>
  <c r="J1299" i="23"/>
  <c r="F1299" i="23"/>
  <c r="J1298" i="23"/>
  <c r="F1298" i="23"/>
  <c r="J1297" i="23"/>
  <c r="F1297" i="23"/>
  <c r="J1296" i="23"/>
  <c r="F1296" i="23"/>
  <c r="J1295" i="23"/>
  <c r="F1295" i="23"/>
  <c r="J1294" i="23"/>
  <c r="F1294" i="23"/>
  <c r="J1293" i="23"/>
  <c r="F1293" i="23"/>
  <c r="J1292" i="23"/>
  <c r="F1292" i="23"/>
  <c r="J1291" i="23"/>
  <c r="F1291" i="23"/>
  <c r="J1290" i="23"/>
  <c r="F1290" i="23"/>
  <c r="J1289" i="23"/>
  <c r="F1289" i="23"/>
  <c r="C1289" i="23"/>
  <c r="J1288" i="23"/>
  <c r="F1288" i="23"/>
  <c r="J1287" i="23"/>
  <c r="F1287" i="23"/>
  <c r="J1286" i="23"/>
  <c r="F1286" i="23"/>
  <c r="C1286" i="23"/>
  <c r="J1285" i="23"/>
  <c r="F1285" i="23"/>
  <c r="J1284" i="23"/>
  <c r="F1284" i="23"/>
  <c r="J1283" i="23"/>
  <c r="F1283" i="23"/>
  <c r="J1282" i="23"/>
  <c r="F1282" i="23"/>
  <c r="J1281" i="23"/>
  <c r="F1281" i="23"/>
  <c r="J1280" i="23"/>
  <c r="F1280" i="23"/>
  <c r="J1279" i="23"/>
  <c r="F1279" i="23"/>
  <c r="C1279" i="23"/>
  <c r="J1278" i="23"/>
  <c r="F1278" i="23"/>
  <c r="J1277" i="23"/>
  <c r="F1277" i="23"/>
  <c r="J1276" i="23"/>
  <c r="F1276" i="23"/>
  <c r="J1275" i="23"/>
  <c r="F1275" i="23"/>
  <c r="J1274" i="23"/>
  <c r="F1274" i="23"/>
  <c r="C1274" i="23"/>
  <c r="J1273" i="23"/>
  <c r="F1273" i="23"/>
  <c r="J1272" i="23"/>
  <c r="F1272" i="23"/>
  <c r="J1271" i="23"/>
  <c r="F1271" i="23"/>
  <c r="J1270" i="23"/>
  <c r="F1270" i="23"/>
  <c r="J1269" i="23"/>
  <c r="F1269" i="23"/>
  <c r="J1268" i="23"/>
  <c r="F1268" i="23"/>
  <c r="C1268" i="23"/>
  <c r="J1267" i="23"/>
  <c r="F1267" i="23"/>
  <c r="J1266" i="23"/>
  <c r="F1266" i="23"/>
  <c r="J1265" i="23"/>
  <c r="F1265" i="23"/>
  <c r="J1264" i="23"/>
  <c r="F1264" i="23"/>
  <c r="C1264" i="23"/>
  <c r="J1263" i="23"/>
  <c r="F1263" i="23"/>
  <c r="J1262" i="23"/>
  <c r="F1262" i="23"/>
  <c r="C1262" i="23"/>
  <c r="J1261" i="23"/>
  <c r="F1261" i="23"/>
  <c r="J1260" i="23"/>
  <c r="F1260" i="23"/>
  <c r="J1259" i="23"/>
  <c r="F1259" i="23"/>
  <c r="J1258" i="23"/>
  <c r="F1258" i="23"/>
  <c r="J1257" i="23"/>
  <c r="F1257" i="23"/>
  <c r="J1256" i="23"/>
  <c r="F1256" i="23"/>
  <c r="J1255" i="23"/>
  <c r="F1255" i="23"/>
  <c r="J1254" i="23"/>
  <c r="F1254" i="23"/>
  <c r="J1253" i="23"/>
  <c r="F1253" i="23"/>
  <c r="C1253" i="23"/>
  <c r="J1252" i="23"/>
  <c r="F1252" i="23"/>
  <c r="J1251" i="23"/>
  <c r="F1251" i="23"/>
  <c r="J1250" i="23"/>
  <c r="F1250" i="23"/>
  <c r="J1249" i="23"/>
  <c r="F1249" i="23"/>
  <c r="J1248" i="23"/>
  <c r="F1248" i="23"/>
  <c r="J1247" i="23"/>
  <c r="F1247" i="23"/>
  <c r="J1246" i="23"/>
  <c r="F1246" i="23"/>
  <c r="J1245" i="23"/>
  <c r="F1245" i="23"/>
  <c r="J1244" i="23"/>
  <c r="F1244" i="23"/>
  <c r="J1243" i="23"/>
  <c r="F1243" i="23"/>
  <c r="J1242" i="23"/>
  <c r="F1242" i="23"/>
  <c r="J1241" i="23"/>
  <c r="F1241" i="23"/>
  <c r="J1240" i="23"/>
  <c r="F1240" i="23"/>
  <c r="J1239" i="23"/>
  <c r="F1239" i="23"/>
  <c r="J1238" i="23"/>
  <c r="F1238" i="23"/>
  <c r="J1237" i="23"/>
  <c r="F1237" i="23"/>
  <c r="J1236" i="23"/>
  <c r="F1236" i="23"/>
  <c r="J1235" i="23"/>
  <c r="F1235" i="23"/>
  <c r="C1235" i="23"/>
  <c r="J1234" i="23"/>
  <c r="F1234" i="23"/>
  <c r="J1233" i="23"/>
  <c r="F1233" i="23"/>
  <c r="J1232" i="23"/>
  <c r="F1232" i="23"/>
  <c r="J1231" i="23"/>
  <c r="F1231" i="23"/>
  <c r="J1230" i="23"/>
  <c r="F1230" i="23"/>
  <c r="J1229" i="23"/>
  <c r="F1229" i="23"/>
  <c r="J1228" i="23"/>
  <c r="F1228" i="23"/>
  <c r="J1227" i="23"/>
  <c r="F1227" i="23"/>
  <c r="C1227" i="23"/>
  <c r="J1226" i="23"/>
  <c r="F1226" i="23"/>
  <c r="J1225" i="23"/>
  <c r="F1225" i="23"/>
  <c r="J1224" i="23"/>
  <c r="F1224" i="23"/>
  <c r="C1224" i="23"/>
  <c r="J1223" i="23"/>
  <c r="F1223" i="23"/>
  <c r="J1222" i="23"/>
  <c r="F1222" i="23"/>
  <c r="J1221" i="23"/>
  <c r="F1221" i="23"/>
  <c r="J1220" i="23"/>
  <c r="F1220" i="23"/>
  <c r="J1219" i="23"/>
  <c r="F1219" i="23"/>
  <c r="J1218" i="23"/>
  <c r="F1218" i="23"/>
  <c r="C1218" i="23"/>
  <c r="J1217" i="23"/>
  <c r="F1217" i="23"/>
  <c r="J1216" i="23"/>
  <c r="F1216" i="23"/>
  <c r="J1215" i="23"/>
  <c r="F1215" i="23"/>
  <c r="J1214" i="23"/>
  <c r="F1214" i="23"/>
  <c r="J1213" i="23"/>
  <c r="F1213" i="23"/>
  <c r="C1213" i="23"/>
  <c r="J1212" i="23"/>
  <c r="F1212" i="23"/>
  <c r="J1211" i="23"/>
  <c r="F1211" i="23"/>
  <c r="J1210" i="23"/>
  <c r="F1210" i="23"/>
  <c r="J1209" i="23"/>
  <c r="F1209" i="23"/>
  <c r="J1208" i="23"/>
  <c r="F1208" i="23"/>
  <c r="J1207" i="23"/>
  <c r="F1207" i="23"/>
  <c r="J1206" i="23"/>
  <c r="F1206" i="23"/>
  <c r="J1205" i="23"/>
  <c r="F1205" i="23"/>
  <c r="J1204" i="23"/>
  <c r="F1204" i="23"/>
  <c r="J1203" i="23"/>
  <c r="F1203" i="23"/>
  <c r="J1202" i="23"/>
  <c r="F1202" i="23"/>
  <c r="J1201" i="23"/>
  <c r="F1201" i="23"/>
  <c r="J1200" i="23"/>
  <c r="F1200" i="23"/>
  <c r="C1200" i="23"/>
  <c r="J1199" i="23"/>
  <c r="F1199" i="23"/>
  <c r="J1198" i="23"/>
  <c r="F1198" i="23"/>
  <c r="J1197" i="23"/>
  <c r="F1197" i="23"/>
  <c r="J1196" i="23"/>
  <c r="F1196" i="23"/>
  <c r="J1195" i="23"/>
  <c r="F1195" i="23"/>
  <c r="J1194" i="23"/>
  <c r="F1194" i="23"/>
  <c r="J1193" i="23"/>
  <c r="F1193" i="23"/>
  <c r="J1192" i="23"/>
  <c r="F1192" i="23"/>
  <c r="J1191" i="23"/>
  <c r="F1191" i="23"/>
  <c r="J1190" i="23"/>
  <c r="F1190" i="23"/>
  <c r="C1188" i="23"/>
  <c r="C1182" i="23"/>
  <c r="C1180" i="23"/>
  <c r="C1179" i="23"/>
  <c r="C1178" i="23"/>
  <c r="C1175" i="23"/>
  <c r="C1172" i="23"/>
  <c r="C1166" i="23"/>
  <c r="C1165" i="23"/>
  <c r="C1163" i="23"/>
  <c r="C1159" i="23"/>
  <c r="C1158" i="23"/>
  <c r="C1157" i="23"/>
  <c r="C1150" i="23"/>
  <c r="C1148" i="23"/>
  <c r="C1146" i="23"/>
  <c r="C1144" i="23"/>
  <c r="C1142" i="23"/>
  <c r="C1138" i="23"/>
  <c r="C1134" i="23"/>
  <c r="C1133" i="23"/>
  <c r="C1131" i="23"/>
  <c r="C1127" i="23"/>
  <c r="C1126" i="23"/>
  <c r="C1123" i="23"/>
  <c r="C1119" i="23"/>
  <c r="C1118" i="23"/>
  <c r="C1117" i="23"/>
  <c r="C1116" i="23"/>
  <c r="C1112" i="23"/>
  <c r="C1110" i="23"/>
  <c r="C1109" i="23"/>
  <c r="C1104" i="23"/>
  <c r="C1102" i="23"/>
  <c r="C1098" i="23"/>
  <c r="C1096" i="23"/>
  <c r="C1095" i="23"/>
  <c r="C1094" i="23"/>
  <c r="C1091" i="23"/>
  <c r="C1088" i="23"/>
  <c r="C1086" i="23"/>
  <c r="C1084" i="23"/>
  <c r="C1082" i="23"/>
  <c r="C1080" i="23"/>
  <c r="C1078" i="23"/>
  <c r="C1077" i="23"/>
  <c r="C1075" i="23"/>
  <c r="C1072" i="23"/>
  <c r="C1070" i="23"/>
  <c r="C1068" i="23"/>
  <c r="C1066" i="23"/>
  <c r="C1064" i="23"/>
  <c r="C1061" i="23"/>
  <c r="C1059" i="23"/>
  <c r="C1056" i="23"/>
  <c r="C1048" i="23"/>
  <c r="C1040" i="23"/>
  <c r="C1038" i="23"/>
  <c r="C1032" i="23"/>
  <c r="C1024" i="23"/>
  <c r="C1022" i="23"/>
  <c r="C1021" i="23"/>
  <c r="C1018" i="23"/>
  <c r="C1016" i="23"/>
  <c r="C1014" i="23"/>
  <c r="C1011" i="23"/>
  <c r="C1010" i="23"/>
  <c r="C1008" i="23"/>
  <c r="C1006" i="23"/>
  <c r="C1004" i="23"/>
  <c r="C1003" i="23"/>
  <c r="C998" i="23"/>
  <c r="C997" i="23"/>
  <c r="C996" i="23"/>
  <c r="C994" i="23"/>
  <c r="C993" i="23"/>
  <c r="C991" i="23"/>
  <c r="C989" i="23"/>
  <c r="C988" i="23"/>
  <c r="C985" i="23"/>
  <c r="C982" i="23"/>
  <c r="C981" i="23"/>
  <c r="C980" i="23"/>
  <c r="C978" i="23"/>
  <c r="C977" i="23"/>
  <c r="C975" i="23"/>
  <c r="C971" i="23"/>
  <c r="C970" i="23"/>
  <c r="C968" i="23"/>
  <c r="C966" i="23"/>
  <c r="C965" i="23"/>
  <c r="C958" i="23"/>
  <c r="C955" i="23"/>
  <c r="C954" i="23"/>
  <c r="C952" i="23"/>
  <c r="C950" i="23"/>
  <c r="C948" i="23"/>
  <c r="C945" i="23"/>
  <c r="C942" i="23"/>
  <c r="C941" i="23"/>
  <c r="C938" i="23"/>
  <c r="C937" i="23"/>
  <c r="C934" i="23"/>
  <c r="C932" i="23"/>
  <c r="C931" i="23"/>
  <c r="C930" i="23"/>
  <c r="C929" i="23"/>
  <c r="C928" i="23"/>
  <c r="C927" i="23"/>
  <c r="C924" i="23"/>
  <c r="C920" i="23"/>
  <c r="C918" i="23"/>
  <c r="C915" i="23"/>
  <c r="C911" i="23"/>
  <c r="C908" i="23"/>
  <c r="C907" i="23"/>
  <c r="C904" i="23"/>
  <c r="C903" i="23"/>
  <c r="H901" i="23"/>
  <c r="F901" i="23"/>
  <c r="H900" i="23"/>
  <c r="F900" i="23"/>
  <c r="H899" i="23"/>
  <c r="F899" i="23"/>
  <c r="H898" i="23"/>
  <c r="F898" i="23"/>
  <c r="H897" i="23"/>
  <c r="F897" i="23"/>
  <c r="H896" i="23"/>
  <c r="F896" i="23"/>
  <c r="C896" i="23" s="1"/>
  <c r="H895" i="23"/>
  <c r="F895" i="23"/>
  <c r="H894" i="23"/>
  <c r="F894" i="23"/>
  <c r="H893" i="23"/>
  <c r="F893" i="23"/>
  <c r="H892" i="23"/>
  <c r="F892" i="23"/>
  <c r="H891" i="23"/>
  <c r="F891" i="23"/>
  <c r="H890" i="23"/>
  <c r="F890" i="23"/>
  <c r="C890" i="23"/>
  <c r="H889" i="23"/>
  <c r="F889" i="23"/>
  <c r="H888" i="23"/>
  <c r="F888" i="23"/>
  <c r="C888" i="23"/>
  <c r="H887" i="23"/>
  <c r="F887" i="23"/>
  <c r="C886" i="23"/>
  <c r="C884" i="23"/>
  <c r="C882" i="23"/>
  <c r="C880" i="23"/>
  <c r="C878" i="23"/>
  <c r="C876" i="23"/>
  <c r="C874" i="23"/>
  <c r="C872" i="23"/>
  <c r="C870" i="23"/>
  <c r="C868" i="23"/>
  <c r="C866" i="23"/>
  <c r="C864" i="23"/>
  <c r="H862" i="23"/>
  <c r="F862" i="23"/>
  <c r="H861" i="23"/>
  <c r="F861" i="23"/>
  <c r="H860" i="23"/>
  <c r="F860" i="23"/>
  <c r="H859" i="23"/>
  <c r="F859" i="23"/>
  <c r="H858" i="23"/>
  <c r="F858" i="23"/>
  <c r="H857" i="23"/>
  <c r="F857" i="23"/>
  <c r="H856" i="23"/>
  <c r="F856" i="23"/>
  <c r="H855" i="23"/>
  <c r="F855" i="23"/>
  <c r="H854" i="23"/>
  <c r="F854" i="23"/>
  <c r="H853" i="23"/>
  <c r="F853" i="23"/>
  <c r="H852" i="23"/>
  <c r="F852" i="23"/>
  <c r="H851" i="23"/>
  <c r="F851" i="23"/>
  <c r="H850" i="23"/>
  <c r="F850" i="23"/>
  <c r="H849" i="23"/>
  <c r="F849" i="23"/>
  <c r="H848" i="23"/>
  <c r="F848" i="23"/>
  <c r="C846" i="23"/>
  <c r="C844" i="23"/>
  <c r="C842" i="23"/>
  <c r="C840" i="23"/>
  <c r="C838" i="23"/>
  <c r="C836" i="23"/>
  <c r="C834" i="23"/>
  <c r="C833" i="23"/>
  <c r="C832" i="23"/>
  <c r="C830" i="23"/>
  <c r="C828" i="23"/>
  <c r="C827" i="23"/>
  <c r="C826" i="23"/>
  <c r="C825" i="23"/>
  <c r="C824" i="23"/>
  <c r="H823" i="23"/>
  <c r="F823" i="23"/>
  <c r="H822" i="23"/>
  <c r="F822" i="23"/>
  <c r="H821" i="23"/>
  <c r="F821" i="23"/>
  <c r="H820" i="23"/>
  <c r="F820" i="23"/>
  <c r="H819" i="23"/>
  <c r="F819" i="23"/>
  <c r="H818" i="23"/>
  <c r="F818" i="23"/>
  <c r="C818" i="23"/>
  <c r="H817" i="23"/>
  <c r="F817" i="23"/>
  <c r="H816" i="23"/>
  <c r="F816" i="23"/>
  <c r="H815" i="23"/>
  <c r="F815" i="23"/>
  <c r="H814" i="23"/>
  <c r="F814" i="23"/>
  <c r="C814" i="23"/>
  <c r="H813" i="23"/>
  <c r="F813" i="23"/>
  <c r="C813" i="23"/>
  <c r="H812" i="23"/>
  <c r="F812" i="23"/>
  <c r="C812" i="23"/>
  <c r="H811" i="23"/>
  <c r="F811" i="23"/>
  <c r="H810" i="23"/>
  <c r="F810" i="23"/>
  <c r="C810" i="23"/>
  <c r="H809" i="23"/>
  <c r="F809" i="23"/>
  <c r="C808" i="23"/>
  <c r="C807" i="23"/>
  <c r="C804" i="23"/>
  <c r="C803" i="23"/>
  <c r="C800" i="23"/>
  <c r="C799" i="23"/>
  <c r="C797" i="23"/>
  <c r="C796" i="23"/>
  <c r="C792" i="23"/>
  <c r="C791" i="23"/>
  <c r="C789" i="23"/>
  <c r="C788" i="23"/>
  <c r="C787" i="23"/>
  <c r="H784" i="23"/>
  <c r="F784" i="23"/>
  <c r="H783" i="23"/>
  <c r="F783" i="23"/>
  <c r="H782" i="23"/>
  <c r="F782" i="23"/>
  <c r="H781" i="23"/>
  <c r="F781" i="23"/>
  <c r="H780" i="23"/>
  <c r="F780" i="23"/>
  <c r="H779" i="23"/>
  <c r="F779" i="23"/>
  <c r="H778" i="23"/>
  <c r="F778" i="23"/>
  <c r="C778" i="23"/>
  <c r="H777" i="23"/>
  <c r="F777" i="23"/>
  <c r="H776" i="23"/>
  <c r="F776" i="23"/>
  <c r="H775" i="23"/>
  <c r="F775" i="23"/>
  <c r="H774" i="23"/>
  <c r="F774" i="23"/>
  <c r="C774" i="23"/>
  <c r="H773" i="23"/>
  <c r="F773" i="23"/>
  <c r="H772" i="23"/>
  <c r="F772" i="23"/>
  <c r="C772" i="23"/>
  <c r="H771" i="23"/>
  <c r="F771" i="23"/>
  <c r="H770" i="23"/>
  <c r="F770" i="23"/>
  <c r="C770" i="23"/>
  <c r="C768" i="23"/>
  <c r="C766" i="23"/>
  <c r="C765" i="23"/>
  <c r="C762" i="23"/>
  <c r="C760" i="23"/>
  <c r="C757" i="23"/>
  <c r="C756" i="23"/>
  <c r="C754" i="23"/>
  <c r="C752" i="23"/>
  <c r="C749" i="23"/>
  <c r="C748" i="23"/>
  <c r="H745" i="23"/>
  <c r="F745" i="23"/>
  <c r="H744" i="23"/>
  <c r="F744" i="23"/>
  <c r="C744" i="23"/>
  <c r="H743" i="23"/>
  <c r="F743" i="23"/>
  <c r="H742" i="23"/>
  <c r="F742" i="23"/>
  <c r="H741" i="23"/>
  <c r="F741" i="23"/>
  <c r="H740" i="23"/>
  <c r="F740" i="23"/>
  <c r="H739" i="23"/>
  <c r="F739" i="23"/>
  <c r="H738" i="23"/>
  <c r="F738" i="23"/>
  <c r="H737" i="23"/>
  <c r="F737" i="23"/>
  <c r="H736" i="23"/>
  <c r="F736" i="23"/>
  <c r="H735" i="23"/>
  <c r="F735" i="23"/>
  <c r="C735" i="23"/>
  <c r="H734" i="23"/>
  <c r="F734" i="23"/>
  <c r="H733" i="23"/>
  <c r="F733" i="23"/>
  <c r="H732" i="23"/>
  <c r="F732" i="23"/>
  <c r="H731" i="23"/>
  <c r="F731" i="23"/>
  <c r="C729" i="23"/>
  <c r="C726" i="23"/>
  <c r="C723" i="23"/>
  <c r="C722" i="23"/>
  <c r="C721" i="23"/>
  <c r="C720" i="23"/>
  <c r="C719" i="23"/>
  <c r="C715" i="23"/>
  <c r="C714" i="23"/>
  <c r="C713" i="23"/>
  <c r="C712" i="23"/>
  <c r="C711" i="23"/>
  <c r="C710" i="23"/>
  <c r="C707" i="23"/>
  <c r="H706" i="23"/>
  <c r="F706" i="23"/>
  <c r="H705" i="23"/>
  <c r="F705" i="23"/>
  <c r="H704" i="23"/>
  <c r="F704" i="23"/>
  <c r="H703" i="23"/>
  <c r="F703" i="23"/>
  <c r="H702" i="23"/>
  <c r="F702" i="23"/>
  <c r="H701" i="23"/>
  <c r="F701" i="23"/>
  <c r="H700" i="23"/>
  <c r="F700" i="23"/>
  <c r="C700" i="23"/>
  <c r="H699" i="23"/>
  <c r="F699" i="23"/>
  <c r="C699" i="23"/>
  <c r="H698" i="23"/>
  <c r="F698" i="23"/>
  <c r="H697" i="23"/>
  <c r="F697" i="23"/>
  <c r="H696" i="23"/>
  <c r="F696" i="23"/>
  <c r="H695" i="23"/>
  <c r="F695" i="23"/>
  <c r="H694" i="23"/>
  <c r="F694" i="23"/>
  <c r="C694" i="23"/>
  <c r="H693" i="23"/>
  <c r="F693" i="23"/>
  <c r="H692" i="23"/>
  <c r="F692" i="23"/>
  <c r="C691" i="23"/>
  <c r="C689" i="23"/>
  <c r="C688" i="23"/>
  <c r="C687" i="23"/>
  <c r="C686" i="23"/>
  <c r="C685" i="23"/>
  <c r="C684" i="23"/>
  <c r="C683" i="23"/>
  <c r="C681" i="23"/>
  <c r="C680" i="23"/>
  <c r="C679" i="23"/>
  <c r="C678" i="23"/>
  <c r="C675" i="23"/>
  <c r="C673" i="23"/>
  <c r="C672" i="23"/>
  <c r="C671" i="23"/>
  <c r="C670" i="23"/>
  <c r="C669" i="23"/>
  <c r="H667" i="23"/>
  <c r="F667" i="23"/>
  <c r="H666" i="23"/>
  <c r="F666" i="23"/>
  <c r="H665" i="23"/>
  <c r="F665" i="23"/>
  <c r="C665" i="23"/>
  <c r="H664" i="23"/>
  <c r="F664" i="23"/>
  <c r="H663" i="23"/>
  <c r="F663" i="23"/>
  <c r="H662" i="23"/>
  <c r="F662" i="23"/>
  <c r="C662" i="23"/>
  <c r="H661" i="23"/>
  <c r="F661" i="23"/>
  <c r="H660" i="23"/>
  <c r="F660" i="23"/>
  <c r="C660" i="23"/>
  <c r="H659" i="23"/>
  <c r="F659" i="23"/>
  <c r="H658" i="23"/>
  <c r="F658" i="23"/>
  <c r="H657" i="23"/>
  <c r="F657" i="23"/>
  <c r="H656" i="23"/>
  <c r="F656" i="23"/>
  <c r="H655" i="23"/>
  <c r="F655" i="23"/>
  <c r="H654" i="23"/>
  <c r="F654" i="23"/>
  <c r="H653" i="23"/>
  <c r="F653" i="23"/>
  <c r="C651" i="23"/>
  <c r="C649" i="23"/>
  <c r="C645" i="23"/>
  <c r="C643" i="23"/>
  <c r="C641" i="23"/>
  <c r="C637" i="23"/>
  <c r="C635" i="23"/>
  <c r="C633" i="23"/>
  <c r="C629" i="23"/>
  <c r="H628" i="23"/>
  <c r="F628" i="23"/>
  <c r="H627" i="23"/>
  <c r="F627" i="23"/>
  <c r="H626" i="23"/>
  <c r="F626" i="23"/>
  <c r="C626" i="23"/>
  <c r="H625" i="23"/>
  <c r="F625" i="23"/>
  <c r="C625" i="23"/>
  <c r="H624" i="23"/>
  <c r="F624" i="23"/>
  <c r="H623" i="23"/>
  <c r="F623" i="23"/>
  <c r="H622" i="23"/>
  <c r="F622" i="23"/>
  <c r="H621" i="23"/>
  <c r="F621" i="23"/>
  <c r="H620" i="23"/>
  <c r="F620" i="23"/>
  <c r="C620" i="23"/>
  <c r="H619" i="23"/>
  <c r="F619" i="23"/>
  <c r="H618" i="23"/>
  <c r="F618" i="23"/>
  <c r="H617" i="23"/>
  <c r="F617" i="23"/>
  <c r="H616" i="23"/>
  <c r="F616" i="23"/>
  <c r="H615" i="23"/>
  <c r="F615" i="23"/>
  <c r="H614" i="23"/>
  <c r="F614" i="23"/>
  <c r="C613" i="23"/>
  <c r="C612" i="23"/>
  <c r="C611" i="23"/>
  <c r="C609" i="23"/>
  <c r="C608" i="23"/>
  <c r="C607" i="23"/>
  <c r="C606" i="23"/>
  <c r="C605" i="23"/>
  <c r="C603" i="23"/>
  <c r="C599" i="23"/>
  <c r="C597" i="23"/>
  <c r="C596" i="23"/>
  <c r="C593" i="23"/>
  <c r="C592" i="23"/>
  <c r="C591" i="23"/>
  <c r="C590" i="23"/>
  <c r="H589" i="23"/>
  <c r="F589" i="23"/>
  <c r="H588" i="23"/>
  <c r="F588" i="23"/>
  <c r="C588" i="23"/>
  <c r="H587" i="23"/>
  <c r="F587" i="23"/>
  <c r="H586" i="23"/>
  <c r="F586" i="23"/>
  <c r="H585" i="23"/>
  <c r="F585" i="23"/>
  <c r="H584" i="23"/>
  <c r="F584" i="23"/>
  <c r="H583" i="23"/>
  <c r="F583" i="23"/>
  <c r="H582" i="23"/>
  <c r="F582" i="23"/>
  <c r="H581" i="23"/>
  <c r="F581" i="23"/>
  <c r="H580" i="23"/>
  <c r="F580" i="23"/>
  <c r="H579" i="23"/>
  <c r="F579" i="23"/>
  <c r="H578" i="23"/>
  <c r="F578" i="23"/>
  <c r="C578" i="23"/>
  <c r="H577" i="23"/>
  <c r="F577" i="23"/>
  <c r="H576" i="23"/>
  <c r="F576" i="23"/>
  <c r="H575" i="23"/>
  <c r="F575" i="23"/>
  <c r="C572" i="23"/>
  <c r="C570" i="23"/>
  <c r="C569" i="23"/>
  <c r="C567" i="23"/>
  <c r="C564" i="23"/>
  <c r="C562" i="23"/>
  <c r="C561" i="23"/>
  <c r="C558" i="23"/>
  <c r="C556" i="23"/>
  <c r="C555" i="23"/>
  <c r="C554" i="23"/>
  <c r="C553" i="23"/>
  <c r="C551" i="23"/>
  <c r="H550" i="23"/>
  <c r="F550" i="23"/>
  <c r="H549" i="23"/>
  <c r="F549" i="23"/>
  <c r="H548" i="23"/>
  <c r="F548" i="23"/>
  <c r="C548" i="23"/>
  <c r="H547" i="23"/>
  <c r="F547" i="23"/>
  <c r="H546" i="23"/>
  <c r="F546" i="23"/>
  <c r="C546" i="23"/>
  <c r="H545" i="23"/>
  <c r="F545" i="23"/>
  <c r="H544" i="23"/>
  <c r="F544" i="23"/>
  <c r="H543" i="23"/>
  <c r="F543" i="23"/>
  <c r="H542" i="23"/>
  <c r="F542" i="23"/>
  <c r="C542" i="23"/>
  <c r="H541" i="23"/>
  <c r="F541" i="23"/>
  <c r="H540" i="23"/>
  <c r="F540" i="23"/>
  <c r="H539" i="23"/>
  <c r="F539" i="23"/>
  <c r="H538" i="23"/>
  <c r="F538" i="23"/>
  <c r="H537" i="23"/>
  <c r="F537" i="23"/>
  <c r="H536" i="23"/>
  <c r="F536" i="23"/>
  <c r="C533" i="23"/>
  <c r="C531" i="23"/>
  <c r="C528" i="23"/>
  <c r="C527" i="23"/>
  <c r="C526" i="23"/>
  <c r="C525" i="23"/>
  <c r="C524" i="23"/>
  <c r="C523" i="23"/>
  <c r="C521" i="23"/>
  <c r="C519" i="23"/>
  <c r="C518" i="23"/>
  <c r="C517" i="23"/>
  <c r="C516" i="23"/>
  <c r="C515" i="23"/>
  <c r="H511" i="23"/>
  <c r="F511" i="23"/>
  <c r="H510" i="23"/>
  <c r="F510" i="23"/>
  <c r="H509" i="23"/>
  <c r="F509" i="23"/>
  <c r="H508" i="23"/>
  <c r="F508" i="23"/>
  <c r="C508" i="23"/>
  <c r="H507" i="23"/>
  <c r="F507" i="23"/>
  <c r="H506" i="23"/>
  <c r="F506" i="23"/>
  <c r="H505" i="23"/>
  <c r="F505" i="23"/>
  <c r="H504" i="23"/>
  <c r="F504" i="23"/>
  <c r="H503" i="23"/>
  <c r="F503" i="23"/>
  <c r="H502" i="23"/>
  <c r="F502" i="23"/>
  <c r="C502" i="23"/>
  <c r="H501" i="23"/>
  <c r="F501" i="23"/>
  <c r="H500" i="23"/>
  <c r="F500" i="23"/>
  <c r="H499" i="23"/>
  <c r="F499" i="23"/>
  <c r="H498" i="23"/>
  <c r="F498" i="23"/>
  <c r="H497" i="23"/>
  <c r="F497" i="23"/>
  <c r="K496" i="23"/>
  <c r="I496" i="23"/>
  <c r="G496" i="23"/>
  <c r="K495" i="23"/>
  <c r="I495" i="23"/>
  <c r="G495" i="23"/>
  <c r="K494" i="23"/>
  <c r="I494" i="23"/>
  <c r="G494" i="23"/>
  <c r="K493" i="23"/>
  <c r="I493" i="23"/>
  <c r="G493" i="23"/>
  <c r="K492" i="23"/>
  <c r="I492" i="23"/>
  <c r="G492" i="23"/>
  <c r="K491" i="23"/>
  <c r="I491" i="23"/>
  <c r="G491" i="23"/>
  <c r="K490" i="23"/>
  <c r="I490" i="23"/>
  <c r="G490" i="23"/>
  <c r="K489" i="23"/>
  <c r="I489" i="23"/>
  <c r="G489" i="23"/>
  <c r="K488" i="23"/>
  <c r="I488" i="23"/>
  <c r="G488" i="23"/>
  <c r="K487" i="23"/>
  <c r="I487" i="23"/>
  <c r="G487" i="23"/>
  <c r="K486" i="23"/>
  <c r="I486" i="23"/>
  <c r="G486" i="23"/>
  <c r="C486" i="23"/>
  <c r="K485" i="23"/>
  <c r="I485" i="23"/>
  <c r="G485" i="23"/>
  <c r="K484" i="23"/>
  <c r="I484" i="23"/>
  <c r="G484" i="23"/>
  <c r="K483" i="23"/>
  <c r="I483" i="23"/>
  <c r="G483" i="23"/>
  <c r="K482" i="23"/>
  <c r="I482" i="23"/>
  <c r="G482" i="23"/>
  <c r="K481" i="23"/>
  <c r="I481" i="23"/>
  <c r="G481" i="23"/>
  <c r="K480" i="23"/>
  <c r="I480" i="23"/>
  <c r="G480" i="23"/>
  <c r="C480" i="23"/>
  <c r="K479" i="23"/>
  <c r="I479" i="23"/>
  <c r="G479" i="23"/>
  <c r="K478" i="23"/>
  <c r="I478" i="23"/>
  <c r="G478" i="23"/>
  <c r="K477" i="23"/>
  <c r="I477" i="23"/>
  <c r="G477" i="23"/>
  <c r="K476" i="23"/>
  <c r="I476" i="23"/>
  <c r="G476" i="23"/>
  <c r="K475" i="23"/>
  <c r="I475" i="23"/>
  <c r="G475" i="23"/>
  <c r="K474" i="23"/>
  <c r="I474" i="23"/>
  <c r="G474" i="23"/>
  <c r="K473" i="23"/>
  <c r="I473" i="23"/>
  <c r="G473" i="23"/>
  <c r="K472" i="23"/>
  <c r="I472" i="23"/>
  <c r="G472" i="23"/>
  <c r="K471" i="23"/>
  <c r="I471" i="23"/>
  <c r="G471" i="23"/>
  <c r="K470" i="23"/>
  <c r="I470" i="23"/>
  <c r="G470" i="23"/>
  <c r="K469" i="23"/>
  <c r="I469" i="23"/>
  <c r="G469" i="23"/>
  <c r="K468" i="23"/>
  <c r="I468" i="23"/>
  <c r="G468" i="23"/>
  <c r="K467" i="23"/>
  <c r="I467" i="23"/>
  <c r="G467" i="23"/>
  <c r="K466" i="23"/>
  <c r="I466" i="23"/>
  <c r="G466" i="23"/>
  <c r="K465" i="23"/>
  <c r="I465" i="23"/>
  <c r="G465" i="23"/>
  <c r="K464" i="23"/>
  <c r="I464" i="23"/>
  <c r="G464" i="23"/>
  <c r="M463" i="23"/>
  <c r="K463" i="23"/>
  <c r="G463" i="23"/>
  <c r="M462" i="23"/>
  <c r="I462" i="23"/>
  <c r="G462" i="23"/>
  <c r="M461" i="23"/>
  <c r="K461" i="23"/>
  <c r="G461" i="23"/>
  <c r="M460" i="23"/>
  <c r="K460" i="23"/>
  <c r="G460" i="23"/>
  <c r="M459" i="23"/>
  <c r="I459" i="23"/>
  <c r="G459" i="23"/>
  <c r="M458" i="23"/>
  <c r="I458" i="23"/>
  <c r="G458" i="23"/>
  <c r="C458" i="23"/>
  <c r="M457" i="23"/>
  <c r="K457" i="23"/>
  <c r="G457" i="23"/>
  <c r="M456" i="23"/>
  <c r="K456" i="23"/>
  <c r="G456" i="23"/>
  <c r="M455" i="23"/>
  <c r="I455" i="23"/>
  <c r="G455" i="23"/>
  <c r="M454" i="23"/>
  <c r="I454" i="23"/>
  <c r="G454" i="23"/>
  <c r="M453" i="23"/>
  <c r="I453" i="23"/>
  <c r="G453" i="23"/>
  <c r="M452" i="23"/>
  <c r="I452" i="23"/>
  <c r="G452" i="23"/>
  <c r="M451" i="23"/>
  <c r="K451" i="23"/>
  <c r="G451" i="23"/>
  <c r="M450" i="23"/>
  <c r="I450" i="23"/>
  <c r="G450" i="23"/>
  <c r="M449" i="23"/>
  <c r="I449" i="23"/>
  <c r="G449" i="23"/>
  <c r="M448" i="23"/>
  <c r="K448" i="23"/>
  <c r="G448" i="23"/>
  <c r="M447" i="23"/>
  <c r="K447" i="23"/>
  <c r="G447" i="23"/>
  <c r="M446" i="23"/>
  <c r="I446" i="23"/>
  <c r="G446" i="23"/>
  <c r="M445" i="23"/>
  <c r="I445" i="23"/>
  <c r="G445" i="23"/>
  <c r="M444" i="23"/>
  <c r="K444" i="23"/>
  <c r="G444" i="23"/>
  <c r="M443" i="23"/>
  <c r="I443" i="23"/>
  <c r="G443" i="23"/>
  <c r="M442" i="23"/>
  <c r="K442" i="23"/>
  <c r="G442" i="23"/>
  <c r="C442" i="23"/>
  <c r="M441" i="23"/>
  <c r="I441" i="23"/>
  <c r="G441" i="23"/>
  <c r="M440" i="23"/>
  <c r="K440" i="23"/>
  <c r="G440" i="23"/>
  <c r="M439" i="23"/>
  <c r="K439" i="23"/>
  <c r="G439" i="23"/>
  <c r="M438" i="23"/>
  <c r="I438" i="23"/>
  <c r="G438" i="23"/>
  <c r="M437" i="23"/>
  <c r="I437" i="23"/>
  <c r="G437" i="23"/>
  <c r="M436" i="23"/>
  <c r="K436" i="23"/>
  <c r="G436" i="23"/>
  <c r="M435" i="23"/>
  <c r="K435" i="23"/>
  <c r="G435" i="23"/>
  <c r="M434" i="23"/>
  <c r="I434" i="23"/>
  <c r="G434" i="23"/>
  <c r="M433" i="23"/>
  <c r="I433" i="23"/>
  <c r="G433" i="23"/>
  <c r="M432" i="23"/>
  <c r="I432" i="23"/>
  <c r="G432" i="23"/>
  <c r="M431" i="23"/>
  <c r="I431" i="23"/>
  <c r="G431" i="23"/>
  <c r="M430" i="23"/>
  <c r="K430" i="23"/>
  <c r="G430" i="23"/>
  <c r="M429" i="23"/>
  <c r="I429" i="23"/>
  <c r="G429" i="23"/>
  <c r="M428" i="23"/>
  <c r="I428" i="23"/>
  <c r="G428" i="23"/>
  <c r="M427" i="23"/>
  <c r="K427" i="23"/>
  <c r="G427" i="23"/>
  <c r="M426" i="23"/>
  <c r="K426" i="23"/>
  <c r="G426" i="23"/>
  <c r="M425" i="23"/>
  <c r="I425" i="23"/>
  <c r="G425" i="23"/>
  <c r="M424" i="23"/>
  <c r="I424" i="23"/>
  <c r="G424" i="23"/>
  <c r="M423" i="23"/>
  <c r="K423" i="23"/>
  <c r="G423" i="23"/>
  <c r="M422" i="23"/>
  <c r="I422" i="23"/>
  <c r="G422" i="23"/>
  <c r="M421" i="23"/>
  <c r="K421" i="23"/>
  <c r="G421" i="23"/>
  <c r="M420" i="23"/>
  <c r="I420" i="23"/>
  <c r="G420" i="23"/>
  <c r="M419" i="23"/>
  <c r="K419" i="23"/>
  <c r="G419" i="23"/>
  <c r="M418" i="23"/>
  <c r="K418" i="23"/>
  <c r="G418" i="23"/>
  <c r="C418" i="23"/>
  <c r="M417" i="23"/>
  <c r="I417" i="23"/>
  <c r="G417" i="23"/>
  <c r="M416" i="23"/>
  <c r="I416" i="23"/>
  <c r="G416" i="23"/>
  <c r="M415" i="23"/>
  <c r="K415" i="23"/>
  <c r="G415" i="23"/>
  <c r="M414" i="23"/>
  <c r="K414" i="23"/>
  <c r="G414" i="23"/>
  <c r="M413" i="23"/>
  <c r="I413" i="23"/>
  <c r="G413" i="23"/>
  <c r="M412" i="23"/>
  <c r="I412" i="23"/>
  <c r="G412" i="23"/>
  <c r="M411" i="23"/>
  <c r="I411" i="23"/>
  <c r="G411" i="23"/>
  <c r="M410" i="23"/>
  <c r="I410" i="23"/>
  <c r="G410" i="23"/>
  <c r="M409" i="23"/>
  <c r="K409" i="23"/>
  <c r="G409" i="23"/>
  <c r="M408" i="23"/>
  <c r="I408" i="23"/>
  <c r="G408" i="23"/>
  <c r="C408" i="23"/>
  <c r="M407" i="23"/>
  <c r="I407" i="23"/>
  <c r="G407" i="23"/>
  <c r="M406" i="23"/>
  <c r="K406" i="23"/>
  <c r="G406" i="23"/>
  <c r="M405" i="23"/>
  <c r="K405" i="23"/>
  <c r="G405" i="23"/>
  <c r="M404" i="23"/>
  <c r="I404" i="23"/>
  <c r="G404" i="23"/>
  <c r="C404" i="23"/>
  <c r="M403" i="23"/>
  <c r="I403" i="23"/>
  <c r="G403" i="23"/>
  <c r="M402" i="23"/>
  <c r="K402" i="23"/>
  <c r="G402" i="23"/>
  <c r="M401" i="23"/>
  <c r="I401" i="23"/>
  <c r="G401" i="23"/>
  <c r="M400" i="23"/>
  <c r="K400" i="23"/>
  <c r="G400" i="23"/>
  <c r="M399" i="23"/>
  <c r="I399" i="23"/>
  <c r="G399" i="23"/>
  <c r="M398" i="23"/>
  <c r="K398" i="23"/>
  <c r="G398" i="23"/>
  <c r="M397" i="23"/>
  <c r="K397" i="23"/>
  <c r="G397" i="23"/>
  <c r="M396" i="23"/>
  <c r="I396" i="23"/>
  <c r="G396" i="23"/>
  <c r="M395" i="23"/>
  <c r="I395" i="23"/>
  <c r="G395" i="23"/>
  <c r="M394" i="23"/>
  <c r="K394" i="23"/>
  <c r="G394" i="23"/>
  <c r="M393" i="23"/>
  <c r="K393" i="23"/>
  <c r="G393" i="23"/>
  <c r="M392" i="23"/>
  <c r="I392" i="23"/>
  <c r="G392" i="23"/>
  <c r="M391" i="23"/>
  <c r="I391" i="23"/>
  <c r="G391" i="23"/>
  <c r="C391" i="23"/>
  <c r="M390" i="23"/>
  <c r="I390" i="23"/>
  <c r="G390" i="23"/>
  <c r="M389" i="23"/>
  <c r="I389" i="23"/>
  <c r="G389" i="23"/>
  <c r="M388" i="23"/>
  <c r="K388" i="23"/>
  <c r="G388" i="23"/>
  <c r="M387" i="23"/>
  <c r="I387" i="23"/>
  <c r="G387" i="23"/>
  <c r="M386" i="23"/>
  <c r="I386" i="23"/>
  <c r="G386" i="23"/>
  <c r="M385" i="23"/>
  <c r="K385" i="23"/>
  <c r="G385" i="23"/>
  <c r="M384" i="23"/>
  <c r="K384" i="23"/>
  <c r="G384" i="23"/>
  <c r="M383" i="23"/>
  <c r="I383" i="23"/>
  <c r="G383" i="23"/>
  <c r="M382" i="23"/>
  <c r="I382" i="23"/>
  <c r="G382" i="23"/>
  <c r="M381" i="23"/>
  <c r="K381" i="23"/>
  <c r="G381" i="23"/>
  <c r="M380" i="23"/>
  <c r="I380" i="23"/>
  <c r="G380" i="23"/>
  <c r="M379" i="23"/>
  <c r="K379" i="23"/>
  <c r="G379" i="23"/>
  <c r="M378" i="23"/>
  <c r="I378" i="23"/>
  <c r="G378" i="23"/>
  <c r="M377" i="23"/>
  <c r="K377" i="23"/>
  <c r="G377" i="23"/>
  <c r="M376" i="23"/>
  <c r="K376" i="23"/>
  <c r="G376" i="23"/>
  <c r="M375" i="23"/>
  <c r="I375" i="23"/>
  <c r="G375" i="23"/>
  <c r="M374" i="23"/>
  <c r="I374" i="23"/>
  <c r="G374" i="23"/>
  <c r="M373" i="23"/>
  <c r="K373" i="23"/>
  <c r="G373" i="23"/>
  <c r="M372" i="23"/>
  <c r="K372" i="23"/>
  <c r="G372" i="23"/>
  <c r="M371" i="23"/>
  <c r="I371" i="23"/>
  <c r="G371" i="23"/>
  <c r="M370" i="23"/>
  <c r="I370" i="23"/>
  <c r="G370" i="23"/>
  <c r="M369" i="23"/>
  <c r="I369" i="23"/>
  <c r="G369" i="23"/>
  <c r="M368" i="23"/>
  <c r="I368" i="23"/>
  <c r="G368" i="23"/>
  <c r="M367" i="23"/>
  <c r="K367" i="23"/>
  <c r="G367" i="23"/>
  <c r="C367" i="23"/>
  <c r="M366" i="23"/>
  <c r="I366" i="23"/>
  <c r="G366" i="23"/>
  <c r="C366" i="23"/>
  <c r="M365" i="23"/>
  <c r="I365" i="23"/>
  <c r="G365" i="23"/>
  <c r="M364" i="23"/>
  <c r="K364" i="23"/>
  <c r="G364" i="23"/>
  <c r="M363" i="23"/>
  <c r="K363" i="23"/>
  <c r="G363" i="23"/>
  <c r="C363" i="23"/>
  <c r="M362" i="23"/>
  <c r="I362" i="23"/>
  <c r="G362" i="23"/>
  <c r="M361" i="23"/>
  <c r="I361" i="23"/>
  <c r="G361" i="23"/>
  <c r="M360" i="23"/>
  <c r="K360" i="23"/>
  <c r="G360" i="23"/>
  <c r="M359" i="23"/>
  <c r="I359" i="23"/>
  <c r="G359" i="23"/>
  <c r="M358" i="23"/>
  <c r="K358" i="23"/>
  <c r="G358" i="23"/>
  <c r="M357" i="23"/>
  <c r="I357" i="23"/>
  <c r="G357" i="23"/>
  <c r="M356" i="23"/>
  <c r="K356" i="23"/>
  <c r="G356" i="23"/>
  <c r="M355" i="23"/>
  <c r="K355" i="23"/>
  <c r="G355" i="23"/>
  <c r="M354" i="23"/>
  <c r="I354" i="23"/>
  <c r="G354" i="23"/>
  <c r="M353" i="23"/>
  <c r="I353" i="23"/>
  <c r="G353" i="23"/>
  <c r="M352" i="23"/>
  <c r="K352" i="23"/>
  <c r="G352" i="23"/>
  <c r="M351" i="23"/>
  <c r="K351" i="23"/>
  <c r="G351" i="23"/>
  <c r="M350" i="23"/>
  <c r="I350" i="23"/>
  <c r="G350" i="23"/>
  <c r="M349" i="23"/>
  <c r="I349" i="23"/>
  <c r="G349" i="23"/>
  <c r="M348" i="23"/>
  <c r="I348" i="23"/>
  <c r="G348" i="23"/>
  <c r="M347" i="23"/>
  <c r="I347" i="23"/>
  <c r="G347" i="23"/>
  <c r="M346" i="23"/>
  <c r="K346" i="23"/>
  <c r="G346" i="23"/>
  <c r="M345" i="23"/>
  <c r="I345" i="23"/>
  <c r="G345" i="23"/>
  <c r="M344" i="23"/>
  <c r="I344" i="23"/>
  <c r="G344" i="23"/>
  <c r="M343" i="23"/>
  <c r="K343" i="23"/>
  <c r="G343" i="23"/>
  <c r="M342" i="23"/>
  <c r="K342" i="23"/>
  <c r="G342" i="23"/>
  <c r="M341" i="23"/>
  <c r="I341" i="23"/>
  <c r="G341" i="23"/>
  <c r="M340" i="23"/>
  <c r="I340" i="23"/>
  <c r="G340" i="23"/>
  <c r="M339" i="23"/>
  <c r="K339" i="23"/>
  <c r="G339" i="23"/>
  <c r="M338" i="23"/>
  <c r="I338" i="23"/>
  <c r="G338" i="23"/>
  <c r="M337" i="23"/>
  <c r="K337" i="23"/>
  <c r="G337" i="23"/>
  <c r="C337" i="23"/>
  <c r="M336" i="23"/>
  <c r="I336" i="23"/>
  <c r="G336" i="23"/>
  <c r="M335" i="23"/>
  <c r="K335" i="23"/>
  <c r="G335" i="23"/>
  <c r="M334" i="23"/>
  <c r="K334" i="23"/>
  <c r="G334" i="23"/>
  <c r="M333" i="23"/>
  <c r="I333" i="23"/>
  <c r="G333" i="23"/>
  <c r="M332" i="23"/>
  <c r="I332" i="23"/>
  <c r="G332" i="23"/>
  <c r="M331" i="23"/>
  <c r="K331" i="23"/>
  <c r="G331" i="23"/>
  <c r="M330" i="23"/>
  <c r="K330" i="23"/>
  <c r="G330" i="23"/>
  <c r="M329" i="23"/>
  <c r="I329" i="23"/>
  <c r="G329" i="23"/>
  <c r="M328" i="23"/>
  <c r="I328" i="23"/>
  <c r="G328" i="23"/>
  <c r="M327" i="23"/>
  <c r="I327" i="23"/>
  <c r="G327" i="23"/>
  <c r="M326" i="23"/>
  <c r="I326" i="23"/>
  <c r="G326" i="23"/>
  <c r="M325" i="23"/>
  <c r="K325" i="23"/>
  <c r="G325" i="23"/>
  <c r="M324" i="23"/>
  <c r="I324" i="23"/>
  <c r="G324" i="23"/>
  <c r="M323" i="23"/>
  <c r="I323" i="23"/>
  <c r="G323" i="23"/>
  <c r="M322" i="23"/>
  <c r="K322" i="23"/>
  <c r="G322" i="23"/>
  <c r="M321" i="23"/>
  <c r="K321" i="23"/>
  <c r="G321" i="23"/>
  <c r="M320" i="23"/>
  <c r="I320" i="23"/>
  <c r="G320" i="23"/>
  <c r="M319" i="23"/>
  <c r="I319" i="23"/>
  <c r="G319" i="23"/>
  <c r="M318" i="23"/>
  <c r="K318" i="23"/>
  <c r="G318" i="23"/>
  <c r="M317" i="23"/>
  <c r="I317" i="23"/>
  <c r="G317" i="23"/>
  <c r="M316" i="23"/>
  <c r="K316" i="23"/>
  <c r="G316" i="23"/>
  <c r="M315" i="23"/>
  <c r="I315" i="23"/>
  <c r="G315" i="23"/>
  <c r="M314" i="23"/>
  <c r="K314" i="23"/>
  <c r="G314" i="23"/>
  <c r="M313" i="23"/>
  <c r="K313" i="23"/>
  <c r="G313" i="23"/>
  <c r="C313" i="23"/>
  <c r="M312" i="23"/>
  <c r="I312" i="23"/>
  <c r="G312" i="23"/>
  <c r="M311" i="23"/>
  <c r="I311" i="23"/>
  <c r="G311" i="23"/>
  <c r="M310" i="23"/>
  <c r="K310" i="23"/>
  <c r="G310" i="23"/>
  <c r="M309" i="23"/>
  <c r="K309" i="23"/>
  <c r="G309" i="23"/>
  <c r="M308" i="23"/>
  <c r="I308" i="23"/>
  <c r="G308" i="23"/>
  <c r="M307" i="23"/>
  <c r="I307" i="23"/>
  <c r="G307" i="23"/>
  <c r="M306" i="23"/>
  <c r="I306" i="23"/>
  <c r="G306" i="23"/>
  <c r="M305" i="23"/>
  <c r="I305" i="23"/>
  <c r="G305" i="23"/>
  <c r="M304" i="23"/>
  <c r="K304" i="23"/>
  <c r="G304" i="23"/>
  <c r="M303" i="23"/>
  <c r="I303" i="23"/>
  <c r="G303" i="23"/>
  <c r="M302" i="23"/>
  <c r="I302" i="23"/>
  <c r="G302" i="23"/>
  <c r="M301" i="23"/>
  <c r="K301" i="23"/>
  <c r="G301" i="23"/>
  <c r="M300" i="23"/>
  <c r="K300" i="23"/>
  <c r="G300" i="23"/>
  <c r="M299" i="23"/>
  <c r="I299" i="23"/>
  <c r="G299" i="23"/>
  <c r="M298" i="23"/>
  <c r="I298" i="23"/>
  <c r="G298" i="23"/>
  <c r="M297" i="23"/>
  <c r="K297" i="23"/>
  <c r="G297" i="23"/>
  <c r="C297" i="23"/>
  <c r="M296" i="23"/>
  <c r="I296" i="23"/>
  <c r="G296" i="23"/>
  <c r="M295" i="23"/>
  <c r="K295" i="23"/>
  <c r="G295" i="23"/>
  <c r="M294" i="23"/>
  <c r="I294" i="23"/>
  <c r="G294" i="23"/>
  <c r="M293" i="23"/>
  <c r="K293" i="23"/>
  <c r="G293" i="23"/>
  <c r="M292" i="23"/>
  <c r="K292" i="23"/>
  <c r="G292" i="23"/>
  <c r="M291" i="23"/>
  <c r="I291" i="23"/>
  <c r="G291" i="23"/>
  <c r="C291" i="23"/>
  <c r="M290" i="23"/>
  <c r="I290" i="23"/>
  <c r="G290" i="23"/>
  <c r="M289" i="23"/>
  <c r="K289" i="23"/>
  <c r="G289" i="23"/>
  <c r="M288" i="23"/>
  <c r="K288" i="23"/>
  <c r="G288" i="23"/>
  <c r="M287" i="23"/>
  <c r="I287" i="23"/>
  <c r="G287" i="23"/>
  <c r="M286" i="23"/>
  <c r="I286" i="23"/>
  <c r="G286" i="23"/>
  <c r="M285" i="23"/>
  <c r="I285" i="23"/>
  <c r="G285" i="23"/>
  <c r="M284" i="23"/>
  <c r="I284" i="23"/>
  <c r="G284" i="23"/>
  <c r="M283" i="23"/>
  <c r="K283" i="23"/>
  <c r="G283" i="23"/>
  <c r="M282" i="23"/>
  <c r="I282" i="23"/>
  <c r="G282" i="23"/>
  <c r="M281" i="23"/>
  <c r="I281" i="23"/>
  <c r="G281" i="23"/>
  <c r="M280" i="23"/>
  <c r="K280" i="23"/>
  <c r="G280" i="23"/>
  <c r="M279" i="23"/>
  <c r="K279" i="23"/>
  <c r="G279" i="23"/>
  <c r="M278" i="23"/>
  <c r="I278" i="23"/>
  <c r="G278" i="23"/>
  <c r="M277" i="23"/>
  <c r="I277" i="23"/>
  <c r="G277" i="23"/>
  <c r="M276" i="23"/>
  <c r="K276" i="23"/>
  <c r="G276" i="23"/>
  <c r="M275" i="23"/>
  <c r="I275" i="23"/>
  <c r="G275" i="23"/>
  <c r="M274" i="23"/>
  <c r="K274" i="23"/>
  <c r="G274" i="23"/>
  <c r="M273" i="23"/>
  <c r="I273" i="23"/>
  <c r="G273" i="23"/>
  <c r="C273" i="23"/>
  <c r="M272" i="23"/>
  <c r="K272" i="23"/>
  <c r="G272" i="23"/>
  <c r="M271" i="23"/>
  <c r="K271" i="23"/>
  <c r="G271" i="23"/>
  <c r="M270" i="23"/>
  <c r="I270" i="23"/>
  <c r="G270" i="23"/>
  <c r="M269" i="23"/>
  <c r="I269" i="23"/>
  <c r="G269" i="23"/>
  <c r="M268" i="23"/>
  <c r="K268" i="23"/>
  <c r="G268" i="23"/>
  <c r="M267" i="23"/>
  <c r="K267" i="23"/>
  <c r="G267" i="23"/>
  <c r="M266" i="23"/>
  <c r="I266" i="23"/>
  <c r="G266" i="23"/>
  <c r="M265" i="23"/>
  <c r="I265" i="23"/>
  <c r="G265" i="23"/>
  <c r="C265" i="23"/>
  <c r="M264" i="23"/>
  <c r="I264" i="23"/>
  <c r="G264" i="23"/>
  <c r="M263" i="23"/>
  <c r="I263" i="23"/>
  <c r="G263" i="23"/>
  <c r="M262" i="23"/>
  <c r="K262" i="23"/>
  <c r="G262" i="23"/>
  <c r="M261" i="23"/>
  <c r="I261" i="23"/>
  <c r="G261" i="23"/>
  <c r="M260" i="23"/>
  <c r="I260" i="23"/>
  <c r="G260" i="23"/>
  <c r="M259" i="23"/>
  <c r="K259" i="23"/>
  <c r="G259" i="23"/>
  <c r="M258" i="23"/>
  <c r="K258" i="23"/>
  <c r="G258" i="23"/>
  <c r="M257" i="23"/>
  <c r="I257" i="23"/>
  <c r="G257" i="23"/>
  <c r="C257" i="23"/>
  <c r="M256" i="23"/>
  <c r="I256" i="23"/>
  <c r="G256" i="23"/>
  <c r="M255" i="23"/>
  <c r="K255" i="23"/>
  <c r="G255" i="23"/>
  <c r="M254" i="23"/>
  <c r="I254" i="23"/>
  <c r="G254" i="23"/>
  <c r="M253" i="23"/>
  <c r="K253" i="23"/>
  <c r="G253" i="23"/>
  <c r="M252" i="23"/>
  <c r="I252" i="23"/>
  <c r="G252" i="23"/>
  <c r="M251" i="23"/>
  <c r="K251" i="23"/>
  <c r="G251" i="23"/>
  <c r="M250" i="23"/>
  <c r="K250" i="23"/>
  <c r="G250" i="23"/>
  <c r="M249" i="23"/>
  <c r="I249" i="23"/>
  <c r="G249" i="23"/>
  <c r="M248" i="23"/>
  <c r="I248" i="23"/>
  <c r="G248" i="23"/>
  <c r="M247" i="23"/>
  <c r="K247" i="23"/>
  <c r="G247" i="23"/>
  <c r="M246" i="23"/>
  <c r="K246" i="23"/>
  <c r="G246" i="23"/>
  <c r="M245" i="23"/>
  <c r="I245" i="23"/>
  <c r="G245" i="23"/>
  <c r="M244" i="23"/>
  <c r="I244" i="23"/>
  <c r="G244" i="23"/>
  <c r="M243" i="23"/>
  <c r="I243" i="23"/>
  <c r="G243" i="23"/>
  <c r="M242" i="23"/>
  <c r="I242" i="23"/>
  <c r="G242" i="23"/>
  <c r="M241" i="23"/>
  <c r="K241" i="23"/>
  <c r="G241" i="23"/>
  <c r="M240" i="23"/>
  <c r="I240" i="23"/>
  <c r="G240" i="23"/>
  <c r="C240" i="23"/>
  <c r="M239" i="23"/>
  <c r="I239" i="23"/>
  <c r="G239" i="23"/>
  <c r="M238" i="23"/>
  <c r="K238" i="23"/>
  <c r="G238" i="23"/>
  <c r="M237" i="23"/>
  <c r="K237" i="23"/>
  <c r="G237" i="23"/>
  <c r="M236" i="23"/>
  <c r="I236" i="23"/>
  <c r="G236" i="23"/>
  <c r="M235" i="23"/>
  <c r="I235" i="23"/>
  <c r="G235" i="23"/>
  <c r="M234" i="23"/>
  <c r="K234" i="23"/>
  <c r="G234" i="23"/>
  <c r="M233" i="23"/>
  <c r="I233" i="23"/>
  <c r="G233" i="23"/>
  <c r="M232" i="23"/>
  <c r="K232" i="23"/>
  <c r="G232" i="23"/>
  <c r="M231" i="23"/>
  <c r="I231" i="23"/>
  <c r="G231" i="23"/>
  <c r="M230" i="23"/>
  <c r="K230" i="23"/>
  <c r="G230" i="23"/>
  <c r="M229" i="23"/>
  <c r="K229" i="23"/>
  <c r="G229" i="23"/>
  <c r="M228" i="23"/>
  <c r="I228" i="23"/>
  <c r="G228" i="23"/>
  <c r="M227" i="23"/>
  <c r="I227" i="23"/>
  <c r="G227" i="23"/>
  <c r="M226" i="23"/>
  <c r="K226" i="23"/>
  <c r="G226" i="23"/>
  <c r="M225" i="23"/>
  <c r="K225" i="23"/>
  <c r="G225" i="23"/>
  <c r="M224" i="23"/>
  <c r="I224" i="23"/>
  <c r="G224" i="23"/>
  <c r="M223" i="23"/>
  <c r="I223" i="23"/>
  <c r="G223" i="23"/>
  <c r="M222" i="23"/>
  <c r="I222" i="23"/>
  <c r="G222" i="23"/>
  <c r="M221" i="23"/>
  <c r="I221" i="23"/>
  <c r="G221" i="23"/>
  <c r="M220" i="23"/>
  <c r="K220" i="23"/>
  <c r="G220" i="23"/>
  <c r="M219" i="23"/>
  <c r="I219" i="23"/>
  <c r="G219" i="23"/>
  <c r="M218" i="23"/>
  <c r="I218" i="23"/>
  <c r="G218" i="23"/>
  <c r="M217" i="23"/>
  <c r="K217" i="23"/>
  <c r="G217" i="23"/>
  <c r="M216" i="23"/>
  <c r="K216" i="23"/>
  <c r="G216" i="23"/>
  <c r="M215" i="23"/>
  <c r="I215" i="23"/>
  <c r="G215" i="23"/>
  <c r="C215" i="23"/>
  <c r="M214" i="23"/>
  <c r="I214" i="23"/>
  <c r="G214" i="23"/>
  <c r="M213" i="23"/>
  <c r="K213" i="23"/>
  <c r="G213" i="23"/>
  <c r="M212" i="23"/>
  <c r="I212" i="23"/>
  <c r="G212" i="23"/>
  <c r="M211" i="23"/>
  <c r="K211" i="23"/>
  <c r="G211" i="23"/>
  <c r="M210" i="23"/>
  <c r="I210" i="23"/>
  <c r="G210" i="23"/>
  <c r="M209" i="23"/>
  <c r="K209" i="23"/>
  <c r="G209" i="23"/>
  <c r="M208" i="23"/>
  <c r="K208" i="23"/>
  <c r="G208" i="23"/>
  <c r="M207" i="23"/>
  <c r="I207" i="23"/>
  <c r="G207" i="23"/>
  <c r="M206" i="23"/>
  <c r="I206" i="23"/>
  <c r="G206" i="23"/>
  <c r="M205" i="23"/>
  <c r="K205" i="23"/>
  <c r="G205" i="23"/>
  <c r="M204" i="23"/>
  <c r="K204" i="23"/>
  <c r="G204" i="23"/>
  <c r="M203" i="23"/>
  <c r="I203" i="23"/>
  <c r="G203" i="23"/>
  <c r="M202" i="23"/>
  <c r="I202" i="23"/>
  <c r="G202" i="23"/>
  <c r="M201" i="23"/>
  <c r="I201" i="23"/>
  <c r="G201" i="23"/>
  <c r="M200" i="23"/>
  <c r="I200" i="23"/>
  <c r="G200" i="23"/>
  <c r="M199" i="23"/>
  <c r="K199" i="23"/>
  <c r="G199" i="23"/>
  <c r="M198" i="23"/>
  <c r="I198" i="23"/>
  <c r="G198" i="23"/>
  <c r="M197" i="23"/>
  <c r="I197" i="23"/>
  <c r="G197" i="23"/>
  <c r="M196" i="23"/>
  <c r="K196" i="23"/>
  <c r="G196" i="23"/>
  <c r="M195" i="23"/>
  <c r="K195" i="23"/>
  <c r="G195" i="23"/>
  <c r="M194" i="23"/>
  <c r="I194" i="23"/>
  <c r="G194" i="23"/>
  <c r="M193" i="23"/>
  <c r="I193" i="23"/>
  <c r="G193" i="23"/>
  <c r="M192" i="23"/>
  <c r="K192" i="23"/>
  <c r="G192" i="23"/>
  <c r="M191" i="23"/>
  <c r="I191" i="23"/>
  <c r="G191" i="23"/>
  <c r="M190" i="23"/>
  <c r="K190" i="23"/>
  <c r="G190" i="23"/>
  <c r="M189" i="23"/>
  <c r="I189" i="23"/>
  <c r="G189" i="23"/>
  <c r="M188" i="23"/>
  <c r="K188" i="23"/>
  <c r="G188" i="23"/>
  <c r="M187" i="23"/>
  <c r="K187" i="23"/>
  <c r="G187" i="23"/>
  <c r="M186" i="23"/>
  <c r="I186" i="23"/>
  <c r="G186" i="23"/>
  <c r="M185" i="23"/>
  <c r="I185" i="23"/>
  <c r="G185" i="23"/>
  <c r="M184" i="23"/>
  <c r="K184" i="23"/>
  <c r="G184" i="23"/>
  <c r="M183" i="23"/>
  <c r="K183" i="23"/>
  <c r="G183" i="23"/>
  <c r="C183" i="23"/>
  <c r="M182" i="23"/>
  <c r="I182" i="23"/>
  <c r="G182" i="23"/>
  <c r="M181" i="23"/>
  <c r="I181" i="23"/>
  <c r="G181" i="23"/>
  <c r="M180" i="23"/>
  <c r="I180" i="23"/>
  <c r="G180" i="23"/>
  <c r="M179" i="23"/>
  <c r="I179" i="23"/>
  <c r="G179" i="23"/>
  <c r="M178" i="23"/>
  <c r="K178" i="23"/>
  <c r="G178" i="23"/>
  <c r="M177" i="23"/>
  <c r="I177" i="23"/>
  <c r="G177" i="23"/>
  <c r="M176" i="23"/>
  <c r="I176" i="23"/>
  <c r="G176" i="23"/>
  <c r="M175" i="23"/>
  <c r="K175" i="23"/>
  <c r="G175" i="23"/>
  <c r="M174" i="23"/>
  <c r="K174" i="23"/>
  <c r="G174" i="23"/>
  <c r="M173" i="23"/>
  <c r="I173" i="23"/>
  <c r="G173" i="23"/>
  <c r="M172" i="23"/>
  <c r="I172" i="23"/>
  <c r="G172" i="23"/>
  <c r="M171" i="23"/>
  <c r="K171" i="23"/>
  <c r="G171" i="23"/>
  <c r="M170" i="23"/>
  <c r="I170" i="23"/>
  <c r="G170" i="23"/>
  <c r="M169" i="23"/>
  <c r="K169" i="23"/>
  <c r="G169" i="23"/>
  <c r="M168" i="23"/>
  <c r="I168" i="23"/>
  <c r="G168" i="23"/>
  <c r="M167" i="23"/>
  <c r="K167" i="23"/>
  <c r="G167" i="23"/>
  <c r="M166" i="23"/>
  <c r="K166" i="23"/>
  <c r="G166" i="23"/>
  <c r="M165" i="23"/>
  <c r="I165" i="23"/>
  <c r="G165" i="23"/>
  <c r="C165" i="23"/>
  <c r="M164" i="23"/>
  <c r="I164" i="23"/>
  <c r="G164" i="23"/>
  <c r="M163" i="23"/>
  <c r="K163" i="23"/>
  <c r="G163" i="23"/>
  <c r="M162" i="23"/>
  <c r="K162" i="23"/>
  <c r="G162" i="23"/>
  <c r="M161" i="23"/>
  <c r="I161" i="23"/>
  <c r="G161" i="23"/>
  <c r="M160" i="23"/>
  <c r="I160" i="23"/>
  <c r="G160" i="23"/>
  <c r="M159" i="23"/>
  <c r="I159" i="23"/>
  <c r="G159" i="23"/>
  <c r="M158" i="23"/>
  <c r="I158" i="23"/>
  <c r="G158" i="23"/>
  <c r="M157" i="23"/>
  <c r="K157" i="23"/>
  <c r="G157" i="23"/>
  <c r="M156" i="23"/>
  <c r="I156" i="23"/>
  <c r="G156" i="23"/>
  <c r="M155" i="23"/>
  <c r="I155" i="23"/>
  <c r="G155" i="23"/>
  <c r="M154" i="23"/>
  <c r="K154" i="23"/>
  <c r="G154" i="23"/>
  <c r="M153" i="23"/>
  <c r="K153" i="23"/>
  <c r="G153" i="23"/>
  <c r="M152" i="23"/>
  <c r="I152" i="23"/>
  <c r="G152" i="23"/>
  <c r="M151" i="23"/>
  <c r="I151" i="23"/>
  <c r="G151" i="23"/>
  <c r="M150" i="23"/>
  <c r="K150" i="23"/>
  <c r="G150" i="23"/>
  <c r="M149" i="23"/>
  <c r="I149" i="23"/>
  <c r="G149" i="23"/>
  <c r="M148" i="23"/>
  <c r="K148" i="23"/>
  <c r="G148" i="23"/>
  <c r="M147" i="23"/>
  <c r="I147" i="23"/>
  <c r="G147" i="23"/>
  <c r="M146" i="23"/>
  <c r="K146" i="23"/>
  <c r="G146" i="23"/>
  <c r="C146" i="23"/>
  <c r="M145" i="23"/>
  <c r="K145" i="23"/>
  <c r="G145" i="23"/>
  <c r="M144" i="23"/>
  <c r="I144" i="23"/>
  <c r="G144" i="23"/>
  <c r="M143" i="23"/>
  <c r="I143" i="23"/>
  <c r="G143" i="23"/>
  <c r="M142" i="23"/>
  <c r="K142" i="23"/>
  <c r="G142" i="23"/>
  <c r="M141" i="23"/>
  <c r="K141" i="23"/>
  <c r="G141" i="23"/>
  <c r="C141" i="23"/>
  <c r="M140" i="23"/>
  <c r="I140" i="23"/>
  <c r="G140" i="23"/>
  <c r="M139" i="23"/>
  <c r="I139" i="23"/>
  <c r="G139" i="23"/>
  <c r="M138" i="23"/>
  <c r="I138" i="23"/>
  <c r="G138" i="23"/>
  <c r="M137" i="23"/>
  <c r="I137" i="23"/>
  <c r="G137" i="23"/>
  <c r="C137" i="23"/>
  <c r="M136" i="23"/>
  <c r="K136" i="23"/>
  <c r="G136" i="23"/>
  <c r="M135" i="23"/>
  <c r="I135" i="23"/>
  <c r="G135" i="23"/>
  <c r="M134" i="23"/>
  <c r="I134" i="23"/>
  <c r="G134" i="23"/>
  <c r="M133" i="23"/>
  <c r="K133" i="23"/>
  <c r="G133" i="23"/>
  <c r="C133" i="23"/>
  <c r="M132" i="23"/>
  <c r="K132" i="23"/>
  <c r="G132" i="23"/>
  <c r="M131" i="23"/>
  <c r="I131" i="23"/>
  <c r="G131" i="23"/>
  <c r="M130" i="23"/>
  <c r="I130" i="23"/>
  <c r="G130" i="23"/>
  <c r="M129" i="23"/>
  <c r="K129" i="23"/>
  <c r="G129" i="23"/>
  <c r="M128" i="23"/>
  <c r="I128" i="23"/>
  <c r="G128" i="23"/>
  <c r="M127" i="23"/>
  <c r="K127" i="23"/>
  <c r="G127" i="23"/>
  <c r="M126" i="23"/>
  <c r="I126" i="23"/>
  <c r="G126" i="23"/>
  <c r="M125" i="23"/>
  <c r="K125" i="23"/>
  <c r="G125" i="23"/>
  <c r="M124" i="23"/>
  <c r="K124" i="23"/>
  <c r="G124" i="23"/>
  <c r="C124" i="23"/>
  <c r="M123" i="23"/>
  <c r="I123" i="23"/>
  <c r="G123" i="23"/>
  <c r="M122" i="23"/>
  <c r="I122" i="23"/>
  <c r="G122" i="23"/>
  <c r="M121" i="23"/>
  <c r="K121" i="23"/>
  <c r="G121" i="23"/>
  <c r="M120" i="23"/>
  <c r="K120" i="23"/>
  <c r="G120" i="23"/>
  <c r="M119" i="23"/>
  <c r="I119" i="23"/>
  <c r="G119" i="23"/>
  <c r="M118" i="23"/>
  <c r="I118" i="23"/>
  <c r="G118" i="23"/>
  <c r="M117" i="23"/>
  <c r="I117" i="23"/>
  <c r="G117" i="23"/>
  <c r="M116" i="23"/>
  <c r="I116" i="23"/>
  <c r="G116" i="23"/>
  <c r="M115" i="23"/>
  <c r="K115" i="23"/>
  <c r="G115" i="23"/>
  <c r="M114" i="23"/>
  <c r="I114" i="23"/>
  <c r="G114" i="23"/>
  <c r="M113" i="23"/>
  <c r="I113" i="23"/>
  <c r="G113" i="23"/>
  <c r="M112" i="23"/>
  <c r="K112" i="23"/>
  <c r="G112" i="23"/>
  <c r="M111" i="23"/>
  <c r="K111" i="23"/>
  <c r="G111" i="23"/>
  <c r="M110" i="23"/>
  <c r="I110" i="23"/>
  <c r="G110" i="23"/>
  <c r="C110" i="23"/>
  <c r="M109" i="23"/>
  <c r="I109" i="23"/>
  <c r="G109" i="23"/>
  <c r="M108" i="23"/>
  <c r="K108" i="23"/>
  <c r="G108" i="23"/>
  <c r="M107" i="23"/>
  <c r="I107" i="23"/>
  <c r="G107" i="23"/>
  <c r="M106" i="23"/>
  <c r="K106" i="23"/>
  <c r="G106" i="23"/>
  <c r="M105" i="23"/>
  <c r="I105" i="23"/>
  <c r="G105" i="23"/>
  <c r="M104" i="23"/>
  <c r="K104" i="23"/>
  <c r="G104" i="23"/>
  <c r="M103" i="23"/>
  <c r="K103" i="23"/>
  <c r="G103" i="23"/>
  <c r="M102" i="23"/>
  <c r="I102" i="23"/>
  <c r="G102" i="23"/>
  <c r="M101" i="23"/>
  <c r="I101" i="23"/>
  <c r="G101" i="23"/>
  <c r="C101" i="23"/>
  <c r="M100" i="23"/>
  <c r="K100" i="23"/>
  <c r="G100" i="23"/>
  <c r="M99" i="23"/>
  <c r="K99" i="23"/>
  <c r="G99" i="23"/>
  <c r="M98" i="23"/>
  <c r="I98" i="23"/>
  <c r="G98" i="23"/>
  <c r="M97" i="23"/>
  <c r="I97" i="23"/>
  <c r="G97" i="23"/>
  <c r="M96" i="23"/>
  <c r="I96" i="23"/>
  <c r="G96" i="23"/>
  <c r="M95" i="23"/>
  <c r="I95" i="23"/>
  <c r="G95" i="23"/>
  <c r="M94" i="23"/>
  <c r="K94" i="23"/>
  <c r="G94" i="23"/>
  <c r="M93" i="23"/>
  <c r="I93" i="23"/>
  <c r="G93" i="23"/>
  <c r="M92" i="23"/>
  <c r="I92" i="23"/>
  <c r="G92" i="23"/>
  <c r="M91" i="23"/>
  <c r="K91" i="23"/>
  <c r="G91" i="23"/>
  <c r="M90" i="23"/>
  <c r="K90" i="23"/>
  <c r="G90" i="23"/>
  <c r="M89" i="23"/>
  <c r="I89" i="23"/>
  <c r="G89" i="23"/>
  <c r="M88" i="23"/>
  <c r="I88" i="23"/>
  <c r="G88" i="23"/>
  <c r="M87" i="23"/>
  <c r="K87" i="23"/>
  <c r="G87" i="23"/>
  <c r="M86" i="23"/>
  <c r="I86" i="23"/>
  <c r="G86" i="23"/>
  <c r="C86" i="23"/>
  <c r="M85" i="23"/>
  <c r="K85" i="23"/>
  <c r="G85" i="23"/>
  <c r="M84" i="23"/>
  <c r="I84" i="23"/>
  <c r="G84" i="23"/>
  <c r="M83" i="23"/>
  <c r="K83" i="23"/>
  <c r="G83" i="23"/>
  <c r="C83" i="23"/>
  <c r="M82" i="23"/>
  <c r="K82" i="23"/>
  <c r="G82" i="23"/>
  <c r="M81" i="23"/>
  <c r="I81" i="23"/>
  <c r="G81" i="23"/>
  <c r="C81" i="23"/>
  <c r="M80" i="23"/>
  <c r="I80" i="23"/>
  <c r="G80" i="23"/>
  <c r="M79" i="23"/>
  <c r="K79" i="23"/>
  <c r="G79" i="23"/>
  <c r="M78" i="23"/>
  <c r="K78" i="23"/>
  <c r="G78" i="23"/>
  <c r="M77" i="23"/>
  <c r="I77" i="23"/>
  <c r="G77" i="23"/>
  <c r="C77" i="23"/>
  <c r="M76" i="23"/>
  <c r="I76" i="23"/>
  <c r="G76" i="23"/>
  <c r="M75" i="23"/>
  <c r="I75" i="23"/>
  <c r="G75" i="23"/>
  <c r="M74" i="23"/>
  <c r="I74" i="23"/>
  <c r="G74" i="23"/>
  <c r="M73" i="23"/>
  <c r="K73" i="23"/>
  <c r="G73" i="23"/>
  <c r="M72" i="23"/>
  <c r="I72" i="23"/>
  <c r="G72" i="23"/>
  <c r="C72" i="23"/>
  <c r="M71" i="23"/>
  <c r="I71" i="23"/>
  <c r="G71" i="23"/>
  <c r="M70" i="23"/>
  <c r="K70" i="23"/>
  <c r="G70" i="23"/>
  <c r="M69" i="23"/>
  <c r="K69" i="23"/>
  <c r="G69" i="23"/>
  <c r="M68" i="23"/>
  <c r="I68" i="23"/>
  <c r="G68" i="23"/>
  <c r="M67" i="23"/>
  <c r="I67" i="23"/>
  <c r="G67" i="23"/>
  <c r="M66" i="23"/>
  <c r="K66" i="23"/>
  <c r="G66" i="23"/>
  <c r="M65" i="23"/>
  <c r="I65" i="23"/>
  <c r="G65" i="23"/>
  <c r="M64" i="23"/>
  <c r="K64" i="23"/>
  <c r="G64" i="23"/>
  <c r="M63" i="23"/>
  <c r="I63" i="23"/>
  <c r="G63" i="23"/>
  <c r="C63" i="23"/>
  <c r="M62" i="23"/>
  <c r="K62" i="23"/>
  <c r="G62" i="23"/>
  <c r="M61" i="23"/>
  <c r="K61" i="23"/>
  <c r="G61" i="23"/>
  <c r="M60" i="23"/>
  <c r="K60" i="23"/>
  <c r="G60" i="23"/>
  <c r="M59" i="23"/>
  <c r="I59" i="23"/>
  <c r="G59" i="23"/>
  <c r="M58" i="23"/>
  <c r="K58" i="23"/>
  <c r="G58" i="23"/>
  <c r="M57" i="23"/>
  <c r="K57" i="23"/>
  <c r="G57" i="23"/>
  <c r="M56" i="23"/>
  <c r="K56" i="23"/>
  <c r="G56" i="23"/>
  <c r="M55" i="23"/>
  <c r="I55" i="23"/>
  <c r="G55" i="23"/>
  <c r="M54" i="23"/>
  <c r="I54" i="23"/>
  <c r="G54" i="23"/>
  <c r="M53" i="23"/>
  <c r="I53" i="23"/>
  <c r="G53" i="23"/>
  <c r="M52" i="23"/>
  <c r="K52" i="23"/>
  <c r="G52" i="23"/>
  <c r="M51" i="23"/>
  <c r="I51" i="23"/>
  <c r="G51" i="23"/>
  <c r="M50" i="23"/>
  <c r="I50" i="23"/>
  <c r="G50" i="23"/>
  <c r="M49" i="23"/>
  <c r="K49" i="23"/>
  <c r="G49" i="23"/>
  <c r="C49" i="23"/>
  <c r="M48" i="23"/>
  <c r="K48" i="23"/>
  <c r="G48" i="23"/>
  <c r="M47" i="23"/>
  <c r="I47" i="23"/>
  <c r="G47" i="23"/>
  <c r="M46" i="23"/>
  <c r="I46" i="23"/>
  <c r="G46" i="23"/>
  <c r="M45" i="23"/>
  <c r="K45" i="23"/>
  <c r="G45" i="23"/>
  <c r="M44" i="23"/>
  <c r="I44" i="23"/>
  <c r="G44" i="23"/>
  <c r="M43" i="23"/>
  <c r="K43" i="23"/>
  <c r="G43" i="23"/>
  <c r="M42" i="23"/>
  <c r="I42" i="23"/>
  <c r="G42" i="23"/>
  <c r="M41" i="23"/>
  <c r="K41" i="23"/>
  <c r="G41" i="23"/>
  <c r="M40" i="23"/>
  <c r="K40" i="23"/>
  <c r="G40" i="23"/>
  <c r="C40" i="23"/>
  <c r="M39" i="23"/>
  <c r="I39" i="23"/>
  <c r="G39" i="23"/>
  <c r="M38" i="23"/>
  <c r="I38" i="23"/>
  <c r="G38" i="23"/>
  <c r="M37" i="23"/>
  <c r="K37" i="23"/>
  <c r="G37" i="23"/>
  <c r="M36" i="23"/>
  <c r="K36" i="23"/>
  <c r="G36" i="23"/>
  <c r="M35" i="23"/>
  <c r="I35" i="23"/>
  <c r="G35" i="23"/>
  <c r="M34" i="23"/>
  <c r="I34" i="23"/>
  <c r="G34" i="23"/>
  <c r="M33" i="23"/>
  <c r="I33" i="23"/>
  <c r="G33" i="23"/>
  <c r="M32" i="23"/>
  <c r="I32" i="23"/>
  <c r="G32" i="23"/>
  <c r="C32" i="23"/>
  <c r="M31" i="23"/>
  <c r="K31" i="23"/>
  <c r="G31" i="23"/>
  <c r="C31" i="23"/>
  <c r="M30" i="23"/>
  <c r="I30" i="23"/>
  <c r="G30" i="23"/>
  <c r="M29" i="23"/>
  <c r="I29" i="23"/>
  <c r="G29" i="23"/>
  <c r="M28" i="23"/>
  <c r="K28" i="23"/>
  <c r="G28" i="23"/>
  <c r="C28" i="23"/>
  <c r="M27" i="23"/>
  <c r="K27" i="23"/>
  <c r="G27" i="23"/>
  <c r="M26" i="23"/>
  <c r="I26" i="23"/>
  <c r="G26" i="23"/>
  <c r="M25" i="23"/>
  <c r="I25" i="23"/>
  <c r="G25" i="23"/>
  <c r="C25" i="23"/>
  <c r="M24" i="23"/>
  <c r="K24" i="23"/>
  <c r="G24" i="23"/>
  <c r="M23" i="23"/>
  <c r="I23" i="23"/>
  <c r="G23" i="23"/>
  <c r="M22" i="23"/>
  <c r="K22" i="23"/>
  <c r="G22" i="23"/>
  <c r="M21" i="23"/>
  <c r="I21" i="23"/>
  <c r="G21" i="23"/>
  <c r="M20" i="23"/>
  <c r="K20" i="23"/>
  <c r="G20" i="23"/>
  <c r="M19" i="23"/>
  <c r="K19" i="23"/>
  <c r="G19" i="23"/>
  <c r="M18" i="23"/>
  <c r="I18" i="23"/>
  <c r="G18" i="23"/>
  <c r="M17" i="23"/>
  <c r="I17" i="23"/>
  <c r="G17" i="23"/>
  <c r="M16" i="23"/>
  <c r="K16" i="23"/>
  <c r="G16" i="23"/>
  <c r="M15" i="23"/>
  <c r="K15" i="23"/>
  <c r="G15" i="23"/>
  <c r="M14" i="23"/>
  <c r="I14" i="23"/>
  <c r="G14" i="23"/>
  <c r="M13" i="23"/>
  <c r="I13" i="23"/>
  <c r="G13" i="23"/>
  <c r="M12" i="23"/>
  <c r="I12" i="23"/>
  <c r="G12" i="23"/>
  <c r="M11" i="23"/>
  <c r="I11" i="23"/>
  <c r="G11" i="23"/>
  <c r="M10" i="23"/>
  <c r="K10" i="23"/>
  <c r="G10" i="23"/>
  <c r="M9" i="23"/>
  <c r="I9" i="23"/>
  <c r="G9" i="23"/>
  <c r="M8" i="23"/>
  <c r="I8" i="23"/>
  <c r="G8" i="23"/>
  <c r="M7" i="23"/>
  <c r="K7" i="23"/>
  <c r="G7" i="23"/>
  <c r="M6" i="23"/>
  <c r="K6" i="23"/>
  <c r="G6" i="23"/>
  <c r="M5" i="23"/>
  <c r="I5" i="23"/>
  <c r="G5" i="23"/>
  <c r="C5" i="23"/>
  <c r="M4" i="23"/>
  <c r="I4" i="23"/>
  <c r="G4" i="23"/>
  <c r="M3" i="23"/>
  <c r="K3" i="23"/>
  <c r="G3" i="23"/>
  <c r="M2" i="23"/>
  <c r="I2" i="23"/>
  <c r="G2" i="23"/>
  <c r="X6" i="18"/>
  <c r="AS22" i="19"/>
  <c r="AJ22" i="19"/>
  <c r="AI22" i="19"/>
  <c r="AF22" i="19" s="1"/>
  <c r="AD22" i="19"/>
  <c r="S22" i="19" s="1"/>
  <c r="AC22" i="19"/>
  <c r="AB22" i="19"/>
  <c r="AA22" i="19"/>
  <c r="R22" i="19" s="1"/>
  <c r="AM22" i="19" l="1"/>
  <c r="AO22" i="19"/>
  <c r="AW22" i="19" s="1"/>
  <c r="C264" i="23"/>
  <c r="C320" i="23"/>
  <c r="C425" i="23"/>
  <c r="C1308" i="23"/>
  <c r="C499" i="23"/>
  <c r="C2066" i="23"/>
  <c r="C296" i="23"/>
  <c r="C27" i="23"/>
  <c r="C59" i="23"/>
  <c r="C304" i="23"/>
  <c r="C2034" i="23"/>
  <c r="C2069" i="23"/>
  <c r="C180" i="23"/>
  <c r="C2077" i="23"/>
  <c r="C1207" i="23"/>
  <c r="C894" i="23"/>
  <c r="C347" i="23"/>
  <c r="C831" i="23"/>
  <c r="C837" i="23"/>
  <c r="C841" i="23"/>
  <c r="C1221" i="23"/>
  <c r="C1257" i="23"/>
  <c r="C668" i="23"/>
  <c r="C734" i="23"/>
  <c r="C829" i="23"/>
  <c r="C835" i="23"/>
  <c r="C847" i="23"/>
  <c r="C441" i="23"/>
  <c r="C604" i="23"/>
  <c r="C850" i="23"/>
  <c r="C392" i="23"/>
  <c r="C60" i="23"/>
  <c r="C329" i="23"/>
  <c r="C716" i="23"/>
  <c r="C280" i="23"/>
  <c r="C64" i="23"/>
  <c r="C26" i="23"/>
  <c r="C104" i="23"/>
  <c r="C195" i="23"/>
  <c r="C405" i="23"/>
  <c r="C795" i="23"/>
  <c r="C839" i="23"/>
  <c r="C845" i="23"/>
  <c r="C336" i="23"/>
  <c r="C54" i="23"/>
  <c r="C156" i="23"/>
  <c r="C160" i="23"/>
  <c r="C249" i="23"/>
  <c r="C436" i="23"/>
  <c r="C485" i="23"/>
  <c r="C509" i="23"/>
  <c r="C703" i="23"/>
  <c r="C750" i="23"/>
  <c r="C764" i="23"/>
  <c r="C383" i="23"/>
  <c r="C272" i="23"/>
  <c r="C282" i="23"/>
  <c r="C653" i="23"/>
  <c r="C352" i="23"/>
  <c r="C20" i="23"/>
  <c r="C58" i="23"/>
  <c r="C152" i="23"/>
  <c r="C212" i="23"/>
  <c r="C275" i="23"/>
  <c r="C398" i="23"/>
  <c r="C413" i="23"/>
  <c r="C474" i="23"/>
  <c r="C566" i="23"/>
  <c r="C595" i="23"/>
  <c r="C677" i="23"/>
  <c r="C843" i="23"/>
  <c r="C849" i="23"/>
  <c r="C858" i="23"/>
  <c r="C906" i="23"/>
  <c r="C910" i="23"/>
  <c r="C914" i="23"/>
  <c r="C940" i="23"/>
  <c r="C961" i="23"/>
  <c r="C1453" i="23"/>
  <c r="C1533" i="23"/>
  <c r="C1219" i="23"/>
  <c r="C1377" i="23"/>
  <c r="C2116" i="23"/>
  <c r="C477" i="23"/>
  <c r="C501" i="23"/>
  <c r="C746" i="23"/>
  <c r="C899" i="23"/>
  <c r="C426" i="23"/>
  <c r="C435" i="23"/>
  <c r="C468" i="23"/>
  <c r="C697" i="23"/>
  <c r="C718" i="23"/>
  <c r="C727" i="23"/>
  <c r="C731" i="23"/>
  <c r="C862" i="23"/>
  <c r="C973" i="23"/>
  <c r="C986" i="23"/>
  <c r="C563" i="23"/>
  <c r="C18" i="23"/>
  <c r="C37" i="23"/>
  <c r="C171" i="23"/>
  <c r="C222" i="23"/>
  <c r="C233" i="23"/>
  <c r="C339" i="23"/>
  <c r="C344" i="23"/>
  <c r="C384" i="23"/>
  <c r="C397" i="23"/>
  <c r="C409" i="23"/>
  <c r="C581" i="23"/>
  <c r="C583" i="23"/>
  <c r="C859" i="23"/>
  <c r="C39" i="23"/>
  <c r="C48" i="23"/>
  <c r="C116" i="23"/>
  <c r="C154" i="23"/>
  <c r="C191" i="23"/>
  <c r="C288" i="23"/>
  <c r="C323" i="23"/>
  <c r="C328" i="23"/>
  <c r="C377" i="23"/>
  <c r="C390" i="23"/>
  <c r="C466" i="23"/>
  <c r="C586" i="23"/>
  <c r="C616" i="23"/>
  <c r="C692" i="23"/>
  <c r="C50" i="23"/>
  <c r="C57" i="23"/>
  <c r="C71" i="23"/>
  <c r="C82" i="23"/>
  <c r="C163" i="23"/>
  <c r="C281" i="23"/>
  <c r="C305" i="23"/>
  <c r="C372" i="23"/>
  <c r="C8" i="23"/>
  <c r="C17" i="23"/>
  <c r="C22" i="23"/>
  <c r="C93" i="23"/>
  <c r="C102" i="23"/>
  <c r="C113" i="23"/>
  <c r="C129" i="23"/>
  <c r="C149" i="23"/>
  <c r="C174" i="23"/>
  <c r="C181" i="23"/>
  <c r="C307" i="23"/>
  <c r="C312" i="23"/>
  <c r="C314" i="23"/>
  <c r="C374" i="23"/>
  <c r="C410" i="23"/>
  <c r="C417" i="23"/>
  <c r="C419" i="23"/>
  <c r="C450" i="23"/>
  <c r="C492" i="23"/>
  <c r="C512" i="23"/>
  <c r="C534" i="23"/>
  <c r="C537" i="23"/>
  <c r="C571" i="23"/>
  <c r="C600" i="23"/>
  <c r="C619" i="23"/>
  <c r="C663" i="23"/>
  <c r="C676" i="23"/>
  <c r="C702" i="23"/>
  <c r="C728" i="23"/>
  <c r="C758" i="23"/>
  <c r="C806" i="23"/>
  <c r="C917" i="23"/>
  <c r="C921" i="23"/>
  <c r="C925" i="23"/>
  <c r="C1000" i="23"/>
  <c r="C1517" i="23"/>
  <c r="C1977" i="23"/>
  <c r="C947" i="23"/>
  <c r="C957" i="23"/>
  <c r="C1046" i="23"/>
  <c r="C1028" i="23"/>
  <c r="C1035" i="23"/>
  <c r="C1042" i="23"/>
  <c r="C1053" i="23"/>
  <c r="C1093" i="23"/>
  <c r="C1100" i="23"/>
  <c r="C1107" i="23"/>
  <c r="C1114" i="23"/>
  <c r="C1125" i="23"/>
  <c r="C1136" i="23"/>
  <c r="C1140" i="23"/>
  <c r="C1151" i="23"/>
  <c r="C1155" i="23"/>
  <c r="C1170" i="23"/>
  <c r="C1174" i="23"/>
  <c r="C1197" i="23"/>
  <c r="C1247" i="23"/>
  <c r="C1332" i="23"/>
  <c r="C1339" i="23"/>
  <c r="C1371" i="23"/>
  <c r="C1432" i="23"/>
  <c r="C1473" i="23"/>
  <c r="C1500" i="23"/>
  <c r="C1625" i="23"/>
  <c r="C1707" i="23"/>
  <c r="C1896" i="23"/>
  <c r="C2002" i="23"/>
  <c r="C2008" i="23"/>
  <c r="C2046" i="23"/>
  <c r="C2108" i="23"/>
  <c r="C964" i="23"/>
  <c r="C974" i="23"/>
  <c r="C984" i="23"/>
  <c r="C987" i="23"/>
  <c r="C990" i="23"/>
  <c r="C1029" i="23"/>
  <c r="C1036" i="23"/>
  <c r="C1043" i="23"/>
  <c r="C1050" i="23"/>
  <c r="C1054" i="23"/>
  <c r="C1234" i="23"/>
  <c r="C1299" i="23"/>
  <c r="C1956" i="23"/>
  <c r="C1996" i="23"/>
  <c r="C2006" i="23"/>
  <c r="C1087" i="23"/>
  <c r="C1130" i="23"/>
  <c r="C1149" i="23"/>
  <c r="C1208" i="23"/>
  <c r="C1215" i="23"/>
  <c r="C1276" i="23"/>
  <c r="C1347" i="23"/>
  <c r="C1357" i="23"/>
  <c r="C1475" i="23"/>
  <c r="C1612" i="23"/>
  <c r="C1893" i="23"/>
  <c r="C1361" i="23"/>
  <c r="C1389" i="23"/>
  <c r="C1879" i="23"/>
  <c r="C2153" i="23"/>
  <c r="C1062" i="23"/>
  <c r="C1191" i="23"/>
  <c r="C1220" i="23"/>
  <c r="C1393" i="23"/>
  <c r="C1415" i="23"/>
  <c r="C1472" i="23"/>
  <c r="C1539" i="23"/>
  <c r="C1613" i="23"/>
  <c r="C1972" i="23"/>
  <c r="C157" i="23"/>
  <c r="C201" i="23"/>
  <c r="C232" i="23"/>
  <c r="C365" i="23"/>
  <c r="C434" i="23"/>
  <c r="C520" i="23"/>
  <c r="C532" i="23"/>
  <c r="C535" i="23"/>
  <c r="C574" i="23"/>
  <c r="C577" i="23"/>
  <c r="C598" i="23"/>
  <c r="C601" i="23"/>
  <c r="C656" i="23"/>
  <c r="C674" i="23"/>
  <c r="C682" i="23"/>
  <c r="C690" i="23"/>
  <c r="C730" i="23"/>
  <c r="C737" i="23"/>
  <c r="C771" i="23"/>
  <c r="C809" i="23"/>
  <c r="C900" i="23"/>
  <c r="C946" i="23"/>
  <c r="C953" i="23"/>
  <c r="C956" i="23"/>
  <c r="C979" i="23"/>
  <c r="C995" i="23"/>
  <c r="C1027" i="23"/>
  <c r="C1030" i="23"/>
  <c r="C1034" i="23"/>
  <c r="C1045" i="23"/>
  <c r="C1052" i="23"/>
  <c r="C1092" i="23"/>
  <c r="C1099" i="23"/>
  <c r="C1106" i="23"/>
  <c r="C1120" i="23"/>
  <c r="C1124" i="23"/>
  <c r="C1135" i="23"/>
  <c r="C1139" i="23"/>
  <c r="C1154" i="23"/>
  <c r="C1173" i="23"/>
  <c r="C1181" i="23"/>
  <c r="C1441" i="23"/>
  <c r="C2048" i="23"/>
  <c r="C2136" i="23"/>
  <c r="C889" i="23"/>
  <c r="C905" i="23"/>
  <c r="C933" i="23"/>
  <c r="C943" i="23"/>
  <c r="C963" i="23"/>
  <c r="C1002" i="23"/>
  <c r="C1013" i="23"/>
  <c r="C1020" i="23"/>
  <c r="C1060" i="23"/>
  <c r="C1067" i="23"/>
  <c r="C1074" i="23"/>
  <c r="C1085" i="23"/>
  <c r="C1103" i="23"/>
  <c r="C1128" i="23"/>
  <c r="C1132" i="23"/>
  <c r="C1143" i="23"/>
  <c r="C1147" i="23"/>
  <c r="C1162" i="23"/>
  <c r="C1189" i="23"/>
  <c r="C1192" i="23"/>
  <c r="C1199" i="23"/>
  <c r="C1267" i="23"/>
  <c r="C1313" i="23"/>
  <c r="C1363" i="23"/>
  <c r="C1405" i="23"/>
  <c r="C1469" i="23"/>
  <c r="C1513" i="23"/>
  <c r="C1672" i="23"/>
  <c r="C1683" i="23"/>
  <c r="C1729" i="23"/>
  <c r="C1837" i="23"/>
  <c r="C1943" i="23"/>
  <c r="C1216" i="23"/>
  <c r="C1248" i="23"/>
  <c r="C1255" i="23"/>
  <c r="C1291" i="23"/>
  <c r="C1303" i="23"/>
  <c r="C1310" i="23"/>
  <c r="C1329" i="23"/>
  <c r="C1333" i="23"/>
  <c r="C1340" i="23"/>
  <c r="C1383" i="23"/>
  <c r="C1399" i="23"/>
  <c r="C1416" i="23"/>
  <c r="C1419" i="23"/>
  <c r="C1435" i="23"/>
  <c r="C1520" i="23"/>
  <c r="C1545" i="23"/>
  <c r="C1557" i="23"/>
  <c r="C1573" i="23"/>
  <c r="C1593" i="23"/>
  <c r="C1603" i="23"/>
  <c r="C1619" i="23"/>
  <c r="C1640" i="23"/>
  <c r="C1705" i="23"/>
  <c r="C1717" i="23"/>
  <c r="C1769" i="23"/>
  <c r="C1786" i="23"/>
  <c r="C1836" i="23"/>
  <c r="C1868" i="23"/>
  <c r="C1882" i="23"/>
  <c r="C1960" i="23"/>
  <c r="C2086" i="23"/>
  <c r="C2124" i="23"/>
  <c r="C2164" i="23"/>
  <c r="C1282" i="23"/>
  <c r="C1489" i="23"/>
  <c r="C1505" i="23"/>
  <c r="C2015" i="23"/>
  <c r="C2070" i="23"/>
  <c r="C2129" i="23"/>
  <c r="C1160" i="23"/>
  <c r="C1164" i="23"/>
  <c r="C1183" i="23"/>
  <c r="C1187" i="23"/>
  <c r="C1229" i="23"/>
  <c r="C1270" i="23"/>
  <c r="C1275" i="23"/>
  <c r="C1287" i="23"/>
  <c r="C1297" i="23"/>
  <c r="C1311" i="23"/>
  <c r="C1352" i="23"/>
  <c r="C1359" i="23"/>
  <c r="C1369" i="23"/>
  <c r="C1404" i="23"/>
  <c r="C1443" i="23"/>
  <c r="C1465" i="23"/>
  <c r="C1484" i="23"/>
  <c r="C1487" i="23"/>
  <c r="C1496" i="23"/>
  <c r="C1512" i="23"/>
  <c r="C1521" i="23"/>
  <c r="C1591" i="23"/>
  <c r="C1628" i="23"/>
  <c r="C1631" i="23"/>
  <c r="C1671" i="23"/>
  <c r="C1703" i="23"/>
  <c r="C1745" i="23"/>
  <c r="C1821" i="23"/>
  <c r="C1845" i="23"/>
  <c r="C1855" i="23"/>
  <c r="C1881" i="23"/>
  <c r="C1901" i="23"/>
  <c r="C1952" i="23"/>
  <c r="C1980" i="23"/>
  <c r="C2022" i="23"/>
  <c r="C2056" i="23"/>
  <c r="C1243" i="23"/>
  <c r="C1263" i="23"/>
  <c r="C1335" i="23"/>
  <c r="C1349" i="23"/>
  <c r="C1356" i="23"/>
  <c r="C1385" i="23"/>
  <c r="C1408" i="23"/>
  <c r="C1411" i="23"/>
  <c r="C1424" i="23"/>
  <c r="C1427" i="23"/>
  <c r="C1440" i="23"/>
  <c r="C1456" i="23"/>
  <c r="C1459" i="23"/>
  <c r="C1481" i="23"/>
  <c r="C1493" i="23"/>
  <c r="C1503" i="23"/>
  <c r="C1525" i="23"/>
  <c r="C1544" i="23"/>
  <c r="C1655" i="23"/>
  <c r="C1742" i="23"/>
  <c r="C1781" i="23"/>
  <c r="C1791" i="23"/>
  <c r="C1798" i="23"/>
  <c r="C1801" i="23"/>
  <c r="C1808" i="23"/>
  <c r="C1874" i="23"/>
  <c r="C1924" i="23"/>
  <c r="C1945" i="23"/>
  <c r="C1959" i="23"/>
  <c r="C1976" i="23"/>
  <c r="C2061" i="23"/>
  <c r="C2139" i="23"/>
  <c r="C1559" i="23"/>
  <c r="C1568" i="23"/>
  <c r="C1596" i="23"/>
  <c r="C1639" i="23"/>
  <c r="C1648" i="23"/>
  <c r="C1667" i="23"/>
  <c r="C1695" i="23"/>
  <c r="C1722" i="23"/>
  <c r="C1734" i="23"/>
  <c r="C1741" i="23"/>
  <c r="C1754" i="23"/>
  <c r="C1790" i="23"/>
  <c r="C1797" i="23"/>
  <c r="C1814" i="23"/>
  <c r="C1817" i="23"/>
  <c r="C1873" i="23"/>
  <c r="C1895" i="23"/>
  <c r="C1928" i="23"/>
  <c r="C2036" i="23"/>
  <c r="C2043" i="23"/>
  <c r="C2130" i="23"/>
  <c r="C2142" i="23"/>
  <c r="C2163" i="23"/>
  <c r="C2171" i="23"/>
  <c r="C2222" i="23"/>
  <c r="C2231" i="23"/>
  <c r="C912" i="23"/>
  <c r="C919" i="23"/>
  <c r="C926" i="23"/>
  <c r="C936" i="23"/>
  <c r="C939" i="23"/>
  <c r="C949" i="23"/>
  <c r="C959" i="23"/>
  <c r="C962" i="23"/>
  <c r="C969" i="23"/>
  <c r="C972" i="23"/>
  <c r="C1005" i="23"/>
  <c r="C1012" i="23"/>
  <c r="C1019" i="23"/>
  <c r="C1026" i="23"/>
  <c r="C1037" i="23"/>
  <c r="C1044" i="23"/>
  <c r="C1051" i="23"/>
  <c r="C1058" i="23"/>
  <c r="C1069" i="23"/>
  <c r="C1076" i="23"/>
  <c r="C1083" i="23"/>
  <c r="C1090" i="23"/>
  <c r="C1101" i="23"/>
  <c r="C1108" i="23"/>
  <c r="C1111" i="23"/>
  <c r="C1115" i="23"/>
  <c r="C1122" i="23"/>
  <c r="C1141" i="23"/>
  <c r="C1156" i="23"/>
  <c r="C1167" i="23"/>
  <c r="C1171" i="23"/>
  <c r="C1186" i="23"/>
  <c r="C1202" i="23"/>
  <c r="C1223" i="23"/>
  <c r="C1259" i="23"/>
  <c r="C1273" i="23"/>
  <c r="C1283" i="23"/>
  <c r="C1295" i="23"/>
  <c r="C1315" i="23"/>
  <c r="C1321" i="23"/>
  <c r="C1328" i="23"/>
  <c r="C1351" i="23"/>
  <c r="C1367" i="23"/>
  <c r="C1373" i="23"/>
  <c r="C1392" i="23"/>
  <c r="C1395" i="23"/>
  <c r="C1417" i="23"/>
  <c r="C1436" i="23"/>
  <c r="C1439" i="23"/>
  <c r="C1445" i="23"/>
  <c r="C1457" i="23"/>
  <c r="C1464" i="23"/>
  <c r="C1467" i="23"/>
  <c r="C1479" i="23"/>
  <c r="C1485" i="23"/>
  <c r="C1516" i="23"/>
  <c r="C1519" i="23"/>
  <c r="C1528" i="23"/>
  <c r="C1543" i="23"/>
  <c r="C1549" i="23"/>
  <c r="C1580" i="23"/>
  <c r="C1589" i="23"/>
  <c r="C1592" i="23"/>
  <c r="C1635" i="23"/>
  <c r="C1657" i="23"/>
  <c r="C1663" i="23"/>
  <c r="C1676" i="23"/>
  <c r="C1704" i="23"/>
  <c r="C1740" i="23"/>
  <c r="C1750" i="23"/>
  <c r="C1757" i="23"/>
  <c r="C1783" i="23"/>
  <c r="C1827" i="23"/>
  <c r="C1859" i="23"/>
  <c r="C1898" i="23"/>
  <c r="C1969" i="23"/>
  <c r="C2103" i="23"/>
  <c r="C2157" i="23"/>
  <c r="C2165" i="23"/>
  <c r="C2173" i="23"/>
  <c r="C2181" i="23"/>
  <c r="C2189" i="23"/>
  <c r="C2197" i="23"/>
  <c r="C2205" i="23"/>
  <c r="C2213" i="23"/>
  <c r="C2221" i="23"/>
  <c r="C2233" i="23"/>
  <c r="C2179" i="23"/>
  <c r="C2187" i="23"/>
  <c r="C2195" i="23"/>
  <c r="C2229" i="23"/>
  <c r="C2206" i="23"/>
  <c r="C2234" i="23"/>
  <c r="C2188" i="23"/>
  <c r="C2196" i="23"/>
  <c r="C2230" i="23"/>
  <c r="C1715" i="23"/>
  <c r="C1718" i="23"/>
  <c r="C1730" i="23"/>
  <c r="C1809" i="23"/>
  <c r="C1829" i="23"/>
  <c r="C1832" i="23"/>
  <c r="C1835" i="23"/>
  <c r="C1848" i="23"/>
  <c r="C1851" i="23"/>
  <c r="C1864" i="23"/>
  <c r="C1877" i="23"/>
  <c r="C1908" i="23"/>
  <c r="C1912" i="23"/>
  <c r="C1921" i="23"/>
  <c r="C1964" i="23"/>
  <c r="C2033" i="23"/>
  <c r="C2052" i="23"/>
  <c r="C2091" i="23"/>
  <c r="C2104" i="23"/>
  <c r="C2135" i="23"/>
  <c r="C2159" i="23"/>
  <c r="C2167" i="23"/>
  <c r="C2175" i="23"/>
  <c r="C2183" i="23"/>
  <c r="C2191" i="23"/>
  <c r="C2199" i="23"/>
  <c r="C2207" i="23"/>
  <c r="C2225" i="23"/>
  <c r="C2210" i="23"/>
  <c r="C111" i="23"/>
  <c r="C159" i="23"/>
  <c r="C327" i="23"/>
  <c r="C295" i="23"/>
  <c r="C42" i="23"/>
  <c r="C147" i="23"/>
  <c r="C247" i="23"/>
  <c r="C279" i="23"/>
  <c r="C33" i="23"/>
  <c r="C11" i="23"/>
  <c r="C15" i="23"/>
  <c r="C65" i="23"/>
  <c r="C103" i="23"/>
  <c r="C151" i="23"/>
  <c r="C170" i="23"/>
  <c r="C24" i="23"/>
  <c r="C34" i="23"/>
  <c r="C55" i="23"/>
  <c r="C167" i="23"/>
  <c r="C74" i="23"/>
  <c r="C131" i="23"/>
  <c r="C43" i="23"/>
  <c r="C75" i="23"/>
  <c r="C91" i="23"/>
  <c r="C35" i="23"/>
  <c r="C23" i="23"/>
  <c r="C47" i="23"/>
  <c r="C73" i="23"/>
  <c r="C79" i="23"/>
  <c r="C123" i="23"/>
  <c r="C139" i="23"/>
  <c r="C3" i="23"/>
  <c r="C10" i="23"/>
  <c r="C56" i="23"/>
  <c r="C66" i="23"/>
  <c r="C164" i="23"/>
  <c r="C14" i="23"/>
  <c r="C46" i="23"/>
  <c r="C52" i="23"/>
  <c r="C84" i="23"/>
  <c r="C90" i="23"/>
  <c r="C100" i="23"/>
  <c r="C105" i="23"/>
  <c r="C125" i="23"/>
  <c r="C130" i="23"/>
  <c r="C136" i="23"/>
  <c r="C210" i="23"/>
  <c r="C225" i="23"/>
  <c r="C376" i="23"/>
  <c r="C440" i="23"/>
  <c r="C465" i="23"/>
  <c r="C119" i="23"/>
  <c r="C138" i="23"/>
  <c r="C158" i="23"/>
  <c r="C194" i="23"/>
  <c r="C223" i="23"/>
  <c r="C235" i="23"/>
  <c r="C239" i="23"/>
  <c r="C266" i="23"/>
  <c r="C283" i="23"/>
  <c r="C424" i="23"/>
  <c r="C449" i="23"/>
  <c r="C9" i="23"/>
  <c r="C127" i="23"/>
  <c r="C179" i="23"/>
  <c r="C220" i="23"/>
  <c r="C343" i="23"/>
  <c r="C361" i="23"/>
  <c r="C399" i="23"/>
  <c r="C433" i="23"/>
  <c r="C19" i="23"/>
  <c r="C41" i="23"/>
  <c r="C99" i="23"/>
  <c r="C135" i="23"/>
  <c r="C176" i="23"/>
  <c r="C199" i="23"/>
  <c r="C207" i="23"/>
  <c r="C234" i="23"/>
  <c r="C263" i="23"/>
  <c r="C357" i="23"/>
  <c r="C396" i="23"/>
  <c r="C107" i="23"/>
  <c r="C143" i="23"/>
  <c r="C287" i="23"/>
  <c r="C311" i="23"/>
  <c r="C348" i="23"/>
  <c r="C368" i="23"/>
  <c r="C95" i="23"/>
  <c r="C106" i="23"/>
  <c r="C112" i="23"/>
  <c r="C115" i="23"/>
  <c r="C178" i="23"/>
  <c r="C335" i="23"/>
  <c r="C428" i="23"/>
  <c r="C453" i="23"/>
  <c r="C464" i="23"/>
  <c r="C6" i="23"/>
  <c r="C38" i="23"/>
  <c r="C70" i="23"/>
  <c r="C88" i="23"/>
  <c r="C94" i="23"/>
  <c r="C109" i="23"/>
  <c r="C114" i="23"/>
  <c r="C120" i="23"/>
  <c r="C153" i="23"/>
  <c r="C188" i="23"/>
  <c r="C190" i="23"/>
  <c r="C218" i="23"/>
  <c r="C226" i="23"/>
  <c r="C250" i="23"/>
  <c r="C267" i="23"/>
  <c r="C400" i="23"/>
  <c r="C472" i="23"/>
  <c r="C30" i="23"/>
  <c r="C62" i="23"/>
  <c r="C29" i="23"/>
  <c r="C97" i="23"/>
  <c r="C117" i="23"/>
  <c r="C122" i="23"/>
  <c r="C128" i="23"/>
  <c r="C142" i="23"/>
  <c r="C200" i="23"/>
  <c r="C203" i="23"/>
  <c r="C208" i="23"/>
  <c r="C298" i="23"/>
  <c r="C353" i="23"/>
  <c r="C421" i="23"/>
  <c r="C432" i="23"/>
  <c r="C456" i="23"/>
  <c r="C481" i="23"/>
  <c r="C490" i="23"/>
  <c r="C493" i="23"/>
  <c r="C496" i="23"/>
  <c r="C538" i="23"/>
  <c r="C615" i="23"/>
  <c r="C575" i="23"/>
  <c r="C693" i="23"/>
  <c r="C217" i="23"/>
  <c r="C229" i="23"/>
  <c r="C253" i="23"/>
  <c r="C269" i="23"/>
  <c r="C285" i="23"/>
  <c r="C301" i="23"/>
  <c r="C317" i="23"/>
  <c r="C333" i="23"/>
  <c r="C349" i="23"/>
  <c r="C358" i="23"/>
  <c r="C427" i="23"/>
  <c r="C437" i="23"/>
  <c r="C459" i="23"/>
  <c r="C469" i="23"/>
  <c r="C198" i="23"/>
  <c r="C209" i="23"/>
  <c r="C221" i="23"/>
  <c r="C246" i="23"/>
  <c r="C262" i="23"/>
  <c r="C278" i="23"/>
  <c r="C294" i="23"/>
  <c r="C310" i="23"/>
  <c r="C326" i="23"/>
  <c r="C342" i="23"/>
  <c r="C380" i="23"/>
  <c r="C388" i="23"/>
  <c r="C412" i="23"/>
  <c r="C444" i="23"/>
  <c r="C476" i="23"/>
  <c r="C488" i="23"/>
  <c r="C495" i="23"/>
  <c r="C513" i="23"/>
  <c r="C543" i="23"/>
  <c r="C545" i="23"/>
  <c r="C274" i="23"/>
  <c r="C322" i="23"/>
  <c r="C173" i="23"/>
  <c r="C185" i="23"/>
  <c r="C197" i="23"/>
  <c r="C238" i="23"/>
  <c r="C245" i="23"/>
  <c r="C261" i="23"/>
  <c r="C277" i="23"/>
  <c r="C293" i="23"/>
  <c r="C309" i="23"/>
  <c r="C325" i="23"/>
  <c r="C341" i="23"/>
  <c r="C379" i="23"/>
  <c r="C382" i="23"/>
  <c r="C411" i="23"/>
  <c r="C443" i="23"/>
  <c r="C487" i="23"/>
  <c r="C507" i="23"/>
  <c r="C511" i="23"/>
  <c r="C182" i="23"/>
  <c r="C193" i="23"/>
  <c r="C242" i="23"/>
  <c r="C258" i="23"/>
  <c r="C290" i="23"/>
  <c r="C306" i="23"/>
  <c r="C338" i="23"/>
  <c r="C177" i="23"/>
  <c r="C189" i="23"/>
  <c r="C230" i="23"/>
  <c r="C241" i="23"/>
  <c r="C254" i="23"/>
  <c r="C270" i="23"/>
  <c r="C286" i="23"/>
  <c r="C302" i="23"/>
  <c r="C318" i="23"/>
  <c r="C334" i="23"/>
  <c r="C350" i="23"/>
  <c r="C359" i="23"/>
  <c r="C381" i="23"/>
  <c r="C536" i="23"/>
  <c r="C573" i="23"/>
  <c r="C582" i="23"/>
  <c r="C627" i="23"/>
  <c r="C636" i="23"/>
  <c r="C652" i="23"/>
  <c r="C733" i="23"/>
  <c r="C386" i="23"/>
  <c r="C394" i="23"/>
  <c r="C422" i="23"/>
  <c r="C438" i="23"/>
  <c r="C454" i="23"/>
  <c r="C497" i="23"/>
  <c r="C559" i="23"/>
  <c r="C614" i="23"/>
  <c r="C618" i="23"/>
  <c r="C743" i="23"/>
  <c r="C371" i="23"/>
  <c r="C415" i="23"/>
  <c r="C431" i="23"/>
  <c r="C447" i="23"/>
  <c r="C463" i="23"/>
  <c r="C506" i="23"/>
  <c r="C565" i="23"/>
  <c r="C568" i="23"/>
  <c r="C622" i="23"/>
  <c r="C631" i="23"/>
  <c r="C640" i="23"/>
  <c r="C647" i="23"/>
  <c r="C701" i="23"/>
  <c r="C781" i="23"/>
  <c r="C557" i="23"/>
  <c r="C560" i="23"/>
  <c r="C579" i="23"/>
  <c r="C644" i="23"/>
  <c r="C655" i="23"/>
  <c r="C659" i="23"/>
  <c r="C661" i="23"/>
  <c r="C667" i="23"/>
  <c r="C370" i="23"/>
  <c r="C414" i="23"/>
  <c r="C430" i="23"/>
  <c r="C446" i="23"/>
  <c r="C462" i="23"/>
  <c r="C529" i="23"/>
  <c r="C541" i="23"/>
  <c r="C550" i="23"/>
  <c r="C585" i="23"/>
  <c r="C587" i="23"/>
  <c r="C589" i="23"/>
  <c r="C695" i="23"/>
  <c r="C354" i="23"/>
  <c r="C387" i="23"/>
  <c r="C395" i="23"/>
  <c r="C406" i="23"/>
  <c r="C423" i="23"/>
  <c r="C439" i="23"/>
  <c r="C455" i="23"/>
  <c r="C471" i="23"/>
  <c r="C489" i="23"/>
  <c r="C552" i="23"/>
  <c r="C594" i="23"/>
  <c r="C602" i="23"/>
  <c r="C610" i="23"/>
  <c r="C617" i="23"/>
  <c r="C621" i="23"/>
  <c r="C623" i="23"/>
  <c r="C632" i="23"/>
  <c r="C639" i="23"/>
  <c r="C648" i="23"/>
  <c r="C658" i="23"/>
  <c r="C704" i="23"/>
  <c r="C709" i="23"/>
  <c r="C773" i="23"/>
  <c r="C747" i="23"/>
  <c r="C763" i="23"/>
  <c r="C798" i="23"/>
  <c r="C819" i="23"/>
  <c r="C580" i="23"/>
  <c r="C696" i="23"/>
  <c r="C724" i="23"/>
  <c r="C736" i="23"/>
  <c r="C740" i="23"/>
  <c r="C761" i="23"/>
  <c r="C776" i="23"/>
  <c r="C780" i="23"/>
  <c r="C514" i="23"/>
  <c r="C530" i="23"/>
  <c r="C624" i="23"/>
  <c r="C634" i="23"/>
  <c r="C642" i="23"/>
  <c r="C650" i="23"/>
  <c r="C698" i="23"/>
  <c r="C742" i="23"/>
  <c r="C759" i="23"/>
  <c r="C782" i="23"/>
  <c r="C786" i="23"/>
  <c r="C793" i="23"/>
  <c r="C802" i="23"/>
  <c r="C725" i="23"/>
  <c r="C755" i="23"/>
  <c r="C790" i="23"/>
  <c r="C852" i="23"/>
  <c r="C504" i="23"/>
  <c r="C544" i="23"/>
  <c r="C628" i="23"/>
  <c r="C664" i="23"/>
  <c r="C708" i="23"/>
  <c r="C739" i="23"/>
  <c r="C753" i="23"/>
  <c r="C769" i="23"/>
  <c r="C779" i="23"/>
  <c r="C820" i="23"/>
  <c r="C479" i="23"/>
  <c r="C500" i="23"/>
  <c r="C522" i="23"/>
  <c r="C540" i="23"/>
  <c r="C584" i="23"/>
  <c r="C630" i="23"/>
  <c r="C638" i="23"/>
  <c r="C646" i="23"/>
  <c r="C666" i="23"/>
  <c r="C717" i="23"/>
  <c r="C745" i="23"/>
  <c r="C751" i="23"/>
  <c r="C767" i="23"/>
  <c r="C783" i="23"/>
  <c r="C785" i="23"/>
  <c r="C794" i="23"/>
  <c r="C801" i="23"/>
  <c r="C857" i="23"/>
  <c r="C901" i="23"/>
  <c r="C1214" i="23"/>
  <c r="C1226" i="23"/>
  <c r="C1210" i="23"/>
  <c r="C1228" i="23"/>
  <c r="C1231" i="23"/>
  <c r="C821" i="23"/>
  <c r="C892" i="23"/>
  <c r="C1198" i="23"/>
  <c r="C1212" i="23"/>
  <c r="C823" i="23"/>
  <c r="C863" i="23"/>
  <c r="C867" i="23"/>
  <c r="C871" i="23"/>
  <c r="C875" i="23"/>
  <c r="C879" i="23"/>
  <c r="C883" i="23"/>
  <c r="C887" i="23"/>
  <c r="C1236" i="23"/>
  <c r="C1238" i="23"/>
  <c r="C1196" i="23"/>
  <c r="C1222" i="23"/>
  <c r="C891" i="23"/>
  <c r="C1206" i="23"/>
  <c r="C1254" i="23"/>
  <c r="C853" i="23"/>
  <c r="C893" i="23"/>
  <c r="C902" i="23"/>
  <c r="C805" i="23"/>
  <c r="C817" i="23"/>
  <c r="C855" i="23"/>
  <c r="C865" i="23"/>
  <c r="C869" i="23"/>
  <c r="C873" i="23"/>
  <c r="C877" i="23"/>
  <c r="C881" i="23"/>
  <c r="C885" i="23"/>
  <c r="C895" i="23"/>
  <c r="C1190" i="23"/>
  <c r="C1204" i="23"/>
  <c r="C1230" i="23"/>
  <c r="C1307" i="23"/>
  <c r="C913" i="23"/>
  <c r="C922" i="23"/>
  <c r="C1152" i="23"/>
  <c r="C1168" i="23"/>
  <c r="C1176" i="23"/>
  <c r="C1184" i="23"/>
  <c r="C1193" i="23"/>
  <c r="C1201" i="23"/>
  <c r="C1209" i="23"/>
  <c r="C1217" i="23"/>
  <c r="C1280" i="23"/>
  <c r="C1288" i="23"/>
  <c r="C1296" i="23"/>
  <c r="C1325" i="23"/>
  <c r="C1237" i="23"/>
  <c r="C1242" i="23"/>
  <c r="C1244" i="23"/>
  <c r="C1258" i="23"/>
  <c r="C1323" i="23"/>
  <c r="C1353" i="23"/>
  <c r="C909" i="23"/>
  <c r="C916" i="23"/>
  <c r="C923" i="23"/>
  <c r="C1001" i="23"/>
  <c r="C1009" i="23"/>
  <c r="C1017" i="23"/>
  <c r="C1025" i="23"/>
  <c r="C1033" i="23"/>
  <c r="C1041" i="23"/>
  <c r="C1049" i="23"/>
  <c r="C1057" i="23"/>
  <c r="C1065" i="23"/>
  <c r="C1073" i="23"/>
  <c r="C1081" i="23"/>
  <c r="C1089" i="23"/>
  <c r="C1097" i="23"/>
  <c r="C1105" i="23"/>
  <c r="C1113" i="23"/>
  <c r="C1121" i="23"/>
  <c r="C1129" i="23"/>
  <c r="C1137" i="23"/>
  <c r="C1145" i="23"/>
  <c r="C1153" i="23"/>
  <c r="C1161" i="23"/>
  <c r="C1169" i="23"/>
  <c r="C1177" i="23"/>
  <c r="C1185" i="23"/>
  <c r="C1246" i="23"/>
  <c r="C935" i="23"/>
  <c r="C944" i="23"/>
  <c r="C951" i="23"/>
  <c r="C960" i="23"/>
  <c r="C967" i="23"/>
  <c r="C976" i="23"/>
  <c r="C983" i="23"/>
  <c r="C992" i="23"/>
  <c r="C999" i="23"/>
  <c r="C1007" i="23"/>
  <c r="C1015" i="23"/>
  <c r="C1023" i="23"/>
  <c r="C1031" i="23"/>
  <c r="C1039" i="23"/>
  <c r="C1047" i="23"/>
  <c r="C1055" i="23"/>
  <c r="C1063" i="23"/>
  <c r="C1071" i="23"/>
  <c r="C1079" i="23"/>
  <c r="C1250" i="23"/>
  <c r="C1252" i="23"/>
  <c r="C1316" i="23"/>
  <c r="C1585" i="23"/>
  <c r="C1724" i="23"/>
  <c r="C1772" i="23"/>
  <c r="C1847" i="23"/>
  <c r="C1860" i="23"/>
  <c r="C1863" i="23"/>
  <c r="C1886" i="23"/>
  <c r="C1909" i="23"/>
  <c r="C1947" i="23"/>
  <c r="C1483" i="23"/>
  <c r="C1499" i="23"/>
  <c r="C1515" i="23"/>
  <c r="C1531" i="23"/>
  <c r="C1547" i="23"/>
  <c r="C1563" i="23"/>
  <c r="C1586" i="23"/>
  <c r="C1611" i="23"/>
  <c r="C1643" i="23"/>
  <c r="C1675" i="23"/>
  <c r="C2018" i="23"/>
  <c r="C1569" i="23"/>
  <c r="C1880" i="23"/>
  <c r="C1963" i="23"/>
  <c r="C1364" i="23"/>
  <c r="C1380" i="23"/>
  <c r="C1396" i="23"/>
  <c r="C1412" i="23"/>
  <c r="C1428" i="23"/>
  <c r="C1444" i="23"/>
  <c r="C1460" i="23"/>
  <c r="C1476" i="23"/>
  <c r="C1492" i="23"/>
  <c r="C1508" i="23"/>
  <c r="C1524" i="23"/>
  <c r="C1540" i="23"/>
  <c r="C1556" i="23"/>
  <c r="C1570" i="23"/>
  <c r="C1618" i="23"/>
  <c r="C1621" i="23"/>
  <c r="C1650" i="23"/>
  <c r="C1653" i="23"/>
  <c r="C1682" i="23"/>
  <c r="C1685" i="23"/>
  <c r="C1737" i="23"/>
  <c r="C1739" i="23"/>
  <c r="C1785" i="23"/>
  <c r="C1839" i="23"/>
  <c r="C1925" i="23"/>
  <c r="C1314" i="23"/>
  <c r="C1330" i="23"/>
  <c r="C1346" i="23"/>
  <c r="C1362" i="23"/>
  <c r="C1378" i="23"/>
  <c r="C1394" i="23"/>
  <c r="C1410" i="23"/>
  <c r="C1426" i="23"/>
  <c r="C1442" i="23"/>
  <c r="C1458" i="23"/>
  <c r="C1474" i="23"/>
  <c r="C1490" i="23"/>
  <c r="C1506" i="23"/>
  <c r="C1522" i="23"/>
  <c r="C1538" i="23"/>
  <c r="C1554" i="23"/>
  <c r="C1595" i="23"/>
  <c r="C1627" i="23"/>
  <c r="C1659" i="23"/>
  <c r="C1691" i="23"/>
  <c r="C1719" i="23"/>
  <c r="C1767" i="23"/>
  <c r="C2001" i="23"/>
  <c r="C1689" i="23"/>
  <c r="C1749" i="23"/>
  <c r="C1755" i="23"/>
  <c r="C1853" i="23"/>
  <c r="C1944" i="23"/>
  <c r="C1579" i="23"/>
  <c r="C1602" i="23"/>
  <c r="C1605" i="23"/>
  <c r="C1634" i="23"/>
  <c r="C1637" i="23"/>
  <c r="C1666" i="23"/>
  <c r="C1669" i="23"/>
  <c r="C1698" i="23"/>
  <c r="C1701" i="23"/>
  <c r="C1735" i="23"/>
  <c r="C1813" i="23"/>
  <c r="C1819" i="23"/>
  <c r="C1850" i="23"/>
  <c r="C1856" i="23"/>
  <c r="C1931" i="23"/>
  <c r="C1935" i="23"/>
  <c r="C1937" i="23"/>
  <c r="C1951" i="23"/>
  <c r="C1965" i="23"/>
  <c r="C1967" i="23"/>
  <c r="C1975" i="23"/>
  <c r="C2062" i="23"/>
  <c r="C2089" i="23"/>
  <c r="C2126" i="23"/>
  <c r="C1318" i="23"/>
  <c r="C1334" i="23"/>
  <c r="C1350" i="23"/>
  <c r="C1366" i="23"/>
  <c r="C1382" i="23"/>
  <c r="C1398" i="23"/>
  <c r="C1414" i="23"/>
  <c r="C1430" i="23"/>
  <c r="C1446" i="23"/>
  <c r="C1462" i="23"/>
  <c r="C1478" i="23"/>
  <c r="C1494" i="23"/>
  <c r="C1510" i="23"/>
  <c r="C1526" i="23"/>
  <c r="C1542" i="23"/>
  <c r="C1558" i="23"/>
  <c r="C1574" i="23"/>
  <c r="C1590" i="23"/>
  <c r="C1601" i="23"/>
  <c r="C1606" i="23"/>
  <c r="C1617" i="23"/>
  <c r="C1622" i="23"/>
  <c r="C1633" i="23"/>
  <c r="C1638" i="23"/>
  <c r="C1649" i="23"/>
  <c r="C1654" i="23"/>
  <c r="C1665" i="23"/>
  <c r="C1670" i="23"/>
  <c r="C1681" i="23"/>
  <c r="C1686" i="23"/>
  <c r="C1697" i="23"/>
  <c r="C1702" i="23"/>
  <c r="C1723" i="23"/>
  <c r="C1726" i="23"/>
  <c r="C1731" i="23"/>
  <c r="C1733" i="23"/>
  <c r="C1746" i="23"/>
  <c r="C1756" i="23"/>
  <c r="C1771" i="23"/>
  <c r="C1774" i="23"/>
  <c r="C1792" i="23"/>
  <c r="C1810" i="23"/>
  <c r="C1820" i="23"/>
  <c r="C1838" i="23"/>
  <c r="C1871" i="23"/>
  <c r="C1961" i="23"/>
  <c r="C1981" i="23"/>
  <c r="C2013" i="23"/>
  <c r="C2017" i="23"/>
  <c r="C2024" i="23"/>
  <c r="C2064" i="23"/>
  <c r="C2118" i="23"/>
  <c r="C1572" i="23"/>
  <c r="C1588" i="23"/>
  <c r="C1604" i="23"/>
  <c r="C1620" i="23"/>
  <c r="C1636" i="23"/>
  <c r="C1652" i="23"/>
  <c r="C1668" i="23"/>
  <c r="C1684" i="23"/>
  <c r="C1700" i="23"/>
  <c r="C1744" i="23"/>
  <c r="C1759" i="23"/>
  <c r="C1795" i="23"/>
  <c r="C1823" i="23"/>
  <c r="C1915" i="23"/>
  <c r="C1973" i="23"/>
  <c r="C2004" i="23"/>
  <c r="C2030" i="23"/>
  <c r="C2133" i="23"/>
  <c r="C2050" i="23"/>
  <c r="C2054" i="23"/>
  <c r="C2065" i="23"/>
  <c r="C2094" i="23"/>
  <c r="C1919" i="23"/>
  <c r="C1938" i="23"/>
  <c r="C1994" i="23"/>
  <c r="C2090" i="23"/>
  <c r="C1309" i="23"/>
  <c r="C1326" i="23"/>
  <c r="C1342" i="23"/>
  <c r="C1358" i="23"/>
  <c r="C1374" i="23"/>
  <c r="C1390" i="23"/>
  <c r="C1406" i="23"/>
  <c r="C1422" i="23"/>
  <c r="C1438" i="23"/>
  <c r="C1454" i="23"/>
  <c r="C1470" i="23"/>
  <c r="C1486" i="23"/>
  <c r="C1502" i="23"/>
  <c r="C1518" i="23"/>
  <c r="C1534" i="23"/>
  <c r="C1550" i="23"/>
  <c r="C1566" i="23"/>
  <c r="C1582" i="23"/>
  <c r="C1598" i="23"/>
  <c r="C1614" i="23"/>
  <c r="C1630" i="23"/>
  <c r="C1646" i="23"/>
  <c r="C1662" i="23"/>
  <c r="C1678" i="23"/>
  <c r="C1694" i="23"/>
  <c r="C1710" i="23"/>
  <c r="C1760" i="23"/>
  <c r="C1778" i="23"/>
  <c r="C1788" i="23"/>
  <c r="C1806" i="23"/>
  <c r="C1824" i="23"/>
  <c r="C1861" i="23"/>
  <c r="C1866" i="23"/>
  <c r="C1872" i="23"/>
  <c r="C1883" i="23"/>
  <c r="C1903" i="23"/>
  <c r="C1986" i="23"/>
  <c r="C1990" i="23"/>
  <c r="C2014" i="23"/>
  <c r="C2020" i="23"/>
  <c r="C2134" i="23"/>
  <c r="C2029" i="23"/>
  <c r="C2068" i="23"/>
  <c r="C2078" i="23"/>
  <c r="C2080" i="23"/>
  <c r="C2141" i="23"/>
  <c r="C1322" i="23"/>
  <c r="C1338" i="23"/>
  <c r="C1354" i="23"/>
  <c r="C1370" i="23"/>
  <c r="C1386" i="23"/>
  <c r="C1402" i="23"/>
  <c r="C1418" i="23"/>
  <c r="C1434" i="23"/>
  <c r="C1450" i="23"/>
  <c r="C1466" i="23"/>
  <c r="C1482" i="23"/>
  <c r="C1498" i="23"/>
  <c r="C1514" i="23"/>
  <c r="C1530" i="23"/>
  <c r="C1546" i="23"/>
  <c r="C1562" i="23"/>
  <c r="C1578" i="23"/>
  <c r="C1594" i="23"/>
  <c r="C1610" i="23"/>
  <c r="C1626" i="23"/>
  <c r="C1642" i="23"/>
  <c r="C1658" i="23"/>
  <c r="C1674" i="23"/>
  <c r="C1690" i="23"/>
  <c r="C1706" i="23"/>
  <c r="C1728" i="23"/>
  <c r="C1743" i="23"/>
  <c r="C1758" i="23"/>
  <c r="C1776" i="23"/>
  <c r="C1794" i="23"/>
  <c r="C1804" i="23"/>
  <c r="C1822" i="23"/>
  <c r="C1830" i="23"/>
  <c r="C1867" i="23"/>
  <c r="C1889" i="23"/>
  <c r="C1911" i="23"/>
  <c r="C1953" i="23"/>
  <c r="C1987" i="23"/>
  <c r="C2072" i="23"/>
  <c r="C2074" i="23"/>
  <c r="C1955" i="23"/>
  <c r="C2011" i="23"/>
  <c r="C2035" i="23"/>
  <c r="C2055" i="23"/>
  <c r="C2071" i="23"/>
  <c r="C2073" i="23"/>
  <c r="C2114" i="23"/>
  <c r="C2152" i="23"/>
  <c r="C2112" i="23"/>
  <c r="C2137" i="23"/>
  <c r="C1720" i="23"/>
  <c r="C1736" i="23"/>
  <c r="C1752" i="23"/>
  <c r="C1768" i="23"/>
  <c r="C1784" i="23"/>
  <c r="C1800" i="23"/>
  <c r="C1816" i="23"/>
  <c r="C2005" i="23"/>
  <c r="C2032" i="23"/>
  <c r="C2039" i="23"/>
  <c r="C2057" i="23"/>
  <c r="C2079" i="23"/>
  <c r="C2096" i="23"/>
  <c r="C2098" i="23"/>
  <c r="C2150" i="23"/>
  <c r="C2161" i="23"/>
  <c r="C1716" i="23"/>
  <c r="C1732" i="23"/>
  <c r="C1748" i="23"/>
  <c r="C1764" i="23"/>
  <c r="C1780" i="23"/>
  <c r="C1796" i="23"/>
  <c r="C1812" i="23"/>
  <c r="C1828" i="23"/>
  <c r="C1907" i="23"/>
  <c r="C1970" i="23"/>
  <c r="C2012" i="23"/>
  <c r="C2128" i="23"/>
  <c r="C2132" i="23"/>
  <c r="C2121" i="23"/>
  <c r="C2125" i="23"/>
  <c r="C2138" i="23"/>
  <c r="C2146" i="23"/>
  <c r="C1958" i="23"/>
  <c r="C2021" i="23"/>
  <c r="C2149" i="23"/>
  <c r="C2148" i="23"/>
  <c r="C2154" i="23"/>
  <c r="C2051" i="23"/>
  <c r="C2099" i="23"/>
  <c r="C2119" i="23"/>
  <c r="C2107" i="23"/>
  <c r="C2143" i="23"/>
  <c r="C2145" i="23"/>
  <c r="C2169" i="23"/>
  <c r="C2177" i="23"/>
  <c r="C2185" i="23"/>
  <c r="C1899" i="23"/>
  <c r="C1923" i="23"/>
  <c r="C1971" i="23"/>
  <c r="C2027" i="23"/>
  <c r="C2083" i="23"/>
  <c r="C2115" i="23"/>
  <c r="C2144" i="23"/>
  <c r="C2228" i="23"/>
  <c r="C1979" i="23"/>
  <c r="C2007" i="23"/>
  <c r="C2019" i="23"/>
  <c r="C2028" i="23"/>
  <c r="C2047" i="23"/>
  <c r="C2053" i="23"/>
  <c r="C2059" i="23"/>
  <c r="C2160" i="23"/>
  <c r="C2168" i="23"/>
  <c r="C2184" i="23"/>
  <c r="C2192" i="23"/>
  <c r="C2200" i="23"/>
  <c r="C2223" i="23"/>
  <c r="C2203" i="23"/>
  <c r="C2117" i="23"/>
  <c r="C2123" i="23"/>
  <c r="C2158" i="23"/>
  <c r="C2166" i="23"/>
  <c r="C2174" i="23"/>
  <c r="C2182" i="23"/>
  <c r="C2190" i="23"/>
  <c r="C2193" i="23"/>
  <c r="C2201" i="23"/>
  <c r="C2209" i="23"/>
  <c r="C1983" i="23"/>
  <c r="C1995" i="23"/>
  <c r="C2023" i="23"/>
  <c r="C2178" i="23"/>
  <c r="C2186" i="23"/>
  <c r="C2194" i="23"/>
  <c r="C2202" i="23"/>
  <c r="C2216" i="23"/>
  <c r="C2226" i="23"/>
  <c r="C2214" i="23"/>
  <c r="C2219" i="23"/>
  <c r="C2224" i="23"/>
  <c r="C2227" i="23"/>
  <c r="C1999" i="23"/>
  <c r="C2031" i="23"/>
  <c r="C2063" i="23"/>
  <c r="C2095" i="23"/>
  <c r="C2127" i="23"/>
  <c r="C2151" i="23"/>
  <c r="C2215" i="23"/>
  <c r="C2220" i="23"/>
  <c r="C2232" i="23"/>
  <c r="Q22" i="19"/>
  <c r="AG22" i="19"/>
  <c r="U22" i="19"/>
  <c r="AL22" i="19"/>
  <c r="C1241" i="23" l="1"/>
  <c r="C856" i="23"/>
  <c r="C741" i="23"/>
  <c r="C457" i="23"/>
  <c r="C227" i="23"/>
  <c r="C452" i="23"/>
  <c r="C2212" i="23"/>
  <c r="C1292" i="23"/>
  <c r="C1232" i="23"/>
  <c r="C1997" i="23"/>
  <c r="C1940" i="23"/>
  <c r="C854" i="23"/>
  <c r="C1272" i="23"/>
  <c r="C1203" i="23"/>
  <c r="C2075" i="23"/>
  <c r="C13" i="23"/>
  <c r="C451" i="23"/>
  <c r="C811" i="23"/>
  <c r="C256" i="23"/>
  <c r="C121" i="23"/>
  <c r="C299" i="23"/>
  <c r="C498" i="23"/>
  <c r="C2204" i="23"/>
  <c r="C1982" i="23"/>
  <c r="C1265" i="23"/>
  <c r="C1300" i="23"/>
  <c r="C491" i="23"/>
  <c r="C848" i="23"/>
  <c r="C213" i="23"/>
  <c r="C2" i="23"/>
  <c r="C484" i="23"/>
  <c r="C243" i="23"/>
  <c r="C816" i="23"/>
  <c r="C331" i="23"/>
  <c r="C1932" i="23"/>
  <c r="C1298" i="23"/>
  <c r="C1271" i="23"/>
  <c r="C2044" i="23"/>
  <c r="C822" i="23"/>
  <c r="C145" i="23"/>
  <c r="C461" i="23"/>
  <c r="C214" i="23"/>
  <c r="C784" i="23"/>
  <c r="C1225" i="23"/>
  <c r="C2122" i="23"/>
  <c r="C1993" i="23"/>
  <c r="C403" i="23"/>
  <c r="C549" i="23"/>
  <c r="C475" i="23"/>
  <c r="C402" i="23"/>
  <c r="C460" i="23"/>
  <c r="C67" i="23"/>
  <c r="C2000" i="23"/>
  <c r="C1211" i="23"/>
  <c r="C2097" i="23"/>
  <c r="C1294" i="23"/>
  <c r="C1917" i="23"/>
  <c r="C482" i="23"/>
  <c r="C654" i="23"/>
  <c r="C187" i="23"/>
  <c r="C815" i="23"/>
  <c r="C321" i="23"/>
  <c r="C1278" i="23"/>
  <c r="C657" i="23"/>
  <c r="C356" i="23"/>
  <c r="C96" i="23"/>
  <c r="C420" i="23"/>
  <c r="C467" i="23"/>
  <c r="C445" i="23"/>
  <c r="C2084" i="23"/>
  <c r="C1926" i="23"/>
  <c r="C1985" i="23"/>
  <c r="C1941" i="23"/>
  <c r="C860" i="23"/>
  <c r="C547" i="23"/>
  <c r="C315" i="23"/>
  <c r="C175" i="23"/>
  <c r="C2180" i="23"/>
  <c r="C1998" i="23"/>
  <c r="C2105" i="23"/>
  <c r="C539" i="23"/>
  <c r="C473" i="23"/>
  <c r="C162" i="23"/>
  <c r="C2009" i="23"/>
  <c r="C1284" i="23"/>
  <c r="C2060" i="23"/>
  <c r="C1205" i="23"/>
  <c r="C345" i="23"/>
  <c r="C373" i="23"/>
  <c r="C118" i="23"/>
  <c r="C186" i="23"/>
  <c r="C80" i="23"/>
  <c r="C777" i="23"/>
  <c r="C775" i="23"/>
  <c r="C259" i="23"/>
  <c r="C364" i="23"/>
  <c r="C1927" i="23"/>
  <c r="C375" i="23"/>
  <c r="C1954" i="23"/>
  <c r="C1989" i="23"/>
  <c r="C1939" i="23"/>
  <c r="C2076" i="23"/>
  <c r="C2111" i="23"/>
  <c r="C1962" i="23"/>
  <c r="C1293" i="23"/>
  <c r="C1306" i="23"/>
  <c r="C161" i="23"/>
  <c r="C21" i="23"/>
  <c r="C87" i="23"/>
  <c r="C211" i="23"/>
  <c r="C1950" i="23"/>
  <c r="C1305" i="23"/>
  <c r="C1266" i="23"/>
  <c r="C2218" i="23"/>
  <c r="C2088" i="23"/>
  <c r="C1302" i="23"/>
  <c r="C1251" i="23"/>
  <c r="C2100" i="23"/>
  <c r="C1281" i="23"/>
  <c r="C898" i="23"/>
  <c r="C251" i="23"/>
  <c r="C2120" i="23"/>
  <c r="C1239" i="23"/>
  <c r="C248" i="23"/>
  <c r="C98" i="23"/>
  <c r="C166" i="23"/>
  <c r="C732" i="23"/>
  <c r="C429" i="23"/>
  <c r="C144" i="23"/>
  <c r="C1946" i="23"/>
  <c r="C2087" i="23"/>
  <c r="C2147" i="23"/>
  <c r="C2170" i="23"/>
  <c r="C2176" i="23"/>
  <c r="C1910" i="23"/>
  <c r="C2162" i="23"/>
  <c r="C2211" i="23"/>
  <c r="C1942" i="23"/>
  <c r="C1269" i="23"/>
  <c r="C1304" i="23"/>
  <c r="C1194" i="23"/>
  <c r="C478" i="23"/>
  <c r="C470" i="23"/>
  <c r="C169" i="23"/>
  <c r="C510" i="23"/>
  <c r="C206" i="23"/>
  <c r="C61" i="23"/>
  <c r="C134" i="23"/>
  <c r="C330" i="23"/>
  <c r="C378" i="23"/>
  <c r="C78" i="23"/>
  <c r="C1290" i="23"/>
  <c r="C1195" i="23"/>
  <c r="C2172" i="23"/>
  <c r="C2093" i="23"/>
  <c r="C2156" i="23"/>
  <c r="C89" i="23"/>
  <c r="C483" i="23"/>
  <c r="C1948" i="23"/>
  <c r="C16" i="23"/>
  <c r="C851" i="23"/>
  <c r="C505" i="23"/>
  <c r="C289" i="23"/>
  <c r="C202" i="23"/>
  <c r="C705" i="23"/>
  <c r="C1260" i="23"/>
  <c r="C389" i="23"/>
  <c r="C2045" i="23"/>
  <c r="C1922" i="23"/>
  <c r="C2049" i="23"/>
  <c r="C2010" i="23"/>
  <c r="C1906" i="23"/>
  <c r="C897" i="23"/>
  <c r="C385" i="23"/>
  <c r="C303" i="23"/>
  <c r="C92" i="23"/>
  <c r="C69" i="23"/>
  <c r="C351" i="23"/>
  <c r="C148" i="23"/>
  <c r="C1261" i="23"/>
  <c r="C1249" i="23"/>
  <c r="C1256" i="23"/>
  <c r="C861" i="23"/>
  <c r="C362" i="23"/>
  <c r="C300" i="23"/>
  <c r="C236" i="23"/>
  <c r="C292" i="23"/>
  <c r="C448" i="23"/>
  <c r="C231" i="23"/>
  <c r="C85" i="23"/>
  <c r="C319" i="23"/>
  <c r="C271" i="23"/>
  <c r="C346" i="23"/>
  <c r="C184" i="23"/>
  <c r="C1933" i="23"/>
  <c r="C401" i="23"/>
  <c r="C576" i="23"/>
  <c r="C228" i="23"/>
  <c r="C224" i="23"/>
  <c r="C204" i="23"/>
  <c r="C219" i="23"/>
  <c r="C140" i="23"/>
  <c r="C132" i="23"/>
  <c r="C216" i="23"/>
  <c r="C76" i="23"/>
  <c r="C1245" i="23"/>
  <c r="C738" i="23"/>
  <c r="C369" i="23"/>
  <c r="C284" i="23"/>
  <c r="C340" i="23"/>
  <c r="C276" i="23"/>
  <c r="C192" i="23"/>
  <c r="C68" i="23"/>
  <c r="C53" i="23"/>
  <c r="C237" i="23"/>
  <c r="C1301" i="23"/>
  <c r="C1240" i="23"/>
  <c r="C706" i="23"/>
  <c r="C494" i="23"/>
  <c r="C205" i="23"/>
  <c r="C196" i="23"/>
  <c r="C407" i="23"/>
  <c r="C168" i="23"/>
  <c r="C360" i="23"/>
  <c r="C126" i="23"/>
  <c r="C1978" i="23"/>
  <c r="C2038" i="23"/>
  <c r="C2082" i="23"/>
  <c r="C332" i="23"/>
  <c r="C268" i="23"/>
  <c r="C324" i="23"/>
  <c r="C260" i="23"/>
  <c r="C36" i="23"/>
  <c r="C44" i="23"/>
  <c r="C2109" i="23"/>
  <c r="C1966" i="23"/>
  <c r="C1957" i="23"/>
  <c r="C2085" i="23"/>
  <c r="C2113" i="23"/>
  <c r="C2131" i="23"/>
  <c r="C2081" i="23"/>
  <c r="C1914" i="23"/>
  <c r="C1285" i="23"/>
  <c r="C393" i="23"/>
  <c r="C503" i="23"/>
  <c r="C416" i="23"/>
  <c r="C2106" i="23"/>
  <c r="C2042" i="23"/>
  <c r="C1913" i="23"/>
  <c r="C2003" i="23"/>
  <c r="C1974" i="23"/>
  <c r="C1233" i="23"/>
  <c r="C172" i="23"/>
  <c r="C2110" i="23"/>
  <c r="C2067" i="23"/>
  <c r="C2025" i="23"/>
  <c r="C1918" i="23"/>
  <c r="C1930" i="23"/>
  <c r="C1277" i="23"/>
  <c r="C316" i="23"/>
  <c r="C252" i="23"/>
  <c r="C308" i="23"/>
  <c r="C244" i="23"/>
  <c r="C355" i="23"/>
  <c r="C255" i="23"/>
  <c r="C4" i="23"/>
  <c r="C150" i="23"/>
  <c r="C12" i="23"/>
  <c r="AJ7" i="19"/>
  <c r="AS7" i="19" s="1"/>
  <c r="AI7" i="19"/>
  <c r="AD7" i="19"/>
  <c r="S7" i="19" s="1"/>
  <c r="AC7" i="19"/>
  <c r="AB7" i="19"/>
  <c r="AA7" i="19"/>
  <c r="R7" i="19" s="1"/>
  <c r="AF12" i="18"/>
  <c r="AE12" i="18"/>
  <c r="AI12" i="18" s="1"/>
  <c r="Z12" i="18"/>
  <c r="Y12" i="18"/>
  <c r="Q12" i="18" s="1"/>
  <c r="M12" i="18"/>
  <c r="AE113" i="17"/>
  <c r="AD113" i="17"/>
  <c r="AH113" i="17" s="1"/>
  <c r="Y113" i="17"/>
  <c r="X113" i="17"/>
  <c r="P113" i="17" s="1"/>
  <c r="M113" i="17"/>
  <c r="AH112" i="17"/>
  <c r="AE112" i="17"/>
  <c r="AD112" i="17"/>
  <c r="AA112" i="17" s="1"/>
  <c r="Y112" i="17"/>
  <c r="X112" i="17"/>
  <c r="P112" i="17" s="1"/>
  <c r="M112" i="17"/>
  <c r="S112" i="17" s="1"/>
  <c r="AE111" i="17"/>
  <c r="AD111" i="17"/>
  <c r="AH111" i="17" s="1"/>
  <c r="Y111" i="17"/>
  <c r="X111" i="17"/>
  <c r="P111" i="17" s="1"/>
  <c r="M111" i="17"/>
  <c r="AH110" i="17"/>
  <c r="AE110" i="17"/>
  <c r="AD110" i="17"/>
  <c r="AA110" i="17" s="1"/>
  <c r="Y110" i="17"/>
  <c r="X110" i="17"/>
  <c r="P110" i="17" s="1"/>
  <c r="M110" i="17"/>
  <c r="S110" i="17" s="1"/>
  <c r="AE109" i="17"/>
  <c r="AD109" i="17"/>
  <c r="AH109" i="17" s="1"/>
  <c r="Y109" i="17"/>
  <c r="X109" i="17"/>
  <c r="P109" i="17" s="1"/>
  <c r="M109" i="17"/>
  <c r="AH108" i="17"/>
  <c r="AE108" i="17"/>
  <c r="AD108" i="17"/>
  <c r="AA108" i="17" s="1"/>
  <c r="Y108" i="17"/>
  <c r="X108" i="17"/>
  <c r="P108" i="17" s="1"/>
  <c r="M108" i="17"/>
  <c r="S108" i="17" s="1"/>
  <c r="AE107" i="17"/>
  <c r="AD107" i="17"/>
  <c r="AH107" i="17" s="1"/>
  <c r="Y107" i="17"/>
  <c r="X107" i="17"/>
  <c r="P107" i="17" s="1"/>
  <c r="M107" i="17"/>
  <c r="AH106" i="17"/>
  <c r="AE106" i="17"/>
  <c r="AD106" i="17"/>
  <c r="AA106" i="17" s="1"/>
  <c r="Y106" i="17"/>
  <c r="X106" i="17"/>
  <c r="P106" i="17" s="1"/>
  <c r="M106" i="17"/>
  <c r="S106" i="17" s="1"/>
  <c r="AE105" i="17"/>
  <c r="AD105" i="17"/>
  <c r="AH105" i="17" s="1"/>
  <c r="Y105" i="17"/>
  <c r="X105" i="17"/>
  <c r="P105" i="17" s="1"/>
  <c r="M105" i="17"/>
  <c r="AH104" i="17"/>
  <c r="AE104" i="17"/>
  <c r="AD104" i="17"/>
  <c r="AA104" i="17" s="1"/>
  <c r="Y104" i="17"/>
  <c r="X104" i="17"/>
  <c r="P104" i="17" s="1"/>
  <c r="M104" i="17"/>
  <c r="S104" i="17" s="1"/>
  <c r="AE103" i="17"/>
  <c r="AD103" i="17"/>
  <c r="AH103" i="17" s="1"/>
  <c r="Y103" i="17"/>
  <c r="X103" i="17"/>
  <c r="P103" i="17" s="1"/>
  <c r="M103" i="17"/>
  <c r="AH102" i="17"/>
  <c r="AE102" i="17"/>
  <c r="AD102" i="17"/>
  <c r="AA102" i="17" s="1"/>
  <c r="Y102" i="17"/>
  <c r="X102" i="17"/>
  <c r="P102" i="17" s="1"/>
  <c r="M102" i="17"/>
  <c r="S102" i="17" s="1"/>
  <c r="AE101" i="17"/>
  <c r="AD101" i="17"/>
  <c r="AH101" i="17" s="1"/>
  <c r="Y101" i="17"/>
  <c r="X101" i="17"/>
  <c r="P101" i="17" s="1"/>
  <c r="M101" i="17"/>
  <c r="AH100" i="17"/>
  <c r="AE100" i="17"/>
  <c r="AD100" i="17"/>
  <c r="AA100" i="17" s="1"/>
  <c r="Y100" i="17"/>
  <c r="X100" i="17"/>
  <c r="P100" i="17" s="1"/>
  <c r="M100" i="17"/>
  <c r="S100" i="17" s="1"/>
  <c r="AE99" i="17"/>
  <c r="AD99" i="17"/>
  <c r="AH99" i="17" s="1"/>
  <c r="Y99" i="17"/>
  <c r="X99" i="17"/>
  <c r="P99" i="17" s="1"/>
  <c r="AH97" i="17"/>
  <c r="AE97" i="17"/>
  <c r="AD97" i="17"/>
  <c r="AA97" i="17" s="1"/>
  <c r="AB97" i="17" s="1"/>
  <c r="X97" i="17"/>
  <c r="W97" i="17"/>
  <c r="Y97" i="17" s="1"/>
  <c r="P97" i="17"/>
  <c r="AB12" i="18" l="1"/>
  <c r="R12" i="18" s="1"/>
  <c r="AF7" i="19"/>
  <c r="Q7" i="19" s="1"/>
  <c r="U7" i="19"/>
  <c r="AO7" i="19"/>
  <c r="AW7" i="19" s="1"/>
  <c r="AL7" i="19"/>
  <c r="AM7" i="19"/>
  <c r="AH12" i="18"/>
  <c r="T12" i="18"/>
  <c r="AB104" i="17"/>
  <c r="Q104" i="17"/>
  <c r="AB100" i="17"/>
  <c r="Q100" i="17"/>
  <c r="AB108" i="17"/>
  <c r="Q108" i="17"/>
  <c r="AB112" i="17"/>
  <c r="Q112" i="17"/>
  <c r="AB102" i="17"/>
  <c r="Q102" i="17"/>
  <c r="AB106" i="17"/>
  <c r="Q106" i="17"/>
  <c r="AB110" i="17"/>
  <c r="Q110" i="17"/>
  <c r="Q97" i="17"/>
  <c r="S97" i="17"/>
  <c r="AG97" i="17"/>
  <c r="AA99" i="17"/>
  <c r="AG100" i="17"/>
  <c r="AA101" i="17"/>
  <c r="AG102" i="17"/>
  <c r="AA103" i="17"/>
  <c r="AG104" i="17"/>
  <c r="AA105" i="17"/>
  <c r="AG106" i="17"/>
  <c r="AA107" i="17"/>
  <c r="AG108" i="17"/>
  <c r="AA109" i="17"/>
  <c r="AG110" i="17"/>
  <c r="AA111" i="17"/>
  <c r="AG112" i="17"/>
  <c r="AA113" i="17"/>
  <c r="AG99" i="17"/>
  <c r="AG101" i="17"/>
  <c r="AG103" i="17"/>
  <c r="AG105" i="17"/>
  <c r="AG107" i="17"/>
  <c r="AG109" i="17"/>
  <c r="AG111" i="17"/>
  <c r="AG113" i="17"/>
  <c r="S99" i="17"/>
  <c r="S101" i="17"/>
  <c r="S103" i="17"/>
  <c r="S105" i="17"/>
  <c r="S107" i="17"/>
  <c r="S109" i="17"/>
  <c r="S111" i="17"/>
  <c r="S113" i="17"/>
  <c r="P12" i="18" l="1"/>
  <c r="AC12" i="18"/>
  <c r="AG7" i="19"/>
  <c r="AB111" i="17"/>
  <c r="Q111" i="17"/>
  <c r="AB103" i="17"/>
  <c r="Q103" i="17"/>
  <c r="Q109" i="17"/>
  <c r="AB109" i="17"/>
  <c r="Q101" i="17"/>
  <c r="AB101" i="17"/>
  <c r="Q113" i="17"/>
  <c r="AB113" i="17"/>
  <c r="AB105" i="17"/>
  <c r="Q105" i="17"/>
  <c r="AB107" i="17"/>
  <c r="Q107" i="17"/>
  <c r="Q99" i="17"/>
  <c r="AB99" i="17"/>
  <c r="AJ12" i="19" l="1"/>
  <c r="AI12" i="19"/>
  <c r="AD12" i="19"/>
  <c r="S12" i="19" s="1"/>
  <c r="AC12" i="19"/>
  <c r="AB12" i="19"/>
  <c r="AA12" i="19"/>
  <c r="R12" i="19" s="1"/>
  <c r="AJ11" i="19"/>
  <c r="AI11" i="19"/>
  <c r="AD11" i="19"/>
  <c r="S11" i="19" s="1"/>
  <c r="AC11" i="19"/>
  <c r="AB11" i="19"/>
  <c r="AA11" i="19"/>
  <c r="R11" i="19" s="1"/>
  <c r="AJ10" i="19"/>
  <c r="AI10" i="19"/>
  <c r="AD10" i="19"/>
  <c r="S10" i="19" s="1"/>
  <c r="AC10" i="19"/>
  <c r="AB10" i="19"/>
  <c r="AA10" i="19"/>
  <c r="R10" i="19" s="1"/>
  <c r="AJ9" i="19"/>
  <c r="AI9" i="19"/>
  <c r="AP9" i="19" s="1"/>
  <c r="AC9" i="19"/>
  <c r="AA9" i="19"/>
  <c r="R9" i="19" s="1"/>
  <c r="X9" i="19"/>
  <c r="AB9" i="19" s="1"/>
  <c r="W6" i="17"/>
  <c r="W21" i="18"/>
  <c r="U21" i="18"/>
  <c r="B1171" i="15"/>
  <c r="C1171" i="15"/>
  <c r="G1171" i="15" s="1"/>
  <c r="B1172" i="15"/>
  <c r="C1172" i="15"/>
  <c r="G1172" i="15" s="1"/>
  <c r="B1173" i="15"/>
  <c r="C1173" i="15"/>
  <c r="G1173" i="15" s="1"/>
  <c r="B1174" i="15"/>
  <c r="C1174" i="15"/>
  <c r="G1174" i="15" s="1"/>
  <c r="B1147" i="15"/>
  <c r="C1147" i="15"/>
  <c r="B1148" i="15"/>
  <c r="C1148" i="15"/>
  <c r="B1149" i="15"/>
  <c r="C1149" i="15"/>
  <c r="B1150" i="15"/>
  <c r="C1150" i="15"/>
  <c r="B1123" i="15"/>
  <c r="C1123" i="15"/>
  <c r="B1124" i="15"/>
  <c r="C1124" i="15"/>
  <c r="B1125" i="15"/>
  <c r="C1125" i="15"/>
  <c r="B1126" i="15"/>
  <c r="C1126" i="15"/>
  <c r="B1099" i="15"/>
  <c r="C1099" i="15"/>
  <c r="G1099" i="15" s="1"/>
  <c r="B1100" i="15"/>
  <c r="C1100" i="15"/>
  <c r="G1100" i="15" s="1"/>
  <c r="B1101" i="15"/>
  <c r="C1101" i="15"/>
  <c r="G1101" i="15" s="1"/>
  <c r="B1102" i="15"/>
  <c r="C1102" i="15"/>
  <c r="B1075" i="15"/>
  <c r="C1075" i="15"/>
  <c r="G1075" i="15" s="1"/>
  <c r="B1076" i="15"/>
  <c r="C1076" i="15"/>
  <c r="G1076" i="15" s="1"/>
  <c r="B1077" i="15"/>
  <c r="C1077" i="15"/>
  <c r="G1077" i="15" s="1"/>
  <c r="B1078" i="15"/>
  <c r="C1078" i="15"/>
  <c r="G1078" i="15" s="1"/>
  <c r="B1051" i="15"/>
  <c r="C1051" i="15"/>
  <c r="G1051" i="15" s="1"/>
  <c r="B1052" i="15"/>
  <c r="C1052" i="15"/>
  <c r="G1052" i="15" s="1"/>
  <c r="B1053" i="15"/>
  <c r="C1053" i="15"/>
  <c r="G1053" i="15" s="1"/>
  <c r="B1054" i="15"/>
  <c r="C1054" i="15"/>
  <c r="B1027" i="15"/>
  <c r="C1027" i="15"/>
  <c r="G1027" i="15" s="1"/>
  <c r="B1028" i="15"/>
  <c r="C1028" i="15"/>
  <c r="G1028" i="15" s="1"/>
  <c r="B1029" i="15"/>
  <c r="C1029" i="15"/>
  <c r="G1029" i="15" s="1"/>
  <c r="B1030" i="15"/>
  <c r="C1030" i="15"/>
  <c r="G1030" i="15" s="1"/>
  <c r="B1003" i="15"/>
  <c r="C1003" i="15"/>
  <c r="G1003" i="15" s="1"/>
  <c r="B1004" i="15"/>
  <c r="C1004" i="15"/>
  <c r="G1004" i="15" s="1"/>
  <c r="B1005" i="15"/>
  <c r="C1005" i="15"/>
  <c r="G1005" i="15" s="1"/>
  <c r="B1006" i="15"/>
  <c r="C1006" i="15"/>
  <c r="G1006" i="15" s="1"/>
  <c r="B979" i="15"/>
  <c r="C979" i="15"/>
  <c r="G979" i="15" s="1"/>
  <c r="B980" i="15"/>
  <c r="C980" i="15"/>
  <c r="G980" i="15" s="1"/>
  <c r="B981" i="15"/>
  <c r="C981" i="15"/>
  <c r="G981" i="15" s="1"/>
  <c r="B982" i="15"/>
  <c r="C982" i="15"/>
  <c r="G982" i="15" s="1"/>
  <c r="B955" i="15"/>
  <c r="C955" i="15"/>
  <c r="G955" i="15" s="1"/>
  <c r="B956" i="15"/>
  <c r="C956" i="15"/>
  <c r="B957" i="15"/>
  <c r="C957" i="15"/>
  <c r="G957" i="15" s="1"/>
  <c r="B958" i="15"/>
  <c r="C958" i="15"/>
  <c r="G958" i="15" s="1"/>
  <c r="B931" i="15"/>
  <c r="C931" i="15"/>
  <c r="B932" i="15"/>
  <c r="C932" i="15"/>
  <c r="B933" i="15"/>
  <c r="C933" i="15"/>
  <c r="B934" i="15"/>
  <c r="C934" i="15"/>
  <c r="B907" i="15"/>
  <c r="C907" i="15"/>
  <c r="G907" i="15" s="1"/>
  <c r="B908" i="15"/>
  <c r="C908" i="15"/>
  <c r="G908" i="15" s="1"/>
  <c r="B909" i="15"/>
  <c r="C909" i="15"/>
  <c r="B910" i="15"/>
  <c r="C910" i="15"/>
  <c r="B868" i="15"/>
  <c r="C868" i="15"/>
  <c r="B869" i="15"/>
  <c r="C869" i="15"/>
  <c r="B870" i="15"/>
  <c r="C870" i="15"/>
  <c r="B871" i="15"/>
  <c r="C871" i="15"/>
  <c r="B829" i="15"/>
  <c r="C829" i="15"/>
  <c r="B830" i="15"/>
  <c r="C830" i="15"/>
  <c r="B831" i="15"/>
  <c r="C831" i="15"/>
  <c r="B832" i="15"/>
  <c r="C832" i="15"/>
  <c r="B790" i="15"/>
  <c r="C790" i="15"/>
  <c r="G790" i="15" s="1"/>
  <c r="B791" i="15"/>
  <c r="C791" i="15"/>
  <c r="G791" i="15" s="1"/>
  <c r="B792" i="15"/>
  <c r="C792" i="15"/>
  <c r="G792" i="15" s="1"/>
  <c r="B793" i="15"/>
  <c r="C793" i="15"/>
  <c r="B751" i="15"/>
  <c r="C751" i="15"/>
  <c r="G751" i="15" s="1"/>
  <c r="B752" i="15"/>
  <c r="C752" i="15"/>
  <c r="G752" i="15" s="1"/>
  <c r="B753" i="15"/>
  <c r="C753" i="15"/>
  <c r="G753" i="15" s="1"/>
  <c r="B754" i="15"/>
  <c r="C754" i="15"/>
  <c r="G754" i="15" s="1"/>
  <c r="B712" i="15"/>
  <c r="C712" i="15"/>
  <c r="G712" i="15" s="1"/>
  <c r="B713" i="15"/>
  <c r="C713" i="15"/>
  <c r="G713" i="15" s="1"/>
  <c r="B714" i="15"/>
  <c r="C714" i="15"/>
  <c r="G714" i="15" s="1"/>
  <c r="B715" i="15"/>
  <c r="C715" i="15"/>
  <c r="G715" i="15" s="1"/>
  <c r="B673" i="15"/>
  <c r="C673" i="15"/>
  <c r="G673" i="15" s="1"/>
  <c r="B674" i="15"/>
  <c r="C674" i="15"/>
  <c r="G674" i="15" s="1"/>
  <c r="B675" i="15"/>
  <c r="C675" i="15"/>
  <c r="G675" i="15" s="1"/>
  <c r="B676" i="15"/>
  <c r="C676" i="15"/>
  <c r="G676" i="15" s="1"/>
  <c r="B634" i="15"/>
  <c r="C634" i="15"/>
  <c r="G634" i="15" s="1"/>
  <c r="B635" i="15"/>
  <c r="C635" i="15"/>
  <c r="G635" i="15" s="1"/>
  <c r="B636" i="15"/>
  <c r="C636" i="15"/>
  <c r="G636" i="15" s="1"/>
  <c r="B637" i="15"/>
  <c r="C637" i="15"/>
  <c r="G637" i="15" s="1"/>
  <c r="B595" i="15"/>
  <c r="C595" i="15"/>
  <c r="G595" i="15" s="1"/>
  <c r="B596" i="15"/>
  <c r="C596" i="15"/>
  <c r="B597" i="15"/>
  <c r="C597" i="15"/>
  <c r="B598" i="15"/>
  <c r="C598" i="15"/>
  <c r="G598" i="15" s="1"/>
  <c r="B517" i="15"/>
  <c r="C517" i="15"/>
  <c r="B518" i="15"/>
  <c r="C518" i="15"/>
  <c r="B519" i="15"/>
  <c r="C519" i="15"/>
  <c r="B520" i="15"/>
  <c r="C520" i="15"/>
  <c r="B556" i="15"/>
  <c r="C556" i="15"/>
  <c r="G556" i="15" s="1"/>
  <c r="B557" i="15"/>
  <c r="C557" i="15"/>
  <c r="G557" i="15" s="1"/>
  <c r="B558" i="15"/>
  <c r="C558" i="15"/>
  <c r="B559" i="15"/>
  <c r="C559" i="15"/>
  <c r="G559" i="15" s="1"/>
  <c r="C1902" i="15"/>
  <c r="G1902" i="15" s="1"/>
  <c r="C1901" i="15"/>
  <c r="G1901" i="15" s="1"/>
  <c r="C1900" i="15"/>
  <c r="G1900" i="15" s="1"/>
  <c r="C1899" i="15"/>
  <c r="G1899" i="15" s="1"/>
  <c r="C1898" i="15"/>
  <c r="G1898" i="15" s="1"/>
  <c r="C1897" i="15"/>
  <c r="G1897" i="15" s="1"/>
  <c r="C1896" i="15"/>
  <c r="G1896" i="15" s="1"/>
  <c r="C1895" i="15"/>
  <c r="G1895" i="15" s="1"/>
  <c r="C1894" i="15"/>
  <c r="G1894" i="15" s="1"/>
  <c r="C1903" i="15"/>
  <c r="G1903" i="15" s="1"/>
  <c r="C1889" i="15"/>
  <c r="G1889" i="15" s="1"/>
  <c r="C1904" i="15"/>
  <c r="G1904" i="15" s="1"/>
  <c r="K2224" i="15"/>
  <c r="M2224" i="15"/>
  <c r="K2225" i="15"/>
  <c r="M2225" i="15"/>
  <c r="K2226" i="15"/>
  <c r="M2226" i="15"/>
  <c r="K2227" i="15"/>
  <c r="M2227" i="15"/>
  <c r="K2212" i="15"/>
  <c r="M2212" i="15"/>
  <c r="K2213" i="15"/>
  <c r="M2213" i="15"/>
  <c r="K2214" i="15"/>
  <c r="M2214" i="15"/>
  <c r="K2215" i="15"/>
  <c r="M2215" i="15"/>
  <c r="K2200" i="15"/>
  <c r="M2200" i="15"/>
  <c r="K2201" i="15"/>
  <c r="M2201" i="15"/>
  <c r="K2202" i="15"/>
  <c r="M2202" i="15"/>
  <c r="K2203" i="15"/>
  <c r="M2203" i="15"/>
  <c r="K2188" i="15"/>
  <c r="M2188" i="15"/>
  <c r="K2189" i="15"/>
  <c r="M2189" i="15"/>
  <c r="K2190" i="15"/>
  <c r="M2190" i="15"/>
  <c r="K2191" i="15"/>
  <c r="M2191" i="15"/>
  <c r="K2176" i="15"/>
  <c r="M2176" i="15"/>
  <c r="K2177" i="15"/>
  <c r="M2177" i="15"/>
  <c r="K2178" i="15"/>
  <c r="M2178" i="15"/>
  <c r="K2179" i="15"/>
  <c r="M2179" i="15"/>
  <c r="K2164" i="15"/>
  <c r="C2164" i="15" s="1"/>
  <c r="G2164" i="15" s="1"/>
  <c r="M2164" i="15"/>
  <c r="K2165" i="15"/>
  <c r="C2165" i="15" s="1"/>
  <c r="G2165" i="15" s="1"/>
  <c r="M2165" i="15"/>
  <c r="K2166" i="15"/>
  <c r="M2166" i="15"/>
  <c r="K2167" i="15"/>
  <c r="M2167" i="15"/>
  <c r="K2152" i="15"/>
  <c r="C2152" i="15" s="1"/>
  <c r="G2152" i="15" s="1"/>
  <c r="K2153" i="15"/>
  <c r="C2153" i="15" s="1"/>
  <c r="G2153" i="15" s="1"/>
  <c r="K2154" i="15"/>
  <c r="C2154" i="15" s="1"/>
  <c r="G2154" i="15" s="1"/>
  <c r="K2155" i="15"/>
  <c r="C2155" i="15" s="1"/>
  <c r="G2155" i="15" s="1"/>
  <c r="K2140" i="15"/>
  <c r="M2140" i="15"/>
  <c r="K2141" i="15"/>
  <c r="M2141" i="15"/>
  <c r="K2142" i="15"/>
  <c r="M2142" i="15"/>
  <c r="K2143" i="15"/>
  <c r="M2143" i="15"/>
  <c r="K2128" i="15"/>
  <c r="M2128" i="15"/>
  <c r="K2129" i="15"/>
  <c r="M2129" i="15"/>
  <c r="K2130" i="15"/>
  <c r="M2130" i="15"/>
  <c r="K2131" i="15"/>
  <c r="M2131" i="15"/>
  <c r="K2116" i="15"/>
  <c r="M2116" i="15"/>
  <c r="K2117" i="15"/>
  <c r="M2117" i="15"/>
  <c r="K2118" i="15"/>
  <c r="M2118" i="15"/>
  <c r="K2119" i="15"/>
  <c r="M2119" i="15"/>
  <c r="K2104" i="15"/>
  <c r="M2104" i="15"/>
  <c r="K2105" i="15"/>
  <c r="M2105" i="15"/>
  <c r="K2106" i="15"/>
  <c r="M2106" i="15"/>
  <c r="K2107" i="15"/>
  <c r="M2107" i="15"/>
  <c r="K2086" i="15"/>
  <c r="M2086" i="15"/>
  <c r="K2087" i="15"/>
  <c r="M2087" i="15"/>
  <c r="K2088" i="15"/>
  <c r="M2088" i="15"/>
  <c r="K2089" i="15"/>
  <c r="M2089" i="15"/>
  <c r="K2090" i="15"/>
  <c r="M2090" i="15"/>
  <c r="K2091" i="15"/>
  <c r="M2091" i="15"/>
  <c r="K2092" i="15"/>
  <c r="M2092" i="15"/>
  <c r="K2093" i="15"/>
  <c r="M2093" i="15"/>
  <c r="K2094" i="15"/>
  <c r="M2094" i="15"/>
  <c r="K2095" i="15"/>
  <c r="M2095" i="15"/>
  <c r="K2096" i="15"/>
  <c r="M2096" i="15"/>
  <c r="K2097" i="15"/>
  <c r="M2097" i="15"/>
  <c r="K2098" i="15"/>
  <c r="M2098" i="15"/>
  <c r="K2099" i="15"/>
  <c r="M2099" i="15"/>
  <c r="K2100" i="15"/>
  <c r="M2100" i="15"/>
  <c r="K2101" i="15"/>
  <c r="M2101" i="15"/>
  <c r="K2102" i="15"/>
  <c r="M2102" i="15"/>
  <c r="K2068" i="15"/>
  <c r="M2068" i="15"/>
  <c r="K2069" i="15"/>
  <c r="M2069" i="15"/>
  <c r="K2070" i="15"/>
  <c r="M2070" i="15"/>
  <c r="K2071" i="15"/>
  <c r="M2071" i="15"/>
  <c r="K2072" i="15"/>
  <c r="M2072" i="15"/>
  <c r="K2073" i="15"/>
  <c r="M2073" i="15"/>
  <c r="K2074" i="15"/>
  <c r="M2074" i="15"/>
  <c r="K2075" i="15"/>
  <c r="M2075" i="15"/>
  <c r="K2076" i="15"/>
  <c r="M2076" i="15"/>
  <c r="K2077" i="15"/>
  <c r="M2077" i="15"/>
  <c r="K2078" i="15"/>
  <c r="M2078" i="15"/>
  <c r="K2079" i="15"/>
  <c r="M2079" i="15"/>
  <c r="K2080" i="15"/>
  <c r="M2080" i="15"/>
  <c r="K2081" i="15"/>
  <c r="M2081" i="15"/>
  <c r="K2082" i="15"/>
  <c r="M2082" i="15"/>
  <c r="K2083" i="15"/>
  <c r="M2083" i="15"/>
  <c r="K2084" i="15"/>
  <c r="M2084" i="15"/>
  <c r="K2050" i="15"/>
  <c r="M2050" i="15"/>
  <c r="K2051" i="15"/>
  <c r="M2051" i="15"/>
  <c r="K2052" i="15"/>
  <c r="M2052" i="15"/>
  <c r="K2053" i="15"/>
  <c r="M2053" i="15"/>
  <c r="K2054" i="15"/>
  <c r="M2054" i="15"/>
  <c r="K2055" i="15"/>
  <c r="M2055" i="15"/>
  <c r="K2056" i="15"/>
  <c r="M2056" i="15"/>
  <c r="K2057" i="15"/>
  <c r="M2057" i="15"/>
  <c r="K2058" i="15"/>
  <c r="M2058" i="15"/>
  <c r="K2059" i="15"/>
  <c r="M2059" i="15"/>
  <c r="K2060" i="15"/>
  <c r="M2060" i="15"/>
  <c r="K2061" i="15"/>
  <c r="M2061" i="15"/>
  <c r="K2062" i="15"/>
  <c r="M2062" i="15"/>
  <c r="K2063" i="15"/>
  <c r="M2063" i="15"/>
  <c r="K2064" i="15"/>
  <c r="M2064" i="15"/>
  <c r="K2065" i="15"/>
  <c r="M2065" i="15"/>
  <c r="K2066" i="15"/>
  <c r="M2066" i="15"/>
  <c r="K2032" i="15"/>
  <c r="M2032" i="15"/>
  <c r="K2033" i="15"/>
  <c r="M2033" i="15"/>
  <c r="K2034" i="15"/>
  <c r="M2034" i="15"/>
  <c r="K2035" i="15"/>
  <c r="M2035" i="15"/>
  <c r="K2036" i="15"/>
  <c r="M2036" i="15"/>
  <c r="K2037" i="15"/>
  <c r="M2037" i="15"/>
  <c r="K2038" i="15"/>
  <c r="M2038" i="15"/>
  <c r="K2039" i="15"/>
  <c r="M2039" i="15"/>
  <c r="K2040" i="15"/>
  <c r="M2040" i="15"/>
  <c r="K2041" i="15"/>
  <c r="M2041" i="15"/>
  <c r="K2042" i="15"/>
  <c r="M2042" i="15"/>
  <c r="K2043" i="15"/>
  <c r="M2043" i="15"/>
  <c r="K2044" i="15"/>
  <c r="M2044" i="15"/>
  <c r="K2045" i="15"/>
  <c r="M2045" i="15"/>
  <c r="K2046" i="15"/>
  <c r="M2046" i="15"/>
  <c r="K2047" i="15"/>
  <c r="M2047" i="15"/>
  <c r="K2048" i="15"/>
  <c r="M2048" i="15"/>
  <c r="K2014" i="15"/>
  <c r="M2014" i="15"/>
  <c r="K2015" i="15"/>
  <c r="M2015" i="15"/>
  <c r="K2016" i="15"/>
  <c r="M2016" i="15"/>
  <c r="K2017" i="15"/>
  <c r="M2017" i="15"/>
  <c r="K2018" i="15"/>
  <c r="M2018" i="15"/>
  <c r="K2019" i="15"/>
  <c r="M2019" i="15"/>
  <c r="K2020" i="15"/>
  <c r="M2020" i="15"/>
  <c r="K2021" i="15"/>
  <c r="M2021" i="15"/>
  <c r="K2022" i="15"/>
  <c r="M2022" i="15"/>
  <c r="K2023" i="15"/>
  <c r="M2023" i="15"/>
  <c r="K2024" i="15"/>
  <c r="M2024" i="15"/>
  <c r="K2025" i="15"/>
  <c r="M2025" i="15"/>
  <c r="K2026" i="15"/>
  <c r="M2026" i="15"/>
  <c r="K2027" i="15"/>
  <c r="M2027" i="15"/>
  <c r="K2028" i="15"/>
  <c r="M2028" i="15"/>
  <c r="K2029" i="15"/>
  <c r="M2029" i="15"/>
  <c r="K2030" i="15"/>
  <c r="M2030" i="15"/>
  <c r="K1996" i="15"/>
  <c r="M1996" i="15"/>
  <c r="K1997" i="15"/>
  <c r="M1997" i="15"/>
  <c r="K1998" i="15"/>
  <c r="M1998" i="15"/>
  <c r="K1999" i="15"/>
  <c r="M1999" i="15"/>
  <c r="K2000" i="15"/>
  <c r="M2000" i="15"/>
  <c r="K2001" i="15"/>
  <c r="M2001" i="15"/>
  <c r="K2002" i="15"/>
  <c r="M2002" i="15"/>
  <c r="K2003" i="15"/>
  <c r="M2003" i="15"/>
  <c r="K2004" i="15"/>
  <c r="M2004" i="15"/>
  <c r="K2005" i="15"/>
  <c r="M2005" i="15"/>
  <c r="K2006" i="15"/>
  <c r="M2006" i="15"/>
  <c r="K2007" i="15"/>
  <c r="M2007" i="15"/>
  <c r="K2008" i="15"/>
  <c r="M2008" i="15"/>
  <c r="K2009" i="15"/>
  <c r="M2009" i="15"/>
  <c r="K2010" i="15"/>
  <c r="M2010" i="15"/>
  <c r="K2011" i="15"/>
  <c r="M2011" i="15"/>
  <c r="K2012" i="15"/>
  <c r="M2012" i="15"/>
  <c r="K1978" i="15"/>
  <c r="M1978" i="15"/>
  <c r="K1979" i="15"/>
  <c r="M1979" i="15"/>
  <c r="K1980" i="15"/>
  <c r="M1980" i="15"/>
  <c r="K1981" i="15"/>
  <c r="M1981" i="15"/>
  <c r="K1982" i="15"/>
  <c r="M1982" i="15"/>
  <c r="K1983" i="15"/>
  <c r="M1983" i="15"/>
  <c r="K1984" i="15"/>
  <c r="M1984" i="15"/>
  <c r="K1985" i="15"/>
  <c r="M1985" i="15"/>
  <c r="K1986" i="15"/>
  <c r="M1986" i="15"/>
  <c r="K1987" i="15"/>
  <c r="M1987" i="15"/>
  <c r="K1988" i="15"/>
  <c r="M1988" i="15"/>
  <c r="K1989" i="15"/>
  <c r="M1989" i="15"/>
  <c r="K1990" i="15"/>
  <c r="M1990" i="15"/>
  <c r="K1991" i="15"/>
  <c r="M1991" i="15"/>
  <c r="K1992" i="15"/>
  <c r="M1992" i="15"/>
  <c r="K1993" i="15"/>
  <c r="M1993" i="15"/>
  <c r="K1994" i="15"/>
  <c r="M1994" i="15"/>
  <c r="K1960" i="15"/>
  <c r="M1960" i="15"/>
  <c r="K1961" i="15"/>
  <c r="M1961" i="15"/>
  <c r="K1962" i="15"/>
  <c r="M1962" i="15"/>
  <c r="K1963" i="15"/>
  <c r="M1963" i="15"/>
  <c r="K1964" i="15"/>
  <c r="M1964" i="15"/>
  <c r="K1965" i="15"/>
  <c r="M1965" i="15"/>
  <c r="K1966" i="15"/>
  <c r="M1966" i="15"/>
  <c r="K1967" i="15"/>
  <c r="M1967" i="15"/>
  <c r="K1968" i="15"/>
  <c r="M1968" i="15"/>
  <c r="K1969" i="15"/>
  <c r="M1969" i="15"/>
  <c r="K1970" i="15"/>
  <c r="M1970" i="15"/>
  <c r="K1971" i="15"/>
  <c r="M1971" i="15"/>
  <c r="K1972" i="15"/>
  <c r="M1972" i="15"/>
  <c r="K1973" i="15"/>
  <c r="M1973" i="15"/>
  <c r="K1974" i="15"/>
  <c r="M1974" i="15"/>
  <c r="K1975" i="15"/>
  <c r="M1975" i="15"/>
  <c r="K1976" i="15"/>
  <c r="M1976" i="15"/>
  <c r="K1942" i="15"/>
  <c r="M1942" i="15"/>
  <c r="K1943" i="15"/>
  <c r="M1943" i="15"/>
  <c r="K1944" i="15"/>
  <c r="M1944" i="15"/>
  <c r="K1945" i="15"/>
  <c r="M1945" i="15"/>
  <c r="K1946" i="15"/>
  <c r="M1946" i="15"/>
  <c r="K1947" i="15"/>
  <c r="M1947" i="15"/>
  <c r="K1948" i="15"/>
  <c r="M1948" i="15"/>
  <c r="K1949" i="15"/>
  <c r="M1949" i="15"/>
  <c r="K1950" i="15"/>
  <c r="M1950" i="15"/>
  <c r="K1951" i="15"/>
  <c r="M1951" i="15"/>
  <c r="K1952" i="15"/>
  <c r="M1952" i="15"/>
  <c r="K1953" i="15"/>
  <c r="M1953" i="15"/>
  <c r="K1954" i="15"/>
  <c r="M1954" i="15"/>
  <c r="K1955" i="15"/>
  <c r="M1955" i="15"/>
  <c r="K1956" i="15"/>
  <c r="M1956" i="15"/>
  <c r="K1957" i="15"/>
  <c r="M1957" i="15"/>
  <c r="K1958" i="15"/>
  <c r="M1958" i="15"/>
  <c r="K1924" i="15"/>
  <c r="M1924" i="15"/>
  <c r="K1925" i="15"/>
  <c r="M1925" i="15"/>
  <c r="K1926" i="15"/>
  <c r="M1926" i="15"/>
  <c r="K1927" i="15"/>
  <c r="M1927" i="15"/>
  <c r="K1928" i="15"/>
  <c r="M1928" i="15"/>
  <c r="K1929" i="15"/>
  <c r="M1929" i="15"/>
  <c r="K1930" i="15"/>
  <c r="M1930" i="15"/>
  <c r="K1931" i="15"/>
  <c r="M1931" i="15"/>
  <c r="K1932" i="15"/>
  <c r="M1932" i="15"/>
  <c r="K1933" i="15"/>
  <c r="M1933" i="15"/>
  <c r="K1934" i="15"/>
  <c r="M1934" i="15"/>
  <c r="K1935" i="15"/>
  <c r="M1935" i="15"/>
  <c r="K1936" i="15"/>
  <c r="M1936" i="15"/>
  <c r="K1937" i="15"/>
  <c r="M1937" i="15"/>
  <c r="K1938" i="15"/>
  <c r="M1938" i="15"/>
  <c r="K1939" i="15"/>
  <c r="M1939" i="15"/>
  <c r="K1940" i="15"/>
  <c r="M1940" i="15"/>
  <c r="K1906" i="15"/>
  <c r="M1906" i="15"/>
  <c r="K1907" i="15"/>
  <c r="M1907" i="15"/>
  <c r="K1908" i="15"/>
  <c r="M1908" i="15"/>
  <c r="K1909" i="15"/>
  <c r="M1909" i="15"/>
  <c r="K1910" i="15"/>
  <c r="M1910" i="15"/>
  <c r="K1911" i="15"/>
  <c r="M1911" i="15"/>
  <c r="K1912" i="15"/>
  <c r="M1912" i="15"/>
  <c r="K1913" i="15"/>
  <c r="M1913" i="15"/>
  <c r="K1914" i="15"/>
  <c r="M1914" i="15"/>
  <c r="K1915" i="15"/>
  <c r="M1915" i="15"/>
  <c r="K1916" i="15"/>
  <c r="M1916" i="15"/>
  <c r="K1917" i="15"/>
  <c r="M1917" i="15"/>
  <c r="K1918" i="15"/>
  <c r="M1918" i="15"/>
  <c r="K1919" i="15"/>
  <c r="M1919" i="15"/>
  <c r="K1920" i="15"/>
  <c r="M1920" i="15"/>
  <c r="K1921" i="15"/>
  <c r="M1921" i="15"/>
  <c r="K1922" i="15"/>
  <c r="M1922" i="15"/>
  <c r="M2223" i="15"/>
  <c r="M2211" i="15"/>
  <c r="M2199" i="15"/>
  <c r="M2187" i="15"/>
  <c r="M2175" i="15"/>
  <c r="M2163" i="15"/>
  <c r="M2139" i="15"/>
  <c r="M2127" i="15"/>
  <c r="M2115" i="15"/>
  <c r="M2103" i="15"/>
  <c r="M2085" i="15"/>
  <c r="M2067" i="15"/>
  <c r="M2049" i="15"/>
  <c r="M2031" i="15"/>
  <c r="M2013" i="15"/>
  <c r="M1995" i="15"/>
  <c r="M1977" i="15"/>
  <c r="M1959" i="15"/>
  <c r="M1941" i="15"/>
  <c r="M1923" i="15"/>
  <c r="M1905" i="15"/>
  <c r="K2223" i="15"/>
  <c r="K2211" i="15"/>
  <c r="K2199" i="15"/>
  <c r="K2187" i="15"/>
  <c r="K2175" i="15"/>
  <c r="K2163" i="15"/>
  <c r="K2151" i="15"/>
  <c r="C2151" i="15" s="1"/>
  <c r="G2151" i="15" s="1"/>
  <c r="K2139" i="15"/>
  <c r="K2127" i="15"/>
  <c r="K2115" i="15"/>
  <c r="K2103" i="15"/>
  <c r="K2085" i="15"/>
  <c r="K2067" i="15"/>
  <c r="K2049" i="15"/>
  <c r="K2031" i="15"/>
  <c r="K2013" i="15"/>
  <c r="K1995" i="15"/>
  <c r="K1977" i="15"/>
  <c r="K1959" i="15"/>
  <c r="K1941" i="15"/>
  <c r="K1923" i="15"/>
  <c r="K1905" i="15"/>
  <c r="C1176" i="15"/>
  <c r="G1176" i="15" s="1"/>
  <c r="C1177" i="15"/>
  <c r="G1177" i="15" s="1"/>
  <c r="C1178" i="15"/>
  <c r="G1178" i="15" s="1"/>
  <c r="C1179" i="15"/>
  <c r="G1179" i="15" s="1"/>
  <c r="C1180" i="15"/>
  <c r="G1180" i="15" s="1"/>
  <c r="C1181" i="15"/>
  <c r="G1181" i="15" s="1"/>
  <c r="C1182" i="15"/>
  <c r="G1182" i="15" s="1"/>
  <c r="C1183" i="15"/>
  <c r="G1183" i="15" s="1"/>
  <c r="C1184" i="15"/>
  <c r="G1184" i="15" s="1"/>
  <c r="C1185" i="15"/>
  <c r="G1185" i="15" s="1"/>
  <c r="C1186" i="15"/>
  <c r="G1186" i="15" s="1"/>
  <c r="C1187" i="15"/>
  <c r="G1187" i="15" s="1"/>
  <c r="C1188" i="15"/>
  <c r="G1188" i="15" s="1"/>
  <c r="C1189" i="15"/>
  <c r="G1189" i="15" s="1"/>
  <c r="C1152" i="15"/>
  <c r="C1153" i="15"/>
  <c r="C1154" i="15"/>
  <c r="C1155" i="15"/>
  <c r="C1156" i="15"/>
  <c r="C1157" i="15"/>
  <c r="C1158" i="15"/>
  <c r="C1159" i="15"/>
  <c r="C1160" i="15"/>
  <c r="C1161" i="15"/>
  <c r="C1162" i="15"/>
  <c r="C1163" i="15"/>
  <c r="C1164" i="15"/>
  <c r="C1165" i="15"/>
  <c r="C1128" i="15"/>
  <c r="C1129" i="15"/>
  <c r="C1130" i="15"/>
  <c r="C1131" i="15"/>
  <c r="C1132" i="15"/>
  <c r="C1133" i="15"/>
  <c r="C1134" i="15"/>
  <c r="C1135" i="15"/>
  <c r="C1136" i="15"/>
  <c r="C1137" i="15"/>
  <c r="C1138" i="15"/>
  <c r="C1139" i="15"/>
  <c r="C1140" i="15"/>
  <c r="C1141" i="15"/>
  <c r="C1104" i="15"/>
  <c r="G1104" i="15" s="1"/>
  <c r="C1105" i="15"/>
  <c r="G1105" i="15" s="1"/>
  <c r="C1106" i="15"/>
  <c r="G1106" i="15" s="1"/>
  <c r="C1107" i="15"/>
  <c r="G1107" i="15" s="1"/>
  <c r="C1108" i="15"/>
  <c r="G1108" i="15" s="1"/>
  <c r="C1109" i="15"/>
  <c r="G1109" i="15" s="1"/>
  <c r="C1110" i="15"/>
  <c r="G1110" i="15" s="1"/>
  <c r="C1111" i="15"/>
  <c r="G1111" i="15" s="1"/>
  <c r="C1112" i="15"/>
  <c r="G1112" i="15" s="1"/>
  <c r="C1113" i="15"/>
  <c r="G1113" i="15" s="1"/>
  <c r="C1114" i="15"/>
  <c r="G1114" i="15" s="1"/>
  <c r="C1115" i="15"/>
  <c r="G1115" i="15" s="1"/>
  <c r="C1116" i="15"/>
  <c r="G1116" i="15" s="1"/>
  <c r="C1117" i="15"/>
  <c r="G1117" i="15" s="1"/>
  <c r="C1080" i="15"/>
  <c r="G1080" i="15" s="1"/>
  <c r="C1081" i="15"/>
  <c r="G1081" i="15" s="1"/>
  <c r="C1082" i="15"/>
  <c r="G1082" i="15" s="1"/>
  <c r="C1083" i="15"/>
  <c r="G1083" i="15" s="1"/>
  <c r="C1084" i="15"/>
  <c r="G1084" i="15" s="1"/>
  <c r="C1085" i="15"/>
  <c r="G1085" i="15" s="1"/>
  <c r="C1086" i="15"/>
  <c r="G1086" i="15" s="1"/>
  <c r="C1087" i="15"/>
  <c r="G1087" i="15" s="1"/>
  <c r="C1088" i="15"/>
  <c r="G1088" i="15" s="1"/>
  <c r="C1089" i="15"/>
  <c r="G1089" i="15" s="1"/>
  <c r="C1090" i="15"/>
  <c r="G1090" i="15" s="1"/>
  <c r="C1091" i="15"/>
  <c r="G1091" i="15" s="1"/>
  <c r="C1092" i="15"/>
  <c r="G1092" i="15" s="1"/>
  <c r="C1093" i="15"/>
  <c r="G1093" i="15" s="1"/>
  <c r="C1056" i="15"/>
  <c r="G1056" i="15" s="1"/>
  <c r="C1057" i="15"/>
  <c r="G1057" i="15" s="1"/>
  <c r="C1058" i="15"/>
  <c r="G1058" i="15" s="1"/>
  <c r="C1059" i="15"/>
  <c r="G1059" i="15" s="1"/>
  <c r="C1060" i="15"/>
  <c r="G1060" i="15" s="1"/>
  <c r="C1061" i="15"/>
  <c r="G1061" i="15" s="1"/>
  <c r="C1062" i="15"/>
  <c r="G1062" i="15" s="1"/>
  <c r="C1063" i="15"/>
  <c r="G1063" i="15" s="1"/>
  <c r="C1064" i="15"/>
  <c r="G1064" i="15" s="1"/>
  <c r="C1065" i="15"/>
  <c r="G1065" i="15" s="1"/>
  <c r="C1066" i="15"/>
  <c r="G1066" i="15" s="1"/>
  <c r="C1067" i="15"/>
  <c r="G1067" i="15" s="1"/>
  <c r="C1068" i="15"/>
  <c r="G1068" i="15" s="1"/>
  <c r="C1069" i="15"/>
  <c r="G1069" i="15" s="1"/>
  <c r="C1032" i="15"/>
  <c r="G1032" i="15" s="1"/>
  <c r="C1033" i="15"/>
  <c r="G1033" i="15" s="1"/>
  <c r="C1034" i="15"/>
  <c r="G1034" i="15" s="1"/>
  <c r="C1035" i="15"/>
  <c r="G1035" i="15" s="1"/>
  <c r="C1036" i="15"/>
  <c r="G1036" i="15" s="1"/>
  <c r="C1037" i="15"/>
  <c r="G1037" i="15" s="1"/>
  <c r="C1038" i="15"/>
  <c r="G1038" i="15" s="1"/>
  <c r="C1039" i="15"/>
  <c r="G1039" i="15" s="1"/>
  <c r="C1040" i="15"/>
  <c r="G1040" i="15" s="1"/>
  <c r="C1041" i="15"/>
  <c r="G1041" i="15" s="1"/>
  <c r="C1042" i="15"/>
  <c r="G1042" i="15" s="1"/>
  <c r="C1043" i="15"/>
  <c r="G1043" i="15" s="1"/>
  <c r="C1044" i="15"/>
  <c r="G1044" i="15" s="1"/>
  <c r="C1045" i="15"/>
  <c r="G1045" i="15" s="1"/>
  <c r="C1008" i="15"/>
  <c r="G1008" i="15" s="1"/>
  <c r="C1009" i="15"/>
  <c r="G1009" i="15" s="1"/>
  <c r="C1010" i="15"/>
  <c r="G1010" i="15" s="1"/>
  <c r="C1011" i="15"/>
  <c r="G1011" i="15" s="1"/>
  <c r="C1012" i="15"/>
  <c r="G1012" i="15" s="1"/>
  <c r="C1013" i="15"/>
  <c r="G1013" i="15" s="1"/>
  <c r="C1014" i="15"/>
  <c r="G1014" i="15" s="1"/>
  <c r="C1015" i="15"/>
  <c r="G1015" i="15" s="1"/>
  <c r="C1016" i="15"/>
  <c r="G1016" i="15" s="1"/>
  <c r="C1017" i="15"/>
  <c r="G1017" i="15" s="1"/>
  <c r="C1018" i="15"/>
  <c r="G1018" i="15" s="1"/>
  <c r="C1019" i="15"/>
  <c r="G1019" i="15" s="1"/>
  <c r="C1020" i="15"/>
  <c r="G1020" i="15" s="1"/>
  <c r="C1021" i="15"/>
  <c r="G1021" i="15" s="1"/>
  <c r="C984" i="15"/>
  <c r="G984" i="15" s="1"/>
  <c r="C985" i="15"/>
  <c r="G985" i="15" s="1"/>
  <c r="C986" i="15"/>
  <c r="G986" i="15" s="1"/>
  <c r="C987" i="15"/>
  <c r="G987" i="15" s="1"/>
  <c r="C988" i="15"/>
  <c r="G988" i="15" s="1"/>
  <c r="C989" i="15"/>
  <c r="G989" i="15" s="1"/>
  <c r="C990" i="15"/>
  <c r="G990" i="15" s="1"/>
  <c r="C991" i="15"/>
  <c r="G991" i="15" s="1"/>
  <c r="C992" i="15"/>
  <c r="G992" i="15" s="1"/>
  <c r="C993" i="15"/>
  <c r="G993" i="15" s="1"/>
  <c r="C994" i="15"/>
  <c r="G994" i="15" s="1"/>
  <c r="C995" i="15"/>
  <c r="G995" i="15" s="1"/>
  <c r="C996" i="15"/>
  <c r="G996" i="15" s="1"/>
  <c r="C997" i="15"/>
  <c r="G997" i="15" s="1"/>
  <c r="C960" i="15"/>
  <c r="G960" i="15" s="1"/>
  <c r="C961" i="15"/>
  <c r="G961" i="15" s="1"/>
  <c r="C962" i="15"/>
  <c r="G962" i="15" s="1"/>
  <c r="C963" i="15"/>
  <c r="G963" i="15" s="1"/>
  <c r="C964" i="15"/>
  <c r="G964" i="15" s="1"/>
  <c r="C965" i="15"/>
  <c r="G965" i="15" s="1"/>
  <c r="C966" i="15"/>
  <c r="G966" i="15" s="1"/>
  <c r="C967" i="15"/>
  <c r="G967" i="15" s="1"/>
  <c r="C968" i="15"/>
  <c r="G968" i="15" s="1"/>
  <c r="C969" i="15"/>
  <c r="G969" i="15" s="1"/>
  <c r="C970" i="15"/>
  <c r="G970" i="15" s="1"/>
  <c r="C971" i="15"/>
  <c r="G971" i="15" s="1"/>
  <c r="C972" i="15"/>
  <c r="G972" i="15" s="1"/>
  <c r="C973" i="15"/>
  <c r="G973" i="15" s="1"/>
  <c r="C936" i="15"/>
  <c r="C937" i="15"/>
  <c r="C938" i="15"/>
  <c r="C939" i="15"/>
  <c r="C940" i="15"/>
  <c r="C941" i="15"/>
  <c r="C942" i="15"/>
  <c r="C943" i="15"/>
  <c r="C944" i="15"/>
  <c r="C945" i="15"/>
  <c r="C946" i="15"/>
  <c r="C947" i="15"/>
  <c r="C948" i="15"/>
  <c r="C949" i="15"/>
  <c r="C912" i="15"/>
  <c r="G912" i="15" s="1"/>
  <c r="C913" i="15"/>
  <c r="G913" i="15" s="1"/>
  <c r="C914" i="15"/>
  <c r="G914" i="15" s="1"/>
  <c r="C915" i="15"/>
  <c r="G915" i="15" s="1"/>
  <c r="C916" i="15"/>
  <c r="G916" i="15" s="1"/>
  <c r="C917" i="15"/>
  <c r="G917" i="15" s="1"/>
  <c r="C918" i="15"/>
  <c r="G918" i="15" s="1"/>
  <c r="C919" i="15"/>
  <c r="G919" i="15" s="1"/>
  <c r="C920" i="15"/>
  <c r="G920" i="15" s="1"/>
  <c r="C921" i="15"/>
  <c r="G921" i="15" s="1"/>
  <c r="C922" i="15"/>
  <c r="G922" i="15" s="1"/>
  <c r="C923" i="15"/>
  <c r="G923" i="15" s="1"/>
  <c r="C924" i="15"/>
  <c r="G924" i="15" s="1"/>
  <c r="C925" i="15"/>
  <c r="G925" i="15" s="1"/>
  <c r="C873" i="15"/>
  <c r="C874" i="15"/>
  <c r="C875" i="15"/>
  <c r="C876" i="15"/>
  <c r="C877" i="15"/>
  <c r="C878" i="15"/>
  <c r="C879" i="15"/>
  <c r="C880" i="15"/>
  <c r="C881" i="15"/>
  <c r="C882" i="15"/>
  <c r="C883" i="15"/>
  <c r="C884" i="15"/>
  <c r="C885" i="15"/>
  <c r="C886" i="15"/>
  <c r="C834" i="15"/>
  <c r="G834" i="15" s="1"/>
  <c r="C835" i="15"/>
  <c r="G835" i="15" s="1"/>
  <c r="C836" i="15"/>
  <c r="G836" i="15" s="1"/>
  <c r="C837" i="15"/>
  <c r="G837" i="15" s="1"/>
  <c r="C838" i="15"/>
  <c r="G838" i="15" s="1"/>
  <c r="C839" i="15"/>
  <c r="G839" i="15" s="1"/>
  <c r="C840" i="15"/>
  <c r="G840" i="15" s="1"/>
  <c r="C841" i="15"/>
  <c r="G841" i="15" s="1"/>
  <c r="C842" i="15"/>
  <c r="G842" i="15" s="1"/>
  <c r="C843" i="15"/>
  <c r="G843" i="15" s="1"/>
  <c r="C844" i="15"/>
  <c r="G844" i="15" s="1"/>
  <c r="C845" i="15"/>
  <c r="G845" i="15" s="1"/>
  <c r="C846" i="15"/>
  <c r="G846" i="15" s="1"/>
  <c r="C847" i="15"/>
  <c r="G847" i="15" s="1"/>
  <c r="C795" i="15"/>
  <c r="G795" i="15" s="1"/>
  <c r="C796" i="15"/>
  <c r="G796" i="15" s="1"/>
  <c r="C797" i="15"/>
  <c r="G797" i="15" s="1"/>
  <c r="C798" i="15"/>
  <c r="G798" i="15" s="1"/>
  <c r="C799" i="15"/>
  <c r="G799" i="15" s="1"/>
  <c r="C800" i="15"/>
  <c r="G800" i="15" s="1"/>
  <c r="C801" i="15"/>
  <c r="G801" i="15" s="1"/>
  <c r="C802" i="15"/>
  <c r="G802" i="15" s="1"/>
  <c r="C803" i="15"/>
  <c r="G803" i="15" s="1"/>
  <c r="C804" i="15"/>
  <c r="G804" i="15" s="1"/>
  <c r="C805" i="15"/>
  <c r="G805" i="15" s="1"/>
  <c r="C806" i="15"/>
  <c r="G806" i="15" s="1"/>
  <c r="C807" i="15"/>
  <c r="G807" i="15" s="1"/>
  <c r="C808" i="15"/>
  <c r="G808" i="15" s="1"/>
  <c r="C756" i="15"/>
  <c r="G756" i="15" s="1"/>
  <c r="C757" i="15"/>
  <c r="G757" i="15" s="1"/>
  <c r="C758" i="15"/>
  <c r="G758" i="15" s="1"/>
  <c r="C759" i="15"/>
  <c r="G759" i="15" s="1"/>
  <c r="C760" i="15"/>
  <c r="G760" i="15" s="1"/>
  <c r="C761" i="15"/>
  <c r="G761" i="15" s="1"/>
  <c r="C762" i="15"/>
  <c r="G762" i="15" s="1"/>
  <c r="C763" i="15"/>
  <c r="G763" i="15" s="1"/>
  <c r="C764" i="15"/>
  <c r="G764" i="15" s="1"/>
  <c r="C765" i="15"/>
  <c r="G765" i="15" s="1"/>
  <c r="C766" i="15"/>
  <c r="G766" i="15" s="1"/>
  <c r="C767" i="15"/>
  <c r="G767" i="15" s="1"/>
  <c r="C768" i="15"/>
  <c r="G768" i="15" s="1"/>
  <c r="C769" i="15"/>
  <c r="G769" i="15" s="1"/>
  <c r="C717" i="15"/>
  <c r="G717" i="15" s="1"/>
  <c r="C718" i="15"/>
  <c r="G718" i="15" s="1"/>
  <c r="C719" i="15"/>
  <c r="G719" i="15" s="1"/>
  <c r="C720" i="15"/>
  <c r="G720" i="15" s="1"/>
  <c r="C721" i="15"/>
  <c r="G721" i="15" s="1"/>
  <c r="C722" i="15"/>
  <c r="G722" i="15" s="1"/>
  <c r="C723" i="15"/>
  <c r="G723" i="15" s="1"/>
  <c r="C724" i="15"/>
  <c r="G724" i="15" s="1"/>
  <c r="C725" i="15"/>
  <c r="G725" i="15" s="1"/>
  <c r="C726" i="15"/>
  <c r="G726" i="15" s="1"/>
  <c r="C727" i="15"/>
  <c r="G727" i="15" s="1"/>
  <c r="C728" i="15"/>
  <c r="G728" i="15" s="1"/>
  <c r="C729" i="15"/>
  <c r="G729" i="15" s="1"/>
  <c r="C730" i="15"/>
  <c r="G730" i="15" s="1"/>
  <c r="C678" i="15"/>
  <c r="G678" i="15" s="1"/>
  <c r="C679" i="15"/>
  <c r="G679" i="15" s="1"/>
  <c r="C680" i="15"/>
  <c r="G680" i="15" s="1"/>
  <c r="C681" i="15"/>
  <c r="G681" i="15" s="1"/>
  <c r="C682" i="15"/>
  <c r="G682" i="15" s="1"/>
  <c r="C683" i="15"/>
  <c r="G683" i="15" s="1"/>
  <c r="C684" i="15"/>
  <c r="G684" i="15" s="1"/>
  <c r="C685" i="15"/>
  <c r="G685" i="15" s="1"/>
  <c r="C686" i="15"/>
  <c r="G686" i="15" s="1"/>
  <c r="C687" i="15"/>
  <c r="G687" i="15" s="1"/>
  <c r="C688" i="15"/>
  <c r="G688" i="15" s="1"/>
  <c r="C689" i="15"/>
  <c r="G689" i="15" s="1"/>
  <c r="C690" i="15"/>
  <c r="G690" i="15" s="1"/>
  <c r="C691" i="15"/>
  <c r="G691" i="15" s="1"/>
  <c r="C639" i="15"/>
  <c r="G639" i="15" s="1"/>
  <c r="C640" i="15"/>
  <c r="G640" i="15" s="1"/>
  <c r="C641" i="15"/>
  <c r="G641" i="15" s="1"/>
  <c r="C642" i="15"/>
  <c r="G642" i="15" s="1"/>
  <c r="C643" i="15"/>
  <c r="G643" i="15" s="1"/>
  <c r="C644" i="15"/>
  <c r="G644" i="15" s="1"/>
  <c r="C645" i="15"/>
  <c r="G645" i="15" s="1"/>
  <c r="C646" i="15"/>
  <c r="G646" i="15" s="1"/>
  <c r="C647" i="15"/>
  <c r="G647" i="15" s="1"/>
  <c r="C648" i="15"/>
  <c r="G648" i="15" s="1"/>
  <c r="C649" i="15"/>
  <c r="G649" i="15" s="1"/>
  <c r="C650" i="15"/>
  <c r="G650" i="15" s="1"/>
  <c r="C651" i="15"/>
  <c r="G651" i="15" s="1"/>
  <c r="C652" i="15"/>
  <c r="G652" i="15" s="1"/>
  <c r="C600" i="15"/>
  <c r="G600" i="15" s="1"/>
  <c r="C601" i="15"/>
  <c r="G601" i="15" s="1"/>
  <c r="C602" i="15"/>
  <c r="G602" i="15" s="1"/>
  <c r="C603" i="15"/>
  <c r="G603" i="15" s="1"/>
  <c r="C604" i="15"/>
  <c r="G604" i="15" s="1"/>
  <c r="C605" i="15"/>
  <c r="G605" i="15" s="1"/>
  <c r="C606" i="15"/>
  <c r="G606" i="15" s="1"/>
  <c r="C607" i="15"/>
  <c r="G607" i="15" s="1"/>
  <c r="C608" i="15"/>
  <c r="G608" i="15" s="1"/>
  <c r="C609" i="15"/>
  <c r="G609" i="15" s="1"/>
  <c r="C610" i="15"/>
  <c r="G610" i="15" s="1"/>
  <c r="C611" i="15"/>
  <c r="G611" i="15" s="1"/>
  <c r="C612" i="15"/>
  <c r="G612" i="15" s="1"/>
  <c r="C613" i="15"/>
  <c r="G613" i="15" s="1"/>
  <c r="C561" i="15"/>
  <c r="G561" i="15" s="1"/>
  <c r="C562" i="15"/>
  <c r="G562" i="15" s="1"/>
  <c r="C563" i="15"/>
  <c r="G563" i="15" s="1"/>
  <c r="C564" i="15"/>
  <c r="G564" i="15" s="1"/>
  <c r="C565" i="15"/>
  <c r="G565" i="15" s="1"/>
  <c r="C566" i="15"/>
  <c r="G566" i="15" s="1"/>
  <c r="C567" i="15"/>
  <c r="G567" i="15" s="1"/>
  <c r="C568" i="15"/>
  <c r="G568" i="15" s="1"/>
  <c r="C569" i="15"/>
  <c r="G569" i="15" s="1"/>
  <c r="C570" i="15"/>
  <c r="G570" i="15" s="1"/>
  <c r="C571" i="15"/>
  <c r="G571" i="15" s="1"/>
  <c r="C572" i="15"/>
  <c r="G572" i="15" s="1"/>
  <c r="C573" i="15"/>
  <c r="G573" i="15" s="1"/>
  <c r="C574" i="15"/>
  <c r="G574" i="15" s="1"/>
  <c r="C522" i="15"/>
  <c r="G522" i="15" s="1"/>
  <c r="C523" i="15"/>
  <c r="G523" i="15" s="1"/>
  <c r="C524" i="15"/>
  <c r="G524" i="15" s="1"/>
  <c r="C525" i="15"/>
  <c r="G525" i="15" s="1"/>
  <c r="C526" i="15"/>
  <c r="G526" i="15" s="1"/>
  <c r="C527" i="15"/>
  <c r="G527" i="15" s="1"/>
  <c r="C528" i="15"/>
  <c r="G528" i="15" s="1"/>
  <c r="C529" i="15"/>
  <c r="G529" i="15" s="1"/>
  <c r="C530" i="15"/>
  <c r="G530" i="15" s="1"/>
  <c r="C531" i="15"/>
  <c r="G531" i="15" s="1"/>
  <c r="C532" i="15"/>
  <c r="G532" i="15" s="1"/>
  <c r="C533" i="15"/>
  <c r="G533" i="15" s="1"/>
  <c r="C534" i="15"/>
  <c r="G534" i="15" s="1"/>
  <c r="C535" i="15"/>
  <c r="G535" i="15" s="1"/>
  <c r="C1175" i="15"/>
  <c r="G1175" i="15" s="1"/>
  <c r="C1151" i="15"/>
  <c r="C1127" i="15"/>
  <c r="C1103" i="15"/>
  <c r="G1103" i="15" s="1"/>
  <c r="C1079" i="15"/>
  <c r="G1079" i="15" s="1"/>
  <c r="C1055" i="15"/>
  <c r="G1055" i="15" s="1"/>
  <c r="C1031" i="15"/>
  <c r="G1031" i="15" s="1"/>
  <c r="C1007" i="15"/>
  <c r="G1007" i="15" s="1"/>
  <c r="C983" i="15"/>
  <c r="G983" i="15" s="1"/>
  <c r="C959" i="15"/>
  <c r="G959" i="15" s="1"/>
  <c r="C935" i="15"/>
  <c r="C911" i="15"/>
  <c r="G911" i="15" s="1"/>
  <c r="C872" i="15"/>
  <c r="C833" i="15"/>
  <c r="G833" i="15" s="1"/>
  <c r="C794" i="15"/>
  <c r="G794" i="15" s="1"/>
  <c r="C755" i="15"/>
  <c r="G755" i="15" s="1"/>
  <c r="C716" i="15"/>
  <c r="G716" i="15" s="1"/>
  <c r="C677" i="15"/>
  <c r="G677" i="15" s="1"/>
  <c r="C638" i="15"/>
  <c r="G638" i="15" s="1"/>
  <c r="C599" i="15"/>
  <c r="G599" i="15" s="1"/>
  <c r="C560" i="15"/>
  <c r="G560" i="15" s="1"/>
  <c r="C521" i="15"/>
  <c r="G521" i="15" s="1"/>
  <c r="C1733" i="15"/>
  <c r="G1733" i="15" s="1"/>
  <c r="C1734" i="15"/>
  <c r="G1734" i="15" s="1"/>
  <c r="C1735" i="15"/>
  <c r="G1735" i="15" s="1"/>
  <c r="C1736" i="15"/>
  <c r="G1736" i="15" s="1"/>
  <c r="C1737" i="15"/>
  <c r="G1737" i="15" s="1"/>
  <c r="C1738" i="15"/>
  <c r="G1738" i="15" s="1"/>
  <c r="C1739" i="15"/>
  <c r="G1739" i="15" s="1"/>
  <c r="C1740" i="15"/>
  <c r="G1740" i="15" s="1"/>
  <c r="C1741" i="15"/>
  <c r="G1741" i="15" s="1"/>
  <c r="C1742" i="15"/>
  <c r="G1742" i="15" s="1"/>
  <c r="C1743" i="15"/>
  <c r="G1743" i="15" s="1"/>
  <c r="C1744" i="15"/>
  <c r="G1744" i="15" s="1"/>
  <c r="C1745" i="15"/>
  <c r="G1745" i="15" s="1"/>
  <c r="C1746" i="15"/>
  <c r="G1746" i="15" s="1"/>
  <c r="C1747" i="15"/>
  <c r="G1747" i="15" s="1"/>
  <c r="C1748" i="15"/>
  <c r="G1748" i="15" s="1"/>
  <c r="C1749" i="15"/>
  <c r="G1749" i="15" s="1"/>
  <c r="C1750" i="15"/>
  <c r="G1750" i="15" s="1"/>
  <c r="C1703" i="15"/>
  <c r="C1704" i="15"/>
  <c r="C1705" i="15"/>
  <c r="C1706" i="15"/>
  <c r="C1707" i="15"/>
  <c r="C1708" i="15"/>
  <c r="C1709" i="15"/>
  <c r="C1710" i="15"/>
  <c r="C1711" i="15"/>
  <c r="C1712" i="15"/>
  <c r="C1713" i="15"/>
  <c r="C1714" i="15"/>
  <c r="C1715" i="15"/>
  <c r="C1716" i="15"/>
  <c r="C1717" i="15"/>
  <c r="C1718" i="15"/>
  <c r="C1719" i="15"/>
  <c r="C1720" i="15"/>
  <c r="C1673" i="15"/>
  <c r="C1674" i="15"/>
  <c r="C1675" i="15"/>
  <c r="C1676" i="15"/>
  <c r="C1677" i="15"/>
  <c r="C1678" i="15"/>
  <c r="C1679" i="15"/>
  <c r="C1680" i="15"/>
  <c r="C1681" i="15"/>
  <c r="C1682" i="15"/>
  <c r="C1683" i="15"/>
  <c r="C1684" i="15"/>
  <c r="C1685" i="15"/>
  <c r="C1686" i="15"/>
  <c r="C1687" i="15"/>
  <c r="C1688" i="15"/>
  <c r="C1689" i="15"/>
  <c r="C1690" i="15"/>
  <c r="C1643" i="15"/>
  <c r="G1643" i="15" s="1"/>
  <c r="C1644" i="15"/>
  <c r="G1644" i="15" s="1"/>
  <c r="C1645" i="15"/>
  <c r="G1645" i="15" s="1"/>
  <c r="C1646" i="15"/>
  <c r="G1646" i="15" s="1"/>
  <c r="C1647" i="15"/>
  <c r="G1647" i="15" s="1"/>
  <c r="C1648" i="15"/>
  <c r="G1648" i="15" s="1"/>
  <c r="C1649" i="15"/>
  <c r="G1649" i="15" s="1"/>
  <c r="C1650" i="15"/>
  <c r="G1650" i="15" s="1"/>
  <c r="C1651" i="15"/>
  <c r="G1651" i="15" s="1"/>
  <c r="C1652" i="15"/>
  <c r="G1652" i="15" s="1"/>
  <c r="C1653" i="15"/>
  <c r="G1653" i="15" s="1"/>
  <c r="C1654" i="15"/>
  <c r="G1654" i="15" s="1"/>
  <c r="C1655" i="15"/>
  <c r="G1655" i="15" s="1"/>
  <c r="C1656" i="15"/>
  <c r="G1656" i="15" s="1"/>
  <c r="C1657" i="15"/>
  <c r="G1657" i="15" s="1"/>
  <c r="C1658" i="15"/>
  <c r="G1658" i="15" s="1"/>
  <c r="C1659" i="15"/>
  <c r="G1659" i="15" s="1"/>
  <c r="C1660" i="15"/>
  <c r="G1660" i="15" s="1"/>
  <c r="C1613" i="15"/>
  <c r="G1613" i="15" s="1"/>
  <c r="C1614" i="15"/>
  <c r="G1614" i="15" s="1"/>
  <c r="C1615" i="15"/>
  <c r="G1615" i="15" s="1"/>
  <c r="C1616" i="15"/>
  <c r="G1616" i="15" s="1"/>
  <c r="C1617" i="15"/>
  <c r="G1617" i="15" s="1"/>
  <c r="C1618" i="15"/>
  <c r="G1618" i="15" s="1"/>
  <c r="C1619" i="15"/>
  <c r="G1619" i="15" s="1"/>
  <c r="C1620" i="15"/>
  <c r="G1620" i="15" s="1"/>
  <c r="C1621" i="15"/>
  <c r="G1621" i="15" s="1"/>
  <c r="C1622" i="15"/>
  <c r="G1622" i="15" s="1"/>
  <c r="C1623" i="15"/>
  <c r="G1623" i="15" s="1"/>
  <c r="C1624" i="15"/>
  <c r="G1624" i="15" s="1"/>
  <c r="C1625" i="15"/>
  <c r="G1625" i="15" s="1"/>
  <c r="C1626" i="15"/>
  <c r="G1626" i="15" s="1"/>
  <c r="C1627" i="15"/>
  <c r="G1627" i="15" s="1"/>
  <c r="C1628" i="15"/>
  <c r="G1628" i="15" s="1"/>
  <c r="C1629" i="15"/>
  <c r="G1629" i="15" s="1"/>
  <c r="C1630" i="15"/>
  <c r="G1630" i="15" s="1"/>
  <c r="C1583" i="15"/>
  <c r="G1583" i="15" s="1"/>
  <c r="C1584" i="15"/>
  <c r="G1584" i="15" s="1"/>
  <c r="C1585" i="15"/>
  <c r="G1585" i="15" s="1"/>
  <c r="C1586" i="15"/>
  <c r="G1586" i="15" s="1"/>
  <c r="C1587" i="15"/>
  <c r="G1587" i="15" s="1"/>
  <c r="C1588" i="15"/>
  <c r="G1588" i="15" s="1"/>
  <c r="C1589" i="15"/>
  <c r="G1589" i="15" s="1"/>
  <c r="C1590" i="15"/>
  <c r="G1590" i="15" s="1"/>
  <c r="C1591" i="15"/>
  <c r="G1591" i="15" s="1"/>
  <c r="C1592" i="15"/>
  <c r="G1592" i="15" s="1"/>
  <c r="C1593" i="15"/>
  <c r="G1593" i="15" s="1"/>
  <c r="C1594" i="15"/>
  <c r="G1594" i="15" s="1"/>
  <c r="C1595" i="15"/>
  <c r="G1595" i="15" s="1"/>
  <c r="C1596" i="15"/>
  <c r="G1596" i="15" s="1"/>
  <c r="C1597" i="15"/>
  <c r="G1597" i="15" s="1"/>
  <c r="C1598" i="15"/>
  <c r="G1598" i="15" s="1"/>
  <c r="C1599" i="15"/>
  <c r="G1599" i="15" s="1"/>
  <c r="C1600" i="15"/>
  <c r="G1600" i="15" s="1"/>
  <c r="C1553" i="15"/>
  <c r="G1553" i="15" s="1"/>
  <c r="C1554" i="15"/>
  <c r="G1554" i="15" s="1"/>
  <c r="C1555" i="15"/>
  <c r="G1555" i="15" s="1"/>
  <c r="C1556" i="15"/>
  <c r="G1556" i="15" s="1"/>
  <c r="C1557" i="15"/>
  <c r="G1557" i="15" s="1"/>
  <c r="C1558" i="15"/>
  <c r="G1558" i="15" s="1"/>
  <c r="C1559" i="15"/>
  <c r="G1559" i="15" s="1"/>
  <c r="C1560" i="15"/>
  <c r="G1560" i="15" s="1"/>
  <c r="C1561" i="15"/>
  <c r="G1561" i="15" s="1"/>
  <c r="C1562" i="15"/>
  <c r="G1562" i="15" s="1"/>
  <c r="C1563" i="15"/>
  <c r="G1563" i="15" s="1"/>
  <c r="C1564" i="15"/>
  <c r="G1564" i="15" s="1"/>
  <c r="C1565" i="15"/>
  <c r="G1565" i="15" s="1"/>
  <c r="C1566" i="15"/>
  <c r="G1566" i="15" s="1"/>
  <c r="C1567" i="15"/>
  <c r="G1567" i="15" s="1"/>
  <c r="C1568" i="15"/>
  <c r="G1568" i="15" s="1"/>
  <c r="C1569" i="15"/>
  <c r="G1569" i="15" s="1"/>
  <c r="C1570" i="15"/>
  <c r="G1570" i="15" s="1"/>
  <c r="C1523" i="15"/>
  <c r="G1523" i="15" s="1"/>
  <c r="C1524" i="15"/>
  <c r="G1524" i="15" s="1"/>
  <c r="C1525" i="15"/>
  <c r="G1525" i="15" s="1"/>
  <c r="C1526" i="15"/>
  <c r="G1526" i="15" s="1"/>
  <c r="C1527" i="15"/>
  <c r="G1527" i="15" s="1"/>
  <c r="C1528" i="15"/>
  <c r="G1528" i="15" s="1"/>
  <c r="C1529" i="15"/>
  <c r="G1529" i="15" s="1"/>
  <c r="C1530" i="15"/>
  <c r="G1530" i="15" s="1"/>
  <c r="C1531" i="15"/>
  <c r="G1531" i="15" s="1"/>
  <c r="C1532" i="15"/>
  <c r="G1532" i="15" s="1"/>
  <c r="C1533" i="15"/>
  <c r="G1533" i="15" s="1"/>
  <c r="C1534" i="15"/>
  <c r="G1534" i="15" s="1"/>
  <c r="C1535" i="15"/>
  <c r="G1535" i="15" s="1"/>
  <c r="C1536" i="15"/>
  <c r="G1536" i="15" s="1"/>
  <c r="C1537" i="15"/>
  <c r="G1537" i="15" s="1"/>
  <c r="C1538" i="15"/>
  <c r="G1538" i="15" s="1"/>
  <c r="C1539" i="15"/>
  <c r="G1539" i="15" s="1"/>
  <c r="C1540" i="15"/>
  <c r="G1540" i="15" s="1"/>
  <c r="C1493" i="15"/>
  <c r="G1493" i="15" s="1"/>
  <c r="C1494" i="15"/>
  <c r="G1494" i="15" s="1"/>
  <c r="C1495" i="15"/>
  <c r="G1495" i="15" s="1"/>
  <c r="C1496" i="15"/>
  <c r="G1496" i="15" s="1"/>
  <c r="C1497" i="15"/>
  <c r="G1497" i="15" s="1"/>
  <c r="C1498" i="15"/>
  <c r="G1498" i="15" s="1"/>
  <c r="C1499" i="15"/>
  <c r="G1499" i="15" s="1"/>
  <c r="C1500" i="15"/>
  <c r="G1500" i="15" s="1"/>
  <c r="C1501" i="15"/>
  <c r="G1501" i="15" s="1"/>
  <c r="C1502" i="15"/>
  <c r="G1502" i="15" s="1"/>
  <c r="C1503" i="15"/>
  <c r="G1503" i="15" s="1"/>
  <c r="C1504" i="15"/>
  <c r="G1504" i="15" s="1"/>
  <c r="C1505" i="15"/>
  <c r="G1505" i="15" s="1"/>
  <c r="C1506" i="15"/>
  <c r="G1506" i="15" s="1"/>
  <c r="C1507" i="15"/>
  <c r="G1507" i="15" s="1"/>
  <c r="C1508" i="15"/>
  <c r="G1508" i="15" s="1"/>
  <c r="C1509" i="15"/>
  <c r="G1509" i="15" s="1"/>
  <c r="C1510" i="15"/>
  <c r="G1510" i="15" s="1"/>
  <c r="C1463" i="15"/>
  <c r="G1463" i="15" s="1"/>
  <c r="C1464" i="15"/>
  <c r="G1464" i="15" s="1"/>
  <c r="C1465" i="15"/>
  <c r="G1465" i="15" s="1"/>
  <c r="C1466" i="15"/>
  <c r="G1466" i="15" s="1"/>
  <c r="C1467" i="15"/>
  <c r="G1467" i="15" s="1"/>
  <c r="C1468" i="15"/>
  <c r="G1468" i="15" s="1"/>
  <c r="C1469" i="15"/>
  <c r="G1469" i="15" s="1"/>
  <c r="C1470" i="15"/>
  <c r="G1470" i="15" s="1"/>
  <c r="C1471" i="15"/>
  <c r="G1471" i="15" s="1"/>
  <c r="C1472" i="15"/>
  <c r="G1472" i="15" s="1"/>
  <c r="C1473" i="15"/>
  <c r="G1473" i="15" s="1"/>
  <c r="C1474" i="15"/>
  <c r="G1474" i="15" s="1"/>
  <c r="C1475" i="15"/>
  <c r="G1475" i="15" s="1"/>
  <c r="C1476" i="15"/>
  <c r="G1476" i="15" s="1"/>
  <c r="C1477" i="15"/>
  <c r="G1477" i="15" s="1"/>
  <c r="C1478" i="15"/>
  <c r="G1478" i="15" s="1"/>
  <c r="C1479" i="15"/>
  <c r="G1479" i="15" s="1"/>
  <c r="C1480" i="15"/>
  <c r="G1480" i="15" s="1"/>
  <c r="C1433" i="15"/>
  <c r="G1433" i="15" s="1"/>
  <c r="C1434" i="15"/>
  <c r="G1434" i="15" s="1"/>
  <c r="C1435" i="15"/>
  <c r="G1435" i="15" s="1"/>
  <c r="C1436" i="15"/>
  <c r="G1436" i="15" s="1"/>
  <c r="C1437" i="15"/>
  <c r="G1437" i="15" s="1"/>
  <c r="C1438" i="15"/>
  <c r="G1438" i="15" s="1"/>
  <c r="C1439" i="15"/>
  <c r="G1439" i="15" s="1"/>
  <c r="C1440" i="15"/>
  <c r="G1440" i="15" s="1"/>
  <c r="C1441" i="15"/>
  <c r="G1441" i="15" s="1"/>
  <c r="C1442" i="15"/>
  <c r="G1442" i="15" s="1"/>
  <c r="C1443" i="15"/>
  <c r="G1443" i="15" s="1"/>
  <c r="C1444" i="15"/>
  <c r="G1444" i="15" s="1"/>
  <c r="C1445" i="15"/>
  <c r="G1445" i="15" s="1"/>
  <c r="C1446" i="15"/>
  <c r="G1446" i="15" s="1"/>
  <c r="C1447" i="15"/>
  <c r="G1447" i="15" s="1"/>
  <c r="C1448" i="15"/>
  <c r="G1448" i="15" s="1"/>
  <c r="C1449" i="15"/>
  <c r="G1449" i="15" s="1"/>
  <c r="C1450" i="15"/>
  <c r="G1450" i="15" s="1"/>
  <c r="C1732" i="15"/>
  <c r="G1732" i="15" s="1"/>
  <c r="C1702" i="15"/>
  <c r="C1672" i="15"/>
  <c r="C1642" i="15"/>
  <c r="G1642" i="15" s="1"/>
  <c r="C1612" i="15"/>
  <c r="G1612" i="15" s="1"/>
  <c r="C1582" i="15"/>
  <c r="G1582" i="15" s="1"/>
  <c r="C1552" i="15"/>
  <c r="G1552" i="15" s="1"/>
  <c r="C1522" i="15"/>
  <c r="G1522" i="15" s="1"/>
  <c r="C1492" i="15"/>
  <c r="G1492" i="15" s="1"/>
  <c r="C1462" i="15"/>
  <c r="G1462" i="15" s="1"/>
  <c r="C1432" i="15"/>
  <c r="G1432" i="15" s="1"/>
  <c r="C1893" i="15"/>
  <c r="G1893" i="15" s="1"/>
  <c r="C1892" i="15"/>
  <c r="G1892" i="15" s="1"/>
  <c r="C1891" i="15"/>
  <c r="G1891" i="15" s="1"/>
  <c r="C1890" i="15"/>
  <c r="G1890" i="15" s="1"/>
  <c r="C1849" i="15"/>
  <c r="G1849" i="15" s="1"/>
  <c r="C1848" i="15"/>
  <c r="G1848" i="15" s="1"/>
  <c r="C1847" i="15"/>
  <c r="G1847" i="15" s="1"/>
  <c r="C1816" i="15"/>
  <c r="G1816" i="15" s="1"/>
  <c r="C1815" i="15"/>
  <c r="G1815" i="15" s="1"/>
  <c r="C1814" i="15"/>
  <c r="G1814" i="15" s="1"/>
  <c r="C1813" i="15"/>
  <c r="G1813" i="15" s="1"/>
  <c r="C1812" i="15"/>
  <c r="G1812" i="15" s="1"/>
  <c r="C1811" i="15"/>
  <c r="G1811" i="15" s="1"/>
  <c r="C1888" i="15"/>
  <c r="G1888" i="15" s="1"/>
  <c r="C1887" i="15"/>
  <c r="G1887" i="15" s="1"/>
  <c r="C1886" i="15"/>
  <c r="G1886" i="15" s="1"/>
  <c r="C1846" i="15"/>
  <c r="G1846" i="15" s="1"/>
  <c r="C1845" i="15"/>
  <c r="G1845" i="15" s="1"/>
  <c r="C1844" i="15"/>
  <c r="G1844" i="15" s="1"/>
  <c r="C1810" i="15"/>
  <c r="G1810" i="15" s="1"/>
  <c r="C1809" i="15"/>
  <c r="G1809" i="15" s="1"/>
  <c r="C1808" i="15"/>
  <c r="G1808" i="15" s="1"/>
  <c r="C1807" i="15"/>
  <c r="G1807" i="15" s="1"/>
  <c r="C1806" i="15"/>
  <c r="G1806" i="15" s="1"/>
  <c r="C1805" i="15"/>
  <c r="G1805" i="15" s="1"/>
  <c r="C1885" i="15"/>
  <c r="G1885" i="15" s="1"/>
  <c r="C1884" i="15"/>
  <c r="G1884" i="15" s="1"/>
  <c r="C1883" i="15"/>
  <c r="G1883" i="15" s="1"/>
  <c r="C1882" i="15"/>
  <c r="G1882" i="15" s="1"/>
  <c r="C1843" i="15"/>
  <c r="G1843" i="15" s="1"/>
  <c r="C1842" i="15"/>
  <c r="G1842" i="15" s="1"/>
  <c r="C1841" i="15"/>
  <c r="G1841" i="15" s="1"/>
  <c r="C1804" i="15"/>
  <c r="G1804" i="15" s="1"/>
  <c r="C1803" i="15"/>
  <c r="G1803" i="15" s="1"/>
  <c r="C1802" i="15"/>
  <c r="G1802" i="15" s="1"/>
  <c r="C1801" i="15"/>
  <c r="G1801" i="15" s="1"/>
  <c r="C1800" i="15"/>
  <c r="G1800" i="15" s="1"/>
  <c r="C1799" i="15"/>
  <c r="G1799" i="15" s="1"/>
  <c r="C1881" i="15"/>
  <c r="G1881" i="15" s="1"/>
  <c r="C1880" i="15"/>
  <c r="G1880" i="15" s="1"/>
  <c r="C1879" i="15"/>
  <c r="G1879" i="15" s="1"/>
  <c r="C1878" i="15"/>
  <c r="G1878" i="15" s="1"/>
  <c r="C1840" i="15"/>
  <c r="G1840" i="15" s="1"/>
  <c r="C1839" i="15"/>
  <c r="G1839" i="15" s="1"/>
  <c r="C1838" i="15"/>
  <c r="G1838" i="15" s="1"/>
  <c r="C1798" i="15"/>
  <c r="G1798" i="15" s="1"/>
  <c r="C1797" i="15"/>
  <c r="G1797" i="15" s="1"/>
  <c r="C1796" i="15"/>
  <c r="G1796" i="15" s="1"/>
  <c r="C1795" i="15"/>
  <c r="G1795" i="15" s="1"/>
  <c r="C1794" i="15"/>
  <c r="G1794" i="15" s="1"/>
  <c r="C1793" i="15"/>
  <c r="G1793" i="15" s="1"/>
  <c r="C1877" i="15"/>
  <c r="G1877" i="15" s="1"/>
  <c r="C1876" i="15"/>
  <c r="G1876" i="15" s="1"/>
  <c r="C1875" i="15"/>
  <c r="G1875" i="15" s="1"/>
  <c r="C1874" i="15"/>
  <c r="G1874" i="15" s="1"/>
  <c r="C1837" i="15"/>
  <c r="G1837" i="15" s="1"/>
  <c r="C1836" i="15"/>
  <c r="G1836" i="15" s="1"/>
  <c r="C1835" i="15"/>
  <c r="G1835" i="15" s="1"/>
  <c r="C1792" i="15"/>
  <c r="G1792" i="15" s="1"/>
  <c r="C1791" i="15"/>
  <c r="G1791" i="15" s="1"/>
  <c r="C1790" i="15"/>
  <c r="G1790" i="15" s="1"/>
  <c r="C1789" i="15"/>
  <c r="G1789" i="15" s="1"/>
  <c r="C1788" i="15"/>
  <c r="G1788" i="15" s="1"/>
  <c r="C1787" i="15"/>
  <c r="G1787" i="15" s="1"/>
  <c r="C1873" i="15"/>
  <c r="G1873" i="15" s="1"/>
  <c r="C1872" i="15"/>
  <c r="G1872" i="15" s="1"/>
  <c r="C1871" i="15"/>
  <c r="G1871" i="15" s="1"/>
  <c r="C1870" i="15"/>
  <c r="G1870" i="15" s="1"/>
  <c r="C1834" i="15"/>
  <c r="G1834" i="15" s="1"/>
  <c r="C1833" i="15"/>
  <c r="G1833" i="15" s="1"/>
  <c r="C1832" i="15"/>
  <c r="G1832" i="15" s="1"/>
  <c r="C1786" i="15"/>
  <c r="G1786" i="15" s="1"/>
  <c r="C1785" i="15"/>
  <c r="G1785" i="15" s="1"/>
  <c r="C1784" i="15"/>
  <c r="G1784" i="15" s="1"/>
  <c r="C1783" i="15"/>
  <c r="G1783" i="15" s="1"/>
  <c r="C1782" i="15"/>
  <c r="G1782" i="15" s="1"/>
  <c r="C1781" i="15"/>
  <c r="G1781" i="15" s="1"/>
  <c r="C1869" i="15"/>
  <c r="G1869" i="15" s="1"/>
  <c r="C1868" i="15"/>
  <c r="G1868" i="15" s="1"/>
  <c r="C1867" i="15"/>
  <c r="G1867" i="15" s="1"/>
  <c r="C1866" i="15"/>
  <c r="G1866" i="15" s="1"/>
  <c r="C1831" i="15"/>
  <c r="G1831" i="15" s="1"/>
  <c r="C1830" i="15"/>
  <c r="G1830" i="15" s="1"/>
  <c r="C1829" i="15"/>
  <c r="G1829" i="15" s="1"/>
  <c r="C1780" i="15"/>
  <c r="G1780" i="15" s="1"/>
  <c r="C1779" i="15"/>
  <c r="G1779" i="15" s="1"/>
  <c r="C1778" i="15"/>
  <c r="G1778" i="15" s="1"/>
  <c r="C1777" i="15"/>
  <c r="G1777" i="15" s="1"/>
  <c r="C1776" i="15"/>
  <c r="G1776" i="15" s="1"/>
  <c r="C1775" i="15"/>
  <c r="G1775" i="15" s="1"/>
  <c r="C1865" i="15"/>
  <c r="G1865" i="15" s="1"/>
  <c r="C1864" i="15"/>
  <c r="G1864" i="15" s="1"/>
  <c r="C1863" i="15"/>
  <c r="G1863" i="15" s="1"/>
  <c r="C1862" i="15"/>
  <c r="G1862" i="15" s="1"/>
  <c r="C1828" i="15"/>
  <c r="G1828" i="15" s="1"/>
  <c r="C1827" i="15"/>
  <c r="G1827" i="15" s="1"/>
  <c r="C1826" i="15"/>
  <c r="G1826" i="15" s="1"/>
  <c r="C1774" i="15"/>
  <c r="G1774" i="15" s="1"/>
  <c r="C1773" i="15"/>
  <c r="G1773" i="15" s="1"/>
  <c r="C1772" i="15"/>
  <c r="G1772" i="15" s="1"/>
  <c r="C1771" i="15"/>
  <c r="G1771" i="15" s="1"/>
  <c r="C1770" i="15"/>
  <c r="G1770" i="15" s="1"/>
  <c r="C1769" i="15"/>
  <c r="G1769" i="15" s="1"/>
  <c r="C1861" i="15"/>
  <c r="G1861" i="15" s="1"/>
  <c r="C1860" i="15"/>
  <c r="G1860" i="15" s="1"/>
  <c r="C1859" i="15"/>
  <c r="G1859" i="15" s="1"/>
  <c r="C1858" i="15"/>
  <c r="G1858" i="15" s="1"/>
  <c r="C1825" i="15"/>
  <c r="G1825" i="15" s="1"/>
  <c r="C1824" i="15"/>
  <c r="G1824" i="15" s="1"/>
  <c r="C1823" i="15"/>
  <c r="G1823" i="15" s="1"/>
  <c r="C1768" i="15"/>
  <c r="G1768" i="15" s="1"/>
  <c r="C1767" i="15"/>
  <c r="G1767" i="15" s="1"/>
  <c r="C1766" i="15"/>
  <c r="G1766" i="15" s="1"/>
  <c r="C1765" i="15"/>
  <c r="G1765" i="15" s="1"/>
  <c r="C1764" i="15"/>
  <c r="G1764" i="15" s="1"/>
  <c r="C2191" i="15" l="1"/>
  <c r="G2191" i="15" s="1"/>
  <c r="C2095" i="15"/>
  <c r="G2095" i="15" s="1"/>
  <c r="C2141" i="15"/>
  <c r="G2141" i="15" s="1"/>
  <c r="C2088" i="15"/>
  <c r="G2088" i="15" s="1"/>
  <c r="C2130" i="15"/>
  <c r="G2130" i="15" s="1"/>
  <c r="C2094" i="15"/>
  <c r="G2094" i="15" s="1"/>
  <c r="C2140" i="15"/>
  <c r="G2140" i="15" s="1"/>
  <c r="C2190" i="15"/>
  <c r="G2190" i="15" s="1"/>
  <c r="C2101" i="15"/>
  <c r="G2101" i="15" s="1"/>
  <c r="C2089" i="15"/>
  <c r="G2089" i="15" s="1"/>
  <c r="C2131" i="15"/>
  <c r="G2131" i="15" s="1"/>
  <c r="E1100" i="15"/>
  <c r="C2201" i="15"/>
  <c r="C2200" i="15"/>
  <c r="E1172" i="15"/>
  <c r="E1150" i="15"/>
  <c r="G1150" i="15" s="1"/>
  <c r="E1174" i="15"/>
  <c r="AS9" i="19"/>
  <c r="AT9" i="19"/>
  <c r="AO10" i="19"/>
  <c r="E1124" i="15"/>
  <c r="G1124" i="15" s="1"/>
  <c r="AS11" i="19"/>
  <c r="E931" i="15"/>
  <c r="G931" i="15" s="1"/>
  <c r="AS10" i="19"/>
  <c r="AS12" i="19"/>
  <c r="E1173" i="15"/>
  <c r="E1125" i="15"/>
  <c r="G1125" i="15" s="1"/>
  <c r="E1149" i="15"/>
  <c r="G1149" i="15" s="1"/>
  <c r="E1171" i="15"/>
  <c r="C2188" i="15"/>
  <c r="G2188" i="15" s="1"/>
  <c r="E1126" i="15"/>
  <c r="G1126" i="15" s="1"/>
  <c r="C2189" i="15"/>
  <c r="G2189" i="15" s="1"/>
  <c r="C2176" i="15"/>
  <c r="G2176" i="15" s="1"/>
  <c r="AM12" i="19"/>
  <c r="AO12" i="19"/>
  <c r="AM11" i="19"/>
  <c r="AO11" i="19"/>
  <c r="AO9" i="19"/>
  <c r="AW9" i="19" s="1" a="1"/>
  <c r="AW9" i="19" s="1"/>
  <c r="U12" i="19"/>
  <c r="U11" i="19"/>
  <c r="AM10" i="19"/>
  <c r="U10" i="19"/>
  <c r="AM9" i="19"/>
  <c r="U9" i="19"/>
  <c r="AD9" i="19"/>
  <c r="S9" i="19" s="1"/>
  <c r="AF9" i="19"/>
  <c r="AF10" i="19"/>
  <c r="AF11" i="19"/>
  <c r="AF12" i="19"/>
  <c r="AL9" i="19"/>
  <c r="AL10" i="19"/>
  <c r="AL11" i="19"/>
  <c r="AL12" i="19"/>
  <c r="E909" i="15"/>
  <c r="E910" i="15"/>
  <c r="E1102" i="15"/>
  <c r="E1099" i="15"/>
  <c r="C2215" i="15"/>
  <c r="E1148" i="15"/>
  <c r="G1148" i="15" s="1"/>
  <c r="C2202" i="15"/>
  <c r="E1101" i="15"/>
  <c r="C2093" i="15"/>
  <c r="G2093" i="15" s="1"/>
  <c r="C2087" i="15"/>
  <c r="G2087" i="15" s="1"/>
  <c r="C2119" i="15"/>
  <c r="G2119" i="15" s="1"/>
  <c r="C2129" i="15"/>
  <c r="G2129" i="15" s="1"/>
  <c r="C2179" i="15"/>
  <c r="G2179" i="15" s="1"/>
  <c r="C2092" i="15"/>
  <c r="G2092" i="15" s="1"/>
  <c r="C2086" i="15"/>
  <c r="G2086" i="15" s="1"/>
  <c r="C2118" i="15"/>
  <c r="G2118" i="15" s="1"/>
  <c r="C2128" i="15"/>
  <c r="G2128" i="15" s="1"/>
  <c r="C2178" i="15"/>
  <c r="G2178" i="15" s="1"/>
  <c r="C2068" i="15"/>
  <c r="C2097" i="15"/>
  <c r="G2097" i="15" s="1"/>
  <c r="C2091" i="15"/>
  <c r="G2091" i="15" s="1"/>
  <c r="C2117" i="15"/>
  <c r="G2117" i="15" s="1"/>
  <c r="C2143" i="15"/>
  <c r="G2143" i="15" s="1"/>
  <c r="C2167" i="15"/>
  <c r="G2167" i="15" s="1"/>
  <c r="C2102" i="15"/>
  <c r="G2102" i="15" s="1"/>
  <c r="C2096" i="15"/>
  <c r="G2096" i="15" s="1"/>
  <c r="C2090" i="15"/>
  <c r="G2090" i="15" s="1"/>
  <c r="C2116" i="15"/>
  <c r="G2116" i="15" s="1"/>
  <c r="C2142" i="15"/>
  <c r="G2142" i="15" s="1"/>
  <c r="C2166" i="15"/>
  <c r="G2166" i="15" s="1"/>
  <c r="E1077" i="15"/>
  <c r="C2098" i="15"/>
  <c r="G2098" i="15" s="1"/>
  <c r="E1078" i="15"/>
  <c r="E1147" i="15"/>
  <c r="G1147" i="15" s="1"/>
  <c r="E1123" i="15"/>
  <c r="G1123" i="15" s="1"/>
  <c r="E1054" i="15"/>
  <c r="E1076" i="15"/>
  <c r="C2099" i="15"/>
  <c r="G2099" i="15" s="1"/>
  <c r="E980" i="15"/>
  <c r="E1052" i="15"/>
  <c r="G1102" i="15"/>
  <c r="E1028" i="15"/>
  <c r="E1005" i="15"/>
  <c r="E1053" i="15"/>
  <c r="E1029" i="15"/>
  <c r="E1075" i="15"/>
  <c r="E957" i="15"/>
  <c r="E979" i="15"/>
  <c r="E933" i="15"/>
  <c r="G933" i="15" s="1"/>
  <c r="E1030" i="15"/>
  <c r="E1004" i="15"/>
  <c r="E981" i="15"/>
  <c r="E1003" i="15"/>
  <c r="E1051" i="15"/>
  <c r="G1054" i="15"/>
  <c r="E1027" i="15"/>
  <c r="E982" i="15"/>
  <c r="E1006" i="15"/>
  <c r="E956" i="15"/>
  <c r="E955" i="15"/>
  <c r="C2177" i="15"/>
  <c r="G2177" i="15" s="1"/>
  <c r="C2203" i="15"/>
  <c r="G956" i="15"/>
  <c r="E793" i="15"/>
  <c r="E934" i="15"/>
  <c r="G934" i="15" s="1"/>
  <c r="E958" i="15"/>
  <c r="E932" i="15"/>
  <c r="G932" i="15" s="1"/>
  <c r="E831" i="15"/>
  <c r="G831" i="15" s="1"/>
  <c r="E676" i="15"/>
  <c r="E871" i="15"/>
  <c r="G871" i="15" s="1"/>
  <c r="E869" i="15"/>
  <c r="G869" i="15" s="1"/>
  <c r="E868" i="15"/>
  <c r="G868" i="15" s="1"/>
  <c r="C2213" i="15"/>
  <c r="E908" i="15"/>
  <c r="E870" i="15"/>
  <c r="G870" i="15" s="1"/>
  <c r="E907" i="15"/>
  <c r="G910" i="15"/>
  <c r="G909" i="15"/>
  <c r="G793" i="15"/>
  <c r="E832" i="15"/>
  <c r="E674" i="15"/>
  <c r="E792" i="15"/>
  <c r="E830" i="15"/>
  <c r="G830" i="15" s="1"/>
  <c r="E791" i="15"/>
  <c r="E829" i="15"/>
  <c r="G829" i="15" s="1"/>
  <c r="E597" i="15"/>
  <c r="G832" i="15"/>
  <c r="E635" i="15"/>
  <c r="E754" i="15"/>
  <c r="E753" i="15"/>
  <c r="E637" i="15"/>
  <c r="E790" i="15"/>
  <c r="E634" i="15"/>
  <c r="E673" i="15"/>
  <c r="E715" i="15"/>
  <c r="E636" i="15"/>
  <c r="E675" i="15"/>
  <c r="E713" i="15"/>
  <c r="E752" i="15"/>
  <c r="E712" i="15"/>
  <c r="E751" i="15"/>
  <c r="E714" i="15"/>
  <c r="E520" i="15"/>
  <c r="G520" i="15" s="1"/>
  <c r="E596" i="15"/>
  <c r="E519" i="15"/>
  <c r="G519" i="15" s="1"/>
  <c r="G597" i="15"/>
  <c r="G596" i="15"/>
  <c r="E598" i="15"/>
  <c r="E595" i="15"/>
  <c r="E518" i="15"/>
  <c r="G518" i="15" s="1"/>
  <c r="E517" i="15"/>
  <c r="G517" i="15" s="1"/>
  <c r="E558" i="15"/>
  <c r="G558" i="15"/>
  <c r="E559" i="15"/>
  <c r="E557" i="15"/>
  <c r="E556" i="15"/>
  <c r="C2212" i="15"/>
  <c r="C2163" i="15"/>
  <c r="G2163" i="15" s="1"/>
  <c r="C2107" i="15"/>
  <c r="G2107" i="15" s="1"/>
  <c r="C2106" i="15"/>
  <c r="G2106" i="15" s="1"/>
  <c r="C2105" i="15"/>
  <c r="G2105" i="15" s="1"/>
  <c r="C2104" i="15"/>
  <c r="G2104" i="15" s="1"/>
  <c r="C2214" i="15"/>
  <c r="C1923" i="15"/>
  <c r="G1923" i="15" s="1"/>
  <c r="C2067" i="15"/>
  <c r="C2224" i="15"/>
  <c r="G2224" i="15" s="1"/>
  <c r="C1920" i="15"/>
  <c r="C1916" i="15"/>
  <c r="C1912" i="15"/>
  <c r="C1908" i="15"/>
  <c r="C1939" i="15"/>
  <c r="G1939" i="15" s="1"/>
  <c r="C1935" i="15"/>
  <c r="G1935" i="15" s="1"/>
  <c r="C1931" i="15"/>
  <c r="G1931" i="15" s="1"/>
  <c r="C1927" i="15"/>
  <c r="G1927" i="15" s="1"/>
  <c r="C1958" i="15"/>
  <c r="G1958" i="15" s="1"/>
  <c r="C1954" i="15"/>
  <c r="G1954" i="15" s="1"/>
  <c r="C1950" i="15"/>
  <c r="G1950" i="15" s="1"/>
  <c r="C1946" i="15"/>
  <c r="G1946" i="15" s="1"/>
  <c r="C1942" i="15"/>
  <c r="G1942" i="15" s="1"/>
  <c r="C1973" i="15"/>
  <c r="G1973" i="15" s="1"/>
  <c r="C1969" i="15"/>
  <c r="G1969" i="15" s="1"/>
  <c r="C1965" i="15"/>
  <c r="G1965" i="15" s="1"/>
  <c r="C1961" i="15"/>
  <c r="G1961" i="15" s="1"/>
  <c r="C1992" i="15"/>
  <c r="G1992" i="15" s="1"/>
  <c r="C1988" i="15"/>
  <c r="G1988" i="15" s="1"/>
  <c r="C1984" i="15"/>
  <c r="G1984" i="15" s="1"/>
  <c r="C1980" i="15"/>
  <c r="G1980" i="15" s="1"/>
  <c r="C2011" i="15"/>
  <c r="G2011" i="15" s="1"/>
  <c r="C2007" i="15"/>
  <c r="G2007" i="15" s="1"/>
  <c r="C2003" i="15"/>
  <c r="G2003" i="15" s="1"/>
  <c r="C1999" i="15"/>
  <c r="G1999" i="15" s="1"/>
  <c r="C2030" i="15"/>
  <c r="G2030" i="15" s="1"/>
  <c r="C2026" i="15"/>
  <c r="G2026" i="15" s="1"/>
  <c r="C2022" i="15"/>
  <c r="G2022" i="15" s="1"/>
  <c r="C2018" i="15"/>
  <c r="G2018" i="15" s="1"/>
  <c r="C2014" i="15"/>
  <c r="G2014" i="15" s="1"/>
  <c r="C2045" i="15"/>
  <c r="G2045" i="15" s="1"/>
  <c r="C2041" i="15"/>
  <c r="G2041" i="15" s="1"/>
  <c r="C2037" i="15"/>
  <c r="G2037" i="15" s="1"/>
  <c r="C2033" i="15"/>
  <c r="G2033" i="15" s="1"/>
  <c r="C2064" i="15"/>
  <c r="C2060" i="15"/>
  <c r="C2056" i="15"/>
  <c r="C2052" i="15"/>
  <c r="C2083" i="15"/>
  <c r="C2079" i="15"/>
  <c r="C2075" i="15"/>
  <c r="C2071" i="15"/>
  <c r="C2187" i="15"/>
  <c r="G2187" i="15" s="1"/>
  <c r="C2100" i="15"/>
  <c r="G2100" i="15" s="1"/>
  <c r="C1959" i="15"/>
  <c r="G1959" i="15" s="1"/>
  <c r="C2103" i="15"/>
  <c r="G2103" i="15" s="1"/>
  <c r="C1919" i="15"/>
  <c r="C1915" i="15"/>
  <c r="C1911" i="15"/>
  <c r="C1907" i="15"/>
  <c r="C1938" i="15"/>
  <c r="G1938" i="15" s="1"/>
  <c r="C1934" i="15"/>
  <c r="G1934" i="15" s="1"/>
  <c r="C1930" i="15"/>
  <c r="G1930" i="15" s="1"/>
  <c r="C1926" i="15"/>
  <c r="G1926" i="15" s="1"/>
  <c r="C1957" i="15"/>
  <c r="G1957" i="15" s="1"/>
  <c r="C1953" i="15"/>
  <c r="G1953" i="15" s="1"/>
  <c r="C1949" i="15"/>
  <c r="G1949" i="15" s="1"/>
  <c r="C1945" i="15"/>
  <c r="G1945" i="15" s="1"/>
  <c r="C1976" i="15"/>
  <c r="G1976" i="15" s="1"/>
  <c r="C1972" i="15"/>
  <c r="G1972" i="15" s="1"/>
  <c r="C1968" i="15"/>
  <c r="G1968" i="15" s="1"/>
  <c r="C1964" i="15"/>
  <c r="G1964" i="15" s="1"/>
  <c r="C1960" i="15"/>
  <c r="G1960" i="15" s="1"/>
  <c r="C1991" i="15"/>
  <c r="G1991" i="15" s="1"/>
  <c r="C1987" i="15"/>
  <c r="G1987" i="15" s="1"/>
  <c r="C1983" i="15"/>
  <c r="G1983" i="15" s="1"/>
  <c r="C1979" i="15"/>
  <c r="G1979" i="15" s="1"/>
  <c r="C2010" i="15"/>
  <c r="G2010" i="15" s="1"/>
  <c r="C2006" i="15"/>
  <c r="G2006" i="15" s="1"/>
  <c r="C2002" i="15"/>
  <c r="G2002" i="15" s="1"/>
  <c r="C1998" i="15"/>
  <c r="G1998" i="15" s="1"/>
  <c r="C2029" i="15"/>
  <c r="G2029" i="15" s="1"/>
  <c r="C2025" i="15"/>
  <c r="G2025" i="15" s="1"/>
  <c r="C2021" i="15"/>
  <c r="G2021" i="15" s="1"/>
  <c r="C2017" i="15"/>
  <c r="G2017" i="15" s="1"/>
  <c r="C2048" i="15"/>
  <c r="G2048" i="15" s="1"/>
  <c r="C2044" i="15"/>
  <c r="G2044" i="15" s="1"/>
  <c r="C2040" i="15"/>
  <c r="G2040" i="15" s="1"/>
  <c r="C2036" i="15"/>
  <c r="G2036" i="15" s="1"/>
  <c r="C2032" i="15"/>
  <c r="G2032" i="15" s="1"/>
  <c r="C2063" i="15"/>
  <c r="C2059" i="15"/>
  <c r="C2055" i="15"/>
  <c r="C2051" i="15"/>
  <c r="C2082" i="15"/>
  <c r="C2078" i="15"/>
  <c r="C2074" i="15"/>
  <c r="C2070" i="15"/>
  <c r="C2211" i="15"/>
  <c r="C2225" i="15"/>
  <c r="G2225" i="15" s="1"/>
  <c r="C1918" i="15"/>
  <c r="C1922" i="15"/>
  <c r="C1914" i="15"/>
  <c r="C1910" i="15"/>
  <c r="C1906" i="15"/>
  <c r="C1937" i="15"/>
  <c r="G1937" i="15" s="1"/>
  <c r="C1933" i="15"/>
  <c r="G1933" i="15" s="1"/>
  <c r="C1929" i="15"/>
  <c r="G1929" i="15" s="1"/>
  <c r="C1925" i="15"/>
  <c r="G1925" i="15" s="1"/>
  <c r="C1956" i="15"/>
  <c r="G1956" i="15" s="1"/>
  <c r="C1952" i="15"/>
  <c r="G1952" i="15" s="1"/>
  <c r="C1948" i="15"/>
  <c r="G1948" i="15" s="1"/>
  <c r="C1944" i="15"/>
  <c r="G1944" i="15" s="1"/>
  <c r="C1975" i="15"/>
  <c r="G1975" i="15" s="1"/>
  <c r="C1971" i="15"/>
  <c r="G1971" i="15" s="1"/>
  <c r="C1967" i="15"/>
  <c r="G1967" i="15" s="1"/>
  <c r="C1963" i="15"/>
  <c r="G1963" i="15" s="1"/>
  <c r="C1994" i="15"/>
  <c r="G1994" i="15" s="1"/>
  <c r="C1990" i="15"/>
  <c r="G1990" i="15" s="1"/>
  <c r="C1986" i="15"/>
  <c r="G1986" i="15" s="1"/>
  <c r="C1982" i="15"/>
  <c r="G1982" i="15" s="1"/>
  <c r="C1978" i="15"/>
  <c r="G1978" i="15" s="1"/>
  <c r="C2009" i="15"/>
  <c r="G2009" i="15" s="1"/>
  <c r="C2005" i="15"/>
  <c r="G2005" i="15" s="1"/>
  <c r="C2001" i="15"/>
  <c r="G2001" i="15" s="1"/>
  <c r="C1997" i="15"/>
  <c r="G1997" i="15" s="1"/>
  <c r="C2028" i="15"/>
  <c r="G2028" i="15" s="1"/>
  <c r="C2024" i="15"/>
  <c r="G2024" i="15" s="1"/>
  <c r="C2020" i="15"/>
  <c r="G2020" i="15" s="1"/>
  <c r="C2016" i="15"/>
  <c r="G2016" i="15" s="1"/>
  <c r="C2047" i="15"/>
  <c r="G2047" i="15" s="1"/>
  <c r="C2043" i="15"/>
  <c r="G2043" i="15" s="1"/>
  <c r="C2039" i="15"/>
  <c r="G2039" i="15" s="1"/>
  <c r="C2035" i="15"/>
  <c r="G2035" i="15" s="1"/>
  <c r="C2066" i="15"/>
  <c r="C2062" i="15"/>
  <c r="C2058" i="15"/>
  <c r="C2054" i="15"/>
  <c r="C2050" i="15"/>
  <c r="C2081" i="15"/>
  <c r="C2077" i="15"/>
  <c r="C2073" i="15"/>
  <c r="C2069" i="15"/>
  <c r="C1995" i="15"/>
  <c r="G1995" i="15" s="1"/>
  <c r="C2127" i="15"/>
  <c r="G2127" i="15" s="1"/>
  <c r="C1921" i="15"/>
  <c r="C1917" i="15"/>
  <c r="C1913" i="15"/>
  <c r="C1909" i="15"/>
  <c r="C1940" i="15"/>
  <c r="G1940" i="15" s="1"/>
  <c r="C1936" i="15"/>
  <c r="G1936" i="15" s="1"/>
  <c r="C1932" i="15"/>
  <c r="G1932" i="15" s="1"/>
  <c r="C1928" i="15"/>
  <c r="G1928" i="15" s="1"/>
  <c r="C1924" i="15"/>
  <c r="G1924" i="15" s="1"/>
  <c r="C1955" i="15"/>
  <c r="G1955" i="15" s="1"/>
  <c r="C1951" i="15"/>
  <c r="G1951" i="15" s="1"/>
  <c r="C1947" i="15"/>
  <c r="G1947" i="15" s="1"/>
  <c r="C1943" i="15"/>
  <c r="G1943" i="15" s="1"/>
  <c r="C1974" i="15"/>
  <c r="G1974" i="15" s="1"/>
  <c r="C1970" i="15"/>
  <c r="G1970" i="15" s="1"/>
  <c r="C1966" i="15"/>
  <c r="G1966" i="15" s="1"/>
  <c r="C1962" i="15"/>
  <c r="G1962" i="15" s="1"/>
  <c r="C1993" i="15"/>
  <c r="G1993" i="15" s="1"/>
  <c r="C1989" i="15"/>
  <c r="G1989" i="15" s="1"/>
  <c r="C1985" i="15"/>
  <c r="G1985" i="15" s="1"/>
  <c r="C1981" i="15"/>
  <c r="G1981" i="15" s="1"/>
  <c r="C2012" i="15"/>
  <c r="G2012" i="15" s="1"/>
  <c r="C2008" i="15"/>
  <c r="G2008" i="15" s="1"/>
  <c r="C2004" i="15"/>
  <c r="G2004" i="15" s="1"/>
  <c r="C2000" i="15"/>
  <c r="G2000" i="15" s="1"/>
  <c r="C1996" i="15"/>
  <c r="G1996" i="15" s="1"/>
  <c r="C2027" i="15"/>
  <c r="G2027" i="15" s="1"/>
  <c r="C2023" i="15"/>
  <c r="G2023" i="15" s="1"/>
  <c r="C2019" i="15"/>
  <c r="G2019" i="15" s="1"/>
  <c r="C2015" i="15"/>
  <c r="G2015" i="15" s="1"/>
  <c r="C2046" i="15"/>
  <c r="G2046" i="15" s="1"/>
  <c r="C2042" i="15"/>
  <c r="G2042" i="15" s="1"/>
  <c r="C2038" i="15"/>
  <c r="G2038" i="15" s="1"/>
  <c r="C2034" i="15"/>
  <c r="G2034" i="15" s="1"/>
  <c r="C2065" i="15"/>
  <c r="C2061" i="15"/>
  <c r="C2057" i="15"/>
  <c r="C2053" i="15"/>
  <c r="C2084" i="15"/>
  <c r="C2080" i="15"/>
  <c r="C2076" i="15"/>
  <c r="C2072" i="15"/>
  <c r="C2031" i="15"/>
  <c r="G2031" i="15" s="1"/>
  <c r="C2227" i="15"/>
  <c r="G2227" i="15" s="1"/>
  <c r="C2226" i="15"/>
  <c r="G2226" i="15" s="1"/>
  <c r="C2013" i="15"/>
  <c r="G2013" i="15" s="1"/>
  <c r="C2139" i="15"/>
  <c r="G2139" i="15" s="1"/>
  <c r="C1905" i="15"/>
  <c r="C2049" i="15"/>
  <c r="C1941" i="15"/>
  <c r="G1941" i="15" s="1"/>
  <c r="C2085" i="15"/>
  <c r="G2085" i="15" s="1"/>
  <c r="C1977" i="15"/>
  <c r="G1977" i="15" s="1"/>
  <c r="C2115" i="15"/>
  <c r="G2115" i="15" s="1"/>
  <c r="C2175" i="15"/>
  <c r="G2175" i="15" s="1"/>
  <c r="C2199" i="15"/>
  <c r="C2223" i="15"/>
  <c r="G2223" i="15" s="1"/>
  <c r="C1763" i="15"/>
  <c r="G1763" i="15" s="1"/>
  <c r="C1857" i="15"/>
  <c r="G1857" i="15" s="1"/>
  <c r="C1856" i="15"/>
  <c r="G1856" i="15" s="1"/>
  <c r="C1855" i="15"/>
  <c r="G1855" i="15" s="1"/>
  <c r="C1854" i="15"/>
  <c r="G1854" i="15" s="1"/>
  <c r="C1822" i="15"/>
  <c r="G1822" i="15" s="1"/>
  <c r="C1821" i="15"/>
  <c r="G1821" i="15" s="1"/>
  <c r="C1820" i="15"/>
  <c r="G1820" i="15" s="1"/>
  <c r="C1762" i="15"/>
  <c r="G1762" i="15" s="1"/>
  <c r="C1761" i="15"/>
  <c r="G1761" i="15" s="1"/>
  <c r="C1760" i="15"/>
  <c r="G1760" i="15" s="1"/>
  <c r="C1759" i="15"/>
  <c r="G1759" i="15" s="1"/>
  <c r="C1758" i="15"/>
  <c r="G1758" i="15" s="1"/>
  <c r="C1757" i="15"/>
  <c r="G1757" i="15" s="1"/>
  <c r="C1853" i="15"/>
  <c r="G1853" i="15" s="1"/>
  <c r="C1852" i="15"/>
  <c r="G1852" i="15" s="1"/>
  <c r="C1851" i="15"/>
  <c r="G1851" i="15" s="1"/>
  <c r="C1850" i="15"/>
  <c r="G1850" i="15" s="1"/>
  <c r="C1819" i="15"/>
  <c r="G1819" i="15" s="1"/>
  <c r="C1818" i="15"/>
  <c r="G1818" i="15" s="1"/>
  <c r="C1817" i="15"/>
  <c r="G1817" i="15" s="1"/>
  <c r="C1756" i="15"/>
  <c r="G1756" i="15" s="1"/>
  <c r="C1755" i="15"/>
  <c r="G1755" i="15" s="1"/>
  <c r="C1754" i="15"/>
  <c r="G1754" i="15" s="1"/>
  <c r="C1753" i="15"/>
  <c r="G1753" i="15" s="1"/>
  <c r="C1752" i="15"/>
  <c r="G1752" i="15" s="1"/>
  <c r="C1751" i="15"/>
  <c r="G1751" i="15" s="1"/>
  <c r="C1412" i="15"/>
  <c r="G1412" i="15" s="1"/>
  <c r="C1413" i="15"/>
  <c r="G1413" i="15" s="1"/>
  <c r="C1414" i="15"/>
  <c r="G1414" i="15" s="1"/>
  <c r="C1415" i="15"/>
  <c r="G1415" i="15" s="1"/>
  <c r="C1416" i="15"/>
  <c r="G1416" i="15" s="1"/>
  <c r="C1417" i="15"/>
  <c r="G1417" i="15" s="1"/>
  <c r="C1418" i="15"/>
  <c r="G1418" i="15" s="1"/>
  <c r="C1419" i="15"/>
  <c r="G1419" i="15" s="1"/>
  <c r="C1420" i="15"/>
  <c r="G1420" i="15" s="1"/>
  <c r="C1402" i="15"/>
  <c r="C1403" i="15"/>
  <c r="C1404" i="15"/>
  <c r="C1405" i="15"/>
  <c r="C1406" i="15"/>
  <c r="C1407" i="15"/>
  <c r="C1408" i="15"/>
  <c r="C1409" i="15"/>
  <c r="C1410" i="15"/>
  <c r="C1392" i="15"/>
  <c r="C1393" i="15"/>
  <c r="C1394" i="15"/>
  <c r="C1395" i="15"/>
  <c r="C1396" i="15"/>
  <c r="C1397" i="15"/>
  <c r="C1398" i="15"/>
  <c r="C1399" i="15"/>
  <c r="C1400" i="15"/>
  <c r="C1382" i="15"/>
  <c r="G1382" i="15" s="1"/>
  <c r="C1383" i="15"/>
  <c r="G1383" i="15" s="1"/>
  <c r="C1384" i="15"/>
  <c r="G1384" i="15" s="1"/>
  <c r="C1385" i="15"/>
  <c r="G1385" i="15" s="1"/>
  <c r="C1386" i="15"/>
  <c r="G1386" i="15" s="1"/>
  <c r="C1387" i="15"/>
  <c r="G1387" i="15" s="1"/>
  <c r="C1388" i="15"/>
  <c r="G1388" i="15" s="1"/>
  <c r="C1389" i="15"/>
  <c r="G1389" i="15" s="1"/>
  <c r="C1390" i="15"/>
  <c r="G1390" i="15" s="1"/>
  <c r="C1372" i="15"/>
  <c r="G1372" i="15" s="1"/>
  <c r="C1373" i="15"/>
  <c r="G1373" i="15" s="1"/>
  <c r="C1374" i="15"/>
  <c r="G1374" i="15" s="1"/>
  <c r="C1375" i="15"/>
  <c r="G1375" i="15" s="1"/>
  <c r="C1376" i="15"/>
  <c r="G1376" i="15" s="1"/>
  <c r="C1377" i="15"/>
  <c r="G1377" i="15" s="1"/>
  <c r="C1378" i="15"/>
  <c r="G1378" i="15" s="1"/>
  <c r="C1379" i="15"/>
  <c r="G1379" i="15" s="1"/>
  <c r="C1380" i="15"/>
  <c r="G1380" i="15" s="1"/>
  <c r="C1362" i="15"/>
  <c r="G1362" i="15" s="1"/>
  <c r="C1363" i="15"/>
  <c r="G1363" i="15" s="1"/>
  <c r="C1364" i="15"/>
  <c r="G1364" i="15" s="1"/>
  <c r="C1365" i="15"/>
  <c r="G1365" i="15" s="1"/>
  <c r="C1366" i="15"/>
  <c r="G1366" i="15" s="1"/>
  <c r="C1367" i="15"/>
  <c r="G1367" i="15" s="1"/>
  <c r="C1368" i="15"/>
  <c r="G1368" i="15" s="1"/>
  <c r="C1369" i="15"/>
  <c r="G1369" i="15" s="1"/>
  <c r="C1370" i="15"/>
  <c r="G1370" i="15" s="1"/>
  <c r="C1352" i="15"/>
  <c r="G1352" i="15" s="1"/>
  <c r="C1353" i="15"/>
  <c r="G1353" i="15" s="1"/>
  <c r="C1354" i="15"/>
  <c r="G1354" i="15" s="1"/>
  <c r="C1355" i="15"/>
  <c r="G1355" i="15" s="1"/>
  <c r="C1356" i="15"/>
  <c r="G1356" i="15" s="1"/>
  <c r="C1357" i="15"/>
  <c r="G1357" i="15" s="1"/>
  <c r="C1358" i="15"/>
  <c r="G1358" i="15" s="1"/>
  <c r="C1359" i="15"/>
  <c r="G1359" i="15" s="1"/>
  <c r="C1360" i="15"/>
  <c r="G1360" i="15" s="1"/>
  <c r="C1342" i="15"/>
  <c r="G1342" i="15" s="1"/>
  <c r="C1343" i="15"/>
  <c r="G1343" i="15" s="1"/>
  <c r="C1344" i="15"/>
  <c r="G1344" i="15" s="1"/>
  <c r="C1345" i="15"/>
  <c r="G1345" i="15" s="1"/>
  <c r="C1346" i="15"/>
  <c r="G1346" i="15" s="1"/>
  <c r="C1347" i="15"/>
  <c r="G1347" i="15" s="1"/>
  <c r="C1348" i="15"/>
  <c r="G1348" i="15" s="1"/>
  <c r="C1349" i="15"/>
  <c r="G1349" i="15" s="1"/>
  <c r="C1350" i="15"/>
  <c r="G1350" i="15" s="1"/>
  <c r="C1332" i="15"/>
  <c r="G1332" i="15" s="1"/>
  <c r="C1333" i="15"/>
  <c r="G1333" i="15" s="1"/>
  <c r="C1334" i="15"/>
  <c r="G1334" i="15" s="1"/>
  <c r="C1335" i="15"/>
  <c r="G1335" i="15" s="1"/>
  <c r="C1336" i="15"/>
  <c r="G1336" i="15" s="1"/>
  <c r="C1337" i="15"/>
  <c r="G1337" i="15" s="1"/>
  <c r="C1338" i="15"/>
  <c r="G1338" i="15" s="1"/>
  <c r="C1339" i="15"/>
  <c r="G1339" i="15" s="1"/>
  <c r="C1340" i="15"/>
  <c r="G1340" i="15" s="1"/>
  <c r="C1322" i="15"/>
  <c r="G1322" i="15" s="1"/>
  <c r="C1323" i="15"/>
  <c r="G1323" i="15" s="1"/>
  <c r="C1324" i="15"/>
  <c r="G1324" i="15" s="1"/>
  <c r="C1325" i="15"/>
  <c r="G1325" i="15" s="1"/>
  <c r="C1326" i="15"/>
  <c r="G1326" i="15" s="1"/>
  <c r="C1327" i="15"/>
  <c r="G1327" i="15" s="1"/>
  <c r="C1328" i="15"/>
  <c r="G1328" i="15" s="1"/>
  <c r="C1329" i="15"/>
  <c r="G1329" i="15" s="1"/>
  <c r="C1330" i="15"/>
  <c r="G1330" i="15" s="1"/>
  <c r="C1312" i="15"/>
  <c r="G1312" i="15" s="1"/>
  <c r="C1313" i="15"/>
  <c r="G1313" i="15" s="1"/>
  <c r="C1314" i="15"/>
  <c r="G1314" i="15" s="1"/>
  <c r="C1315" i="15"/>
  <c r="G1315" i="15" s="1"/>
  <c r="C1316" i="15"/>
  <c r="G1316" i="15" s="1"/>
  <c r="C1317" i="15"/>
  <c r="G1317" i="15" s="1"/>
  <c r="C1318" i="15"/>
  <c r="G1318" i="15" s="1"/>
  <c r="C1319" i="15"/>
  <c r="G1319" i="15" s="1"/>
  <c r="C1320" i="15"/>
  <c r="G1320" i="15" s="1"/>
  <c r="C1311" i="15"/>
  <c r="G1311" i="15" s="1"/>
  <c r="C1331" i="15"/>
  <c r="G1331" i="15" s="1"/>
  <c r="C1341" i="15"/>
  <c r="G1341" i="15" s="1"/>
  <c r="C1351" i="15"/>
  <c r="G1351" i="15" s="1"/>
  <c r="C1361" i="15"/>
  <c r="G1361" i="15" s="1"/>
  <c r="C1371" i="15"/>
  <c r="G1371" i="15" s="1"/>
  <c r="C1381" i="15"/>
  <c r="G1381" i="15" s="1"/>
  <c r="C1391" i="15"/>
  <c r="C1401" i="15"/>
  <c r="C1411" i="15"/>
  <c r="G1411" i="15" s="1"/>
  <c r="C1321" i="15"/>
  <c r="G1321" i="15" s="1"/>
  <c r="C1722" i="15"/>
  <c r="G1722" i="15" s="1"/>
  <c r="C1723" i="15"/>
  <c r="G1723" i="15" s="1"/>
  <c r="C1724" i="15"/>
  <c r="G1724" i="15" s="1"/>
  <c r="C1725" i="15"/>
  <c r="G1725" i="15" s="1"/>
  <c r="C1726" i="15"/>
  <c r="G1726" i="15" s="1"/>
  <c r="C1727" i="15"/>
  <c r="G1727" i="15" s="1"/>
  <c r="C1728" i="15"/>
  <c r="G1728" i="15" s="1"/>
  <c r="C1729" i="15"/>
  <c r="G1729" i="15" s="1"/>
  <c r="C1730" i="15"/>
  <c r="G1730" i="15" s="1"/>
  <c r="C1731" i="15"/>
  <c r="G1731" i="15" s="1"/>
  <c r="C1692" i="15"/>
  <c r="C1693" i="15"/>
  <c r="C1694" i="15"/>
  <c r="C1695" i="15"/>
  <c r="C1696" i="15"/>
  <c r="C1697" i="15"/>
  <c r="C1698" i="15"/>
  <c r="C1699" i="15"/>
  <c r="C1700" i="15"/>
  <c r="C1701" i="15"/>
  <c r="C1662" i="15"/>
  <c r="C1663" i="15"/>
  <c r="C1664" i="15"/>
  <c r="C1665" i="15"/>
  <c r="C1666" i="15"/>
  <c r="C1667" i="15"/>
  <c r="C1668" i="15"/>
  <c r="C1669" i="15"/>
  <c r="C1670" i="15"/>
  <c r="C1671" i="15"/>
  <c r="C1632" i="15"/>
  <c r="G1632" i="15" s="1"/>
  <c r="C1633" i="15"/>
  <c r="G1633" i="15" s="1"/>
  <c r="C1634" i="15"/>
  <c r="G1634" i="15" s="1"/>
  <c r="C1635" i="15"/>
  <c r="G1635" i="15" s="1"/>
  <c r="C1636" i="15"/>
  <c r="G1636" i="15" s="1"/>
  <c r="C1637" i="15"/>
  <c r="G1637" i="15" s="1"/>
  <c r="C1638" i="15"/>
  <c r="G1638" i="15" s="1"/>
  <c r="C1639" i="15"/>
  <c r="G1639" i="15" s="1"/>
  <c r="C1640" i="15"/>
  <c r="G1640" i="15" s="1"/>
  <c r="C1641" i="15"/>
  <c r="G1641" i="15" s="1"/>
  <c r="C1602" i="15"/>
  <c r="G1602" i="15" s="1"/>
  <c r="C1603" i="15"/>
  <c r="G1603" i="15" s="1"/>
  <c r="C1604" i="15"/>
  <c r="G1604" i="15" s="1"/>
  <c r="C1605" i="15"/>
  <c r="G1605" i="15" s="1"/>
  <c r="C1606" i="15"/>
  <c r="G1606" i="15" s="1"/>
  <c r="C1607" i="15"/>
  <c r="G1607" i="15" s="1"/>
  <c r="C1608" i="15"/>
  <c r="G1608" i="15" s="1"/>
  <c r="C1609" i="15"/>
  <c r="G1609" i="15" s="1"/>
  <c r="C1610" i="15"/>
  <c r="G1610" i="15" s="1"/>
  <c r="C1611" i="15"/>
  <c r="G1611" i="15" s="1"/>
  <c r="C1572" i="15"/>
  <c r="G1572" i="15" s="1"/>
  <c r="C1573" i="15"/>
  <c r="G1573" i="15" s="1"/>
  <c r="C1574" i="15"/>
  <c r="G1574" i="15" s="1"/>
  <c r="C1575" i="15"/>
  <c r="G1575" i="15" s="1"/>
  <c r="C1576" i="15"/>
  <c r="G1576" i="15" s="1"/>
  <c r="C1577" i="15"/>
  <c r="G1577" i="15" s="1"/>
  <c r="C1578" i="15"/>
  <c r="G1578" i="15" s="1"/>
  <c r="C1579" i="15"/>
  <c r="G1579" i="15" s="1"/>
  <c r="C1580" i="15"/>
  <c r="G1580" i="15" s="1"/>
  <c r="C1581" i="15"/>
  <c r="G1581" i="15" s="1"/>
  <c r="C1542" i="15"/>
  <c r="G1542" i="15" s="1"/>
  <c r="C1543" i="15"/>
  <c r="G1543" i="15" s="1"/>
  <c r="C1544" i="15"/>
  <c r="G1544" i="15" s="1"/>
  <c r="C1545" i="15"/>
  <c r="G1545" i="15" s="1"/>
  <c r="C1546" i="15"/>
  <c r="G1546" i="15" s="1"/>
  <c r="C1547" i="15"/>
  <c r="G1547" i="15" s="1"/>
  <c r="C1548" i="15"/>
  <c r="G1548" i="15" s="1"/>
  <c r="C1549" i="15"/>
  <c r="G1549" i="15" s="1"/>
  <c r="C1550" i="15"/>
  <c r="G1550" i="15" s="1"/>
  <c r="C1551" i="15"/>
  <c r="G1551" i="15" s="1"/>
  <c r="C1512" i="15"/>
  <c r="G1512" i="15" s="1"/>
  <c r="C1513" i="15"/>
  <c r="G1513" i="15" s="1"/>
  <c r="C1514" i="15"/>
  <c r="G1514" i="15" s="1"/>
  <c r="C1515" i="15"/>
  <c r="G1515" i="15" s="1"/>
  <c r="C1516" i="15"/>
  <c r="G1516" i="15" s="1"/>
  <c r="C1517" i="15"/>
  <c r="G1517" i="15" s="1"/>
  <c r="C1518" i="15"/>
  <c r="G1518" i="15" s="1"/>
  <c r="C1519" i="15"/>
  <c r="G1519" i="15" s="1"/>
  <c r="C1520" i="15"/>
  <c r="G1520" i="15" s="1"/>
  <c r="C1521" i="15"/>
  <c r="G1521" i="15" s="1"/>
  <c r="C1482" i="15"/>
  <c r="G1482" i="15" s="1"/>
  <c r="C1483" i="15"/>
  <c r="G1483" i="15" s="1"/>
  <c r="C1484" i="15"/>
  <c r="G1484" i="15" s="1"/>
  <c r="C1485" i="15"/>
  <c r="G1485" i="15" s="1"/>
  <c r="C1486" i="15"/>
  <c r="G1486" i="15" s="1"/>
  <c r="C1487" i="15"/>
  <c r="G1487" i="15" s="1"/>
  <c r="C1488" i="15"/>
  <c r="G1488" i="15" s="1"/>
  <c r="C1489" i="15"/>
  <c r="G1489" i="15" s="1"/>
  <c r="C1490" i="15"/>
  <c r="G1490" i="15" s="1"/>
  <c r="C1491" i="15"/>
  <c r="G1491" i="15" s="1"/>
  <c r="C1452" i="15"/>
  <c r="G1452" i="15" s="1"/>
  <c r="C1453" i="15"/>
  <c r="G1453" i="15" s="1"/>
  <c r="C1454" i="15"/>
  <c r="G1454" i="15" s="1"/>
  <c r="C1455" i="15"/>
  <c r="G1455" i="15" s="1"/>
  <c r="C1456" i="15"/>
  <c r="G1456" i="15" s="1"/>
  <c r="C1457" i="15"/>
  <c r="G1457" i="15" s="1"/>
  <c r="C1458" i="15"/>
  <c r="G1458" i="15" s="1"/>
  <c r="C1459" i="15"/>
  <c r="G1459" i="15" s="1"/>
  <c r="C1460" i="15"/>
  <c r="G1460" i="15" s="1"/>
  <c r="C1461" i="15"/>
  <c r="G1461" i="15" s="1"/>
  <c r="C1422" i="15"/>
  <c r="G1422" i="15" s="1"/>
  <c r="C1423" i="15"/>
  <c r="G1423" i="15" s="1"/>
  <c r="C1424" i="15"/>
  <c r="G1424" i="15" s="1"/>
  <c r="C1425" i="15"/>
  <c r="G1425" i="15" s="1"/>
  <c r="C1426" i="15"/>
  <c r="G1426" i="15" s="1"/>
  <c r="C1427" i="15"/>
  <c r="G1427" i="15" s="1"/>
  <c r="C1428" i="15"/>
  <c r="G1428" i="15" s="1"/>
  <c r="C1429" i="15"/>
  <c r="G1429" i="15" s="1"/>
  <c r="C1430" i="15"/>
  <c r="G1430" i="15" s="1"/>
  <c r="C1431" i="15"/>
  <c r="G1431" i="15" s="1"/>
  <c r="C1167" i="15"/>
  <c r="G1167" i="15" s="1"/>
  <c r="C1168" i="15"/>
  <c r="G1168" i="15" s="1"/>
  <c r="C1169" i="15"/>
  <c r="G1169" i="15" s="1"/>
  <c r="C1170" i="15"/>
  <c r="G1170" i="15" s="1"/>
  <c r="C1143" i="15"/>
  <c r="C1144" i="15"/>
  <c r="C1145" i="15"/>
  <c r="C1146" i="15"/>
  <c r="C1119" i="15"/>
  <c r="C1120" i="15"/>
  <c r="C1121" i="15"/>
  <c r="C1122" i="15"/>
  <c r="C1095" i="15"/>
  <c r="G1095" i="15" s="1"/>
  <c r="C1096" i="15"/>
  <c r="G1096" i="15" s="1"/>
  <c r="C1097" i="15"/>
  <c r="G1097" i="15" s="1"/>
  <c r="C1098" i="15"/>
  <c r="G1098" i="15" s="1"/>
  <c r="C1071" i="15"/>
  <c r="G1071" i="15" s="1"/>
  <c r="C1072" i="15"/>
  <c r="G1072" i="15" s="1"/>
  <c r="C1073" i="15"/>
  <c r="G1073" i="15" s="1"/>
  <c r="C1074" i="15"/>
  <c r="G1074" i="15" s="1"/>
  <c r="C1047" i="15"/>
  <c r="G1047" i="15" s="1"/>
  <c r="C1048" i="15"/>
  <c r="G1048" i="15" s="1"/>
  <c r="C1049" i="15"/>
  <c r="G1049" i="15" s="1"/>
  <c r="C1050" i="15"/>
  <c r="G1050" i="15" s="1"/>
  <c r="C1023" i="15"/>
  <c r="G1023" i="15" s="1"/>
  <c r="C1024" i="15"/>
  <c r="G1024" i="15" s="1"/>
  <c r="C1025" i="15"/>
  <c r="G1025" i="15" s="1"/>
  <c r="C1026" i="15"/>
  <c r="G1026" i="15" s="1"/>
  <c r="C999" i="15"/>
  <c r="G999" i="15" s="1"/>
  <c r="C1000" i="15"/>
  <c r="G1000" i="15" s="1"/>
  <c r="C1001" i="15"/>
  <c r="G1001" i="15" s="1"/>
  <c r="C1002" i="15"/>
  <c r="G1002" i="15" s="1"/>
  <c r="C975" i="15"/>
  <c r="G975" i="15" s="1"/>
  <c r="C976" i="15"/>
  <c r="G976" i="15" s="1"/>
  <c r="C977" i="15"/>
  <c r="G977" i="15" s="1"/>
  <c r="C978" i="15"/>
  <c r="G978" i="15" s="1"/>
  <c r="C951" i="15"/>
  <c r="G951" i="15" s="1"/>
  <c r="C952" i="15"/>
  <c r="G952" i="15" s="1"/>
  <c r="C953" i="15"/>
  <c r="G953" i="15" s="1"/>
  <c r="C954" i="15"/>
  <c r="G954" i="15" s="1"/>
  <c r="C927" i="15"/>
  <c r="C928" i="15"/>
  <c r="C929" i="15"/>
  <c r="C930" i="15"/>
  <c r="C903" i="15"/>
  <c r="G903" i="15" s="1"/>
  <c r="C904" i="15"/>
  <c r="G904" i="15" s="1"/>
  <c r="C905" i="15"/>
  <c r="G905" i="15" s="1"/>
  <c r="C906" i="15"/>
  <c r="G906" i="15" s="1"/>
  <c r="C864" i="15"/>
  <c r="C865" i="15"/>
  <c r="C866" i="15"/>
  <c r="C867" i="15"/>
  <c r="C825" i="15"/>
  <c r="C826" i="15"/>
  <c r="C827" i="15"/>
  <c r="C828" i="15"/>
  <c r="C786" i="15"/>
  <c r="G786" i="15" s="1"/>
  <c r="C787" i="15"/>
  <c r="G787" i="15" s="1"/>
  <c r="C788" i="15"/>
  <c r="G788" i="15" s="1"/>
  <c r="C789" i="15"/>
  <c r="G789" i="15" s="1"/>
  <c r="C747" i="15"/>
  <c r="G747" i="15" s="1"/>
  <c r="C748" i="15"/>
  <c r="G748" i="15" s="1"/>
  <c r="C749" i="15"/>
  <c r="G749" i="15" s="1"/>
  <c r="C750" i="15"/>
  <c r="G750" i="15" s="1"/>
  <c r="C708" i="15"/>
  <c r="G708" i="15" s="1"/>
  <c r="C709" i="15"/>
  <c r="G709" i="15" s="1"/>
  <c r="C710" i="15"/>
  <c r="G710" i="15" s="1"/>
  <c r="C711" i="15"/>
  <c r="G711" i="15" s="1"/>
  <c r="C669" i="15"/>
  <c r="G669" i="15" s="1"/>
  <c r="C670" i="15"/>
  <c r="G670" i="15" s="1"/>
  <c r="C671" i="15"/>
  <c r="G671" i="15" s="1"/>
  <c r="C672" i="15"/>
  <c r="G672" i="15" s="1"/>
  <c r="C630" i="15"/>
  <c r="G630" i="15" s="1"/>
  <c r="C631" i="15"/>
  <c r="G631" i="15" s="1"/>
  <c r="C632" i="15"/>
  <c r="G632" i="15" s="1"/>
  <c r="C633" i="15"/>
  <c r="G633" i="15" s="1"/>
  <c r="C591" i="15"/>
  <c r="G591" i="15" s="1"/>
  <c r="C592" i="15"/>
  <c r="G592" i="15" s="1"/>
  <c r="C593" i="15"/>
  <c r="G593" i="15" s="1"/>
  <c r="C594" i="15"/>
  <c r="G594" i="15" s="1"/>
  <c r="C552" i="15"/>
  <c r="G552" i="15" s="1"/>
  <c r="C553" i="15"/>
  <c r="G553" i="15" s="1"/>
  <c r="C554" i="15"/>
  <c r="G554" i="15" s="1"/>
  <c r="C555" i="15"/>
  <c r="G555" i="15" s="1"/>
  <c r="C513" i="15"/>
  <c r="C514" i="15"/>
  <c r="C515" i="15"/>
  <c r="C516" i="15"/>
  <c r="C1721" i="15"/>
  <c r="G1721" i="15" s="1"/>
  <c r="C1691" i="15"/>
  <c r="C1661" i="15"/>
  <c r="C1631" i="15"/>
  <c r="G1631" i="15" s="1"/>
  <c r="C1601" i="15"/>
  <c r="G1601" i="15" s="1"/>
  <c r="C1571" i="15"/>
  <c r="G1571" i="15" s="1"/>
  <c r="C1541" i="15"/>
  <c r="G1541" i="15" s="1"/>
  <c r="C1511" i="15"/>
  <c r="G1511" i="15" s="1"/>
  <c r="C1481" i="15"/>
  <c r="G1481" i="15" s="1"/>
  <c r="C1451" i="15"/>
  <c r="G1451" i="15" s="1"/>
  <c r="C1421" i="15"/>
  <c r="G1421" i="15" s="1"/>
  <c r="C1166" i="15"/>
  <c r="G1166" i="15" s="1"/>
  <c r="C1142" i="15"/>
  <c r="C1118" i="15"/>
  <c r="C1094" i="15"/>
  <c r="G1094" i="15" s="1"/>
  <c r="C1070" i="15"/>
  <c r="G1070" i="15" s="1"/>
  <c r="C1046" i="15"/>
  <c r="G1046" i="15" s="1"/>
  <c r="C1022" i="15"/>
  <c r="G1022" i="15" s="1"/>
  <c r="C998" i="15"/>
  <c r="G998" i="15" s="1"/>
  <c r="C974" i="15"/>
  <c r="G974" i="15" s="1"/>
  <c r="C950" i="15"/>
  <c r="G950" i="15" s="1"/>
  <c r="C926" i="15"/>
  <c r="C902" i="15"/>
  <c r="G902" i="15" s="1"/>
  <c r="C863" i="15"/>
  <c r="C824" i="15"/>
  <c r="C785" i="15"/>
  <c r="G785" i="15" s="1"/>
  <c r="C746" i="15"/>
  <c r="G746" i="15" s="1"/>
  <c r="C707" i="15"/>
  <c r="G707" i="15" s="1"/>
  <c r="C668" i="15"/>
  <c r="G668" i="15" s="1"/>
  <c r="C629" i="15"/>
  <c r="G629" i="15" s="1"/>
  <c r="C590" i="15"/>
  <c r="G590" i="15" s="1"/>
  <c r="C551" i="15"/>
  <c r="G551" i="15" s="1"/>
  <c r="C512" i="15"/>
  <c r="K2229" i="15"/>
  <c r="O2229" i="15"/>
  <c r="K2230" i="15"/>
  <c r="O2230" i="15"/>
  <c r="K2231" i="15"/>
  <c r="O2231" i="15"/>
  <c r="K2232" i="15"/>
  <c r="O2232" i="15"/>
  <c r="K2233" i="15"/>
  <c r="O2233" i="15"/>
  <c r="K2234" i="15"/>
  <c r="O2234" i="15"/>
  <c r="K2217" i="15"/>
  <c r="O2217" i="15"/>
  <c r="K2218" i="15"/>
  <c r="O2218" i="15"/>
  <c r="K2219" i="15"/>
  <c r="O2219" i="15"/>
  <c r="K2220" i="15"/>
  <c r="O2220" i="15"/>
  <c r="K2221" i="15"/>
  <c r="O2221" i="15"/>
  <c r="K2222" i="15"/>
  <c r="O2222" i="15"/>
  <c r="K2205" i="15"/>
  <c r="O2205" i="15"/>
  <c r="K2206" i="15"/>
  <c r="O2206" i="15"/>
  <c r="K2207" i="15"/>
  <c r="O2207" i="15"/>
  <c r="K2208" i="15"/>
  <c r="O2208" i="15"/>
  <c r="K2209" i="15"/>
  <c r="O2209" i="15"/>
  <c r="K2210" i="15"/>
  <c r="O2210" i="15"/>
  <c r="K2193" i="15"/>
  <c r="O2193" i="15"/>
  <c r="K2194" i="15"/>
  <c r="O2194" i="15"/>
  <c r="K2195" i="15"/>
  <c r="O2195" i="15"/>
  <c r="K2196" i="15"/>
  <c r="O2196" i="15"/>
  <c r="K2197" i="15"/>
  <c r="O2197" i="15"/>
  <c r="K2198" i="15"/>
  <c r="O2198" i="15"/>
  <c r="K2181" i="15"/>
  <c r="O2181" i="15"/>
  <c r="K2182" i="15"/>
  <c r="O2182" i="15"/>
  <c r="K2183" i="15"/>
  <c r="O2183" i="15"/>
  <c r="K2184" i="15"/>
  <c r="O2184" i="15"/>
  <c r="K2185" i="15"/>
  <c r="O2185" i="15"/>
  <c r="K2186" i="15"/>
  <c r="O2186" i="15"/>
  <c r="K2169" i="15"/>
  <c r="O2169" i="15"/>
  <c r="K2170" i="15"/>
  <c r="O2170" i="15"/>
  <c r="K2171" i="15"/>
  <c r="O2171" i="15"/>
  <c r="K2172" i="15"/>
  <c r="O2172" i="15"/>
  <c r="K2173" i="15"/>
  <c r="O2173" i="15"/>
  <c r="K2174" i="15"/>
  <c r="O2174" i="15"/>
  <c r="K2157" i="15"/>
  <c r="O2157" i="15"/>
  <c r="K2158" i="15"/>
  <c r="O2158" i="15"/>
  <c r="K2159" i="15"/>
  <c r="O2159" i="15"/>
  <c r="K2160" i="15"/>
  <c r="O2160" i="15"/>
  <c r="K2161" i="15"/>
  <c r="O2161" i="15"/>
  <c r="K2162" i="15"/>
  <c r="O2162" i="15"/>
  <c r="K2145" i="15"/>
  <c r="O2145" i="15"/>
  <c r="K2146" i="15"/>
  <c r="O2146" i="15"/>
  <c r="K2147" i="15"/>
  <c r="O2147" i="15"/>
  <c r="K2148" i="15"/>
  <c r="O2148" i="15"/>
  <c r="K2149" i="15"/>
  <c r="O2149" i="15"/>
  <c r="K2150" i="15"/>
  <c r="O2150" i="15"/>
  <c r="K2133" i="15"/>
  <c r="O2133" i="15"/>
  <c r="K2134" i="15"/>
  <c r="O2134" i="15"/>
  <c r="K2135" i="15"/>
  <c r="O2135" i="15"/>
  <c r="K2136" i="15"/>
  <c r="O2136" i="15"/>
  <c r="K2137" i="15"/>
  <c r="O2137" i="15"/>
  <c r="K2138" i="15"/>
  <c r="O2138" i="15"/>
  <c r="K2121" i="15"/>
  <c r="O2121" i="15"/>
  <c r="K2122" i="15"/>
  <c r="O2122" i="15"/>
  <c r="K2123" i="15"/>
  <c r="O2123" i="15"/>
  <c r="K2124" i="15"/>
  <c r="O2124" i="15"/>
  <c r="K2125" i="15"/>
  <c r="O2125" i="15"/>
  <c r="K2126" i="15"/>
  <c r="O2126" i="15"/>
  <c r="K2109" i="15"/>
  <c r="O2109" i="15"/>
  <c r="K2110" i="15"/>
  <c r="O2110" i="15"/>
  <c r="K2111" i="15"/>
  <c r="O2111" i="15"/>
  <c r="K2112" i="15"/>
  <c r="O2112" i="15"/>
  <c r="K2113" i="15"/>
  <c r="O2113" i="15"/>
  <c r="K2114" i="15"/>
  <c r="O2114" i="15"/>
  <c r="K1301" i="15"/>
  <c r="O1301" i="15"/>
  <c r="K1302" i="15"/>
  <c r="O1302" i="15"/>
  <c r="K1303" i="15"/>
  <c r="O1303" i="15"/>
  <c r="K1304" i="15"/>
  <c r="O1304" i="15"/>
  <c r="K1305" i="15"/>
  <c r="O1305" i="15"/>
  <c r="K1306" i="15"/>
  <c r="O1306" i="15"/>
  <c r="K1307" i="15"/>
  <c r="O1307" i="15"/>
  <c r="K1308" i="15"/>
  <c r="O1308" i="15"/>
  <c r="K1309" i="15"/>
  <c r="O1309" i="15"/>
  <c r="K1310" i="15"/>
  <c r="O1310" i="15"/>
  <c r="K1290" i="15"/>
  <c r="O1290" i="15"/>
  <c r="K1291" i="15"/>
  <c r="O1291" i="15"/>
  <c r="K1292" i="15"/>
  <c r="O1292" i="15"/>
  <c r="K1293" i="15"/>
  <c r="O1293" i="15"/>
  <c r="K1294" i="15"/>
  <c r="O1294" i="15"/>
  <c r="K1295" i="15"/>
  <c r="O1295" i="15"/>
  <c r="K1296" i="15"/>
  <c r="O1296" i="15"/>
  <c r="K1297" i="15"/>
  <c r="O1297" i="15"/>
  <c r="K1298" i="15"/>
  <c r="O1298" i="15"/>
  <c r="K1299" i="15"/>
  <c r="O1299" i="15"/>
  <c r="K1279" i="15"/>
  <c r="O1279" i="15"/>
  <c r="K1280" i="15"/>
  <c r="O1280" i="15"/>
  <c r="K1281" i="15"/>
  <c r="O1281" i="15"/>
  <c r="K1282" i="15"/>
  <c r="O1282" i="15"/>
  <c r="K1283" i="15"/>
  <c r="O1283" i="15"/>
  <c r="K1284" i="15"/>
  <c r="O1284" i="15"/>
  <c r="K1285" i="15"/>
  <c r="O1285" i="15"/>
  <c r="K1286" i="15"/>
  <c r="O1286" i="15"/>
  <c r="K1287" i="15"/>
  <c r="O1287" i="15"/>
  <c r="K1288" i="15"/>
  <c r="O1288" i="15"/>
  <c r="K1268" i="15"/>
  <c r="O1268" i="15"/>
  <c r="K1269" i="15"/>
  <c r="O1269" i="15"/>
  <c r="K1270" i="15"/>
  <c r="O1270" i="15"/>
  <c r="K1271" i="15"/>
  <c r="O1271" i="15"/>
  <c r="K1272" i="15"/>
  <c r="O1272" i="15"/>
  <c r="K1273" i="15"/>
  <c r="O1273" i="15"/>
  <c r="K1274" i="15"/>
  <c r="O1274" i="15"/>
  <c r="K1275" i="15"/>
  <c r="O1275" i="15"/>
  <c r="K1276" i="15"/>
  <c r="O1276" i="15"/>
  <c r="K1277" i="15"/>
  <c r="O1277" i="15"/>
  <c r="K1257" i="15"/>
  <c r="O1257" i="15"/>
  <c r="K1258" i="15"/>
  <c r="O1258" i="15"/>
  <c r="K1259" i="15"/>
  <c r="O1259" i="15"/>
  <c r="K1260" i="15"/>
  <c r="O1260" i="15"/>
  <c r="K1261" i="15"/>
  <c r="O1261" i="15"/>
  <c r="K1262" i="15"/>
  <c r="O1262" i="15"/>
  <c r="K1263" i="15"/>
  <c r="O1263" i="15"/>
  <c r="K1264" i="15"/>
  <c r="O1264" i="15"/>
  <c r="K1265" i="15"/>
  <c r="O1265" i="15"/>
  <c r="K1266" i="15"/>
  <c r="O1266" i="15"/>
  <c r="K1246" i="15"/>
  <c r="O1246" i="15"/>
  <c r="K1247" i="15"/>
  <c r="O1247" i="15"/>
  <c r="K1248" i="15"/>
  <c r="O1248" i="15"/>
  <c r="K1249" i="15"/>
  <c r="O1249" i="15"/>
  <c r="K1250" i="15"/>
  <c r="O1250" i="15"/>
  <c r="K1251" i="15"/>
  <c r="O1251" i="15"/>
  <c r="K1252" i="15"/>
  <c r="O1252" i="15"/>
  <c r="K1253" i="15"/>
  <c r="O1253" i="15"/>
  <c r="K1254" i="15"/>
  <c r="O1254" i="15"/>
  <c r="K1255" i="15"/>
  <c r="O1255" i="15"/>
  <c r="K1235" i="15"/>
  <c r="O1235" i="15"/>
  <c r="K1236" i="15"/>
  <c r="O1236" i="15"/>
  <c r="K1237" i="15"/>
  <c r="O1237" i="15"/>
  <c r="K1238" i="15"/>
  <c r="O1238" i="15"/>
  <c r="K1239" i="15"/>
  <c r="O1239" i="15"/>
  <c r="K1240" i="15"/>
  <c r="O1240" i="15"/>
  <c r="K1241" i="15"/>
  <c r="O1241" i="15"/>
  <c r="K1242" i="15"/>
  <c r="O1242" i="15"/>
  <c r="K1243" i="15"/>
  <c r="O1243" i="15"/>
  <c r="K1244" i="15"/>
  <c r="O1244" i="15"/>
  <c r="K1224" i="15"/>
  <c r="O1224" i="15"/>
  <c r="K1225" i="15"/>
  <c r="O1225" i="15"/>
  <c r="K1226" i="15"/>
  <c r="O1226" i="15"/>
  <c r="K1227" i="15"/>
  <c r="O1227" i="15"/>
  <c r="K1228" i="15"/>
  <c r="O1228" i="15"/>
  <c r="K1229" i="15"/>
  <c r="O1229" i="15"/>
  <c r="K1230" i="15"/>
  <c r="O1230" i="15"/>
  <c r="K1231" i="15"/>
  <c r="O1231" i="15"/>
  <c r="K1232" i="15"/>
  <c r="O1232" i="15"/>
  <c r="K1233" i="15"/>
  <c r="O1233" i="15"/>
  <c r="K1213" i="15"/>
  <c r="O1213" i="15"/>
  <c r="K1214" i="15"/>
  <c r="O1214" i="15"/>
  <c r="K1215" i="15"/>
  <c r="O1215" i="15"/>
  <c r="K1216" i="15"/>
  <c r="O1216" i="15"/>
  <c r="K1217" i="15"/>
  <c r="O1217" i="15"/>
  <c r="K1218" i="15"/>
  <c r="O1218" i="15"/>
  <c r="K1219" i="15"/>
  <c r="O1219" i="15"/>
  <c r="K1220" i="15"/>
  <c r="O1220" i="15"/>
  <c r="K1221" i="15"/>
  <c r="O1221" i="15"/>
  <c r="K1222" i="15"/>
  <c r="O1222" i="15"/>
  <c r="K1202" i="15"/>
  <c r="O1202" i="15"/>
  <c r="K1203" i="15"/>
  <c r="O1203" i="15"/>
  <c r="K1204" i="15"/>
  <c r="O1204" i="15"/>
  <c r="K1205" i="15"/>
  <c r="O1205" i="15"/>
  <c r="K1206" i="15"/>
  <c r="O1206" i="15"/>
  <c r="K1207" i="15"/>
  <c r="O1207" i="15"/>
  <c r="K1208" i="15"/>
  <c r="O1208" i="15"/>
  <c r="K1209" i="15"/>
  <c r="O1209" i="15"/>
  <c r="K1210" i="15"/>
  <c r="O1210" i="15"/>
  <c r="K1211" i="15"/>
  <c r="O1211" i="15"/>
  <c r="K1191" i="15"/>
  <c r="O1191" i="15"/>
  <c r="K1192" i="15"/>
  <c r="O1192" i="15"/>
  <c r="K1193" i="15"/>
  <c r="O1193" i="15"/>
  <c r="K1194" i="15"/>
  <c r="O1194" i="15"/>
  <c r="K1195" i="15"/>
  <c r="O1195" i="15"/>
  <c r="K1196" i="15"/>
  <c r="O1196" i="15"/>
  <c r="K1197" i="15"/>
  <c r="O1197" i="15"/>
  <c r="K1198" i="15"/>
  <c r="O1198" i="15"/>
  <c r="K1199" i="15"/>
  <c r="O1199" i="15"/>
  <c r="K1200" i="15"/>
  <c r="O1200" i="15"/>
  <c r="K893" i="15"/>
  <c r="M893" i="15"/>
  <c r="K894" i="15"/>
  <c r="M894" i="15"/>
  <c r="K895" i="15"/>
  <c r="M895" i="15"/>
  <c r="K896" i="15"/>
  <c r="M896" i="15"/>
  <c r="K897" i="15"/>
  <c r="M897" i="15"/>
  <c r="K898" i="15"/>
  <c r="M898" i="15"/>
  <c r="K899" i="15"/>
  <c r="M899" i="15"/>
  <c r="K900" i="15"/>
  <c r="M900" i="15"/>
  <c r="K901" i="15"/>
  <c r="M901" i="15"/>
  <c r="K854" i="15"/>
  <c r="M854" i="15"/>
  <c r="K855" i="15"/>
  <c r="M855" i="15"/>
  <c r="K856" i="15"/>
  <c r="M856" i="15"/>
  <c r="K857" i="15"/>
  <c r="M857" i="15"/>
  <c r="K858" i="15"/>
  <c r="M858" i="15"/>
  <c r="K859" i="15"/>
  <c r="M859" i="15"/>
  <c r="K860" i="15"/>
  <c r="M860" i="15"/>
  <c r="K861" i="15"/>
  <c r="M861" i="15"/>
  <c r="K862" i="15"/>
  <c r="M862" i="15"/>
  <c r="K815" i="15"/>
  <c r="M815" i="15"/>
  <c r="K816" i="15"/>
  <c r="M816" i="15"/>
  <c r="K817" i="15"/>
  <c r="M817" i="15"/>
  <c r="K818" i="15"/>
  <c r="M818" i="15"/>
  <c r="K819" i="15"/>
  <c r="M819" i="15"/>
  <c r="K820" i="15"/>
  <c r="M820" i="15"/>
  <c r="K821" i="15"/>
  <c r="M821" i="15"/>
  <c r="K822" i="15"/>
  <c r="M822" i="15"/>
  <c r="K823" i="15"/>
  <c r="M823" i="15"/>
  <c r="K776" i="15"/>
  <c r="M776" i="15"/>
  <c r="K777" i="15"/>
  <c r="M777" i="15"/>
  <c r="K778" i="15"/>
  <c r="M778" i="15"/>
  <c r="K779" i="15"/>
  <c r="M779" i="15"/>
  <c r="K780" i="15"/>
  <c r="M780" i="15"/>
  <c r="K781" i="15"/>
  <c r="M781" i="15"/>
  <c r="K782" i="15"/>
  <c r="M782" i="15"/>
  <c r="K783" i="15"/>
  <c r="M783" i="15"/>
  <c r="K784" i="15"/>
  <c r="M784" i="15"/>
  <c r="K737" i="15"/>
  <c r="M737" i="15"/>
  <c r="K738" i="15"/>
  <c r="M738" i="15"/>
  <c r="K739" i="15"/>
  <c r="M739" i="15"/>
  <c r="K740" i="15"/>
  <c r="M740" i="15"/>
  <c r="K741" i="15"/>
  <c r="M741" i="15"/>
  <c r="K742" i="15"/>
  <c r="M742" i="15"/>
  <c r="K743" i="15"/>
  <c r="M743" i="15"/>
  <c r="K744" i="15"/>
  <c r="M744" i="15"/>
  <c r="K745" i="15"/>
  <c r="M745" i="15"/>
  <c r="K698" i="15"/>
  <c r="M698" i="15"/>
  <c r="K699" i="15"/>
  <c r="M699" i="15"/>
  <c r="K700" i="15"/>
  <c r="M700" i="15"/>
  <c r="K701" i="15"/>
  <c r="M701" i="15"/>
  <c r="K702" i="15"/>
  <c r="M702" i="15"/>
  <c r="K703" i="15"/>
  <c r="M703" i="15"/>
  <c r="K704" i="15"/>
  <c r="M704" i="15"/>
  <c r="K705" i="15"/>
  <c r="M705" i="15"/>
  <c r="K706" i="15"/>
  <c r="M706" i="15"/>
  <c r="K659" i="15"/>
  <c r="M659" i="15"/>
  <c r="K660" i="15"/>
  <c r="M660" i="15"/>
  <c r="K661" i="15"/>
  <c r="M661" i="15"/>
  <c r="K662" i="15"/>
  <c r="M662" i="15"/>
  <c r="K663" i="15"/>
  <c r="M663" i="15"/>
  <c r="K664" i="15"/>
  <c r="M664" i="15"/>
  <c r="K665" i="15"/>
  <c r="M665" i="15"/>
  <c r="K666" i="15"/>
  <c r="M666" i="15"/>
  <c r="K667" i="15"/>
  <c r="M667" i="15"/>
  <c r="K620" i="15"/>
  <c r="M620" i="15"/>
  <c r="K621" i="15"/>
  <c r="M621" i="15"/>
  <c r="K622" i="15"/>
  <c r="M622" i="15"/>
  <c r="K623" i="15"/>
  <c r="M623" i="15"/>
  <c r="K624" i="15"/>
  <c r="M624" i="15"/>
  <c r="K625" i="15"/>
  <c r="M625" i="15"/>
  <c r="K626" i="15"/>
  <c r="M626" i="15"/>
  <c r="K627" i="15"/>
  <c r="M627" i="15"/>
  <c r="K628" i="15"/>
  <c r="M628" i="15"/>
  <c r="K581" i="15"/>
  <c r="M581" i="15"/>
  <c r="K582" i="15"/>
  <c r="M582" i="15"/>
  <c r="K583" i="15"/>
  <c r="M583" i="15"/>
  <c r="K584" i="15"/>
  <c r="M584" i="15"/>
  <c r="K585" i="15"/>
  <c r="M585" i="15"/>
  <c r="K586" i="15"/>
  <c r="M586" i="15"/>
  <c r="K587" i="15"/>
  <c r="M587" i="15"/>
  <c r="K588" i="15"/>
  <c r="M588" i="15"/>
  <c r="K589" i="15"/>
  <c r="M589" i="15"/>
  <c r="K542" i="15"/>
  <c r="M542" i="15"/>
  <c r="K543" i="15"/>
  <c r="M543" i="15"/>
  <c r="K544" i="15"/>
  <c r="M544" i="15"/>
  <c r="K545" i="15"/>
  <c r="M545" i="15"/>
  <c r="K546" i="15"/>
  <c r="M546" i="15"/>
  <c r="K547" i="15"/>
  <c r="M547" i="15"/>
  <c r="K548" i="15"/>
  <c r="M548" i="15"/>
  <c r="K549" i="15"/>
  <c r="M549" i="15"/>
  <c r="K550" i="15"/>
  <c r="M550" i="15"/>
  <c r="K503" i="15"/>
  <c r="M503" i="15"/>
  <c r="K504" i="15"/>
  <c r="M504" i="15"/>
  <c r="K505" i="15"/>
  <c r="M505" i="15"/>
  <c r="K506" i="15"/>
  <c r="M506" i="15"/>
  <c r="K507" i="15"/>
  <c r="M507" i="15"/>
  <c r="K508" i="15"/>
  <c r="M508" i="15"/>
  <c r="K509" i="15"/>
  <c r="M509" i="15"/>
  <c r="K510" i="15"/>
  <c r="M510" i="15"/>
  <c r="K511" i="15"/>
  <c r="M511" i="15"/>
  <c r="B893" i="15"/>
  <c r="B894" i="15"/>
  <c r="B895" i="15"/>
  <c r="B896" i="15"/>
  <c r="B897" i="15"/>
  <c r="B898" i="15"/>
  <c r="B899" i="15"/>
  <c r="B900" i="15"/>
  <c r="B901" i="15"/>
  <c r="B854" i="15"/>
  <c r="B855" i="15"/>
  <c r="B856" i="15"/>
  <c r="B857" i="15"/>
  <c r="B858" i="15"/>
  <c r="B859" i="15"/>
  <c r="B860" i="15"/>
  <c r="B861" i="15"/>
  <c r="B862" i="15"/>
  <c r="B815" i="15"/>
  <c r="B816" i="15"/>
  <c r="B817" i="15"/>
  <c r="B818" i="15"/>
  <c r="B819" i="15"/>
  <c r="B820" i="15"/>
  <c r="B821" i="15"/>
  <c r="B822" i="15"/>
  <c r="B823" i="15"/>
  <c r="B776" i="15"/>
  <c r="B777" i="15"/>
  <c r="B778" i="15"/>
  <c r="B779" i="15"/>
  <c r="B780" i="15"/>
  <c r="B781" i="15"/>
  <c r="B782" i="15"/>
  <c r="B783" i="15"/>
  <c r="B784" i="15"/>
  <c r="B737" i="15"/>
  <c r="B738" i="15"/>
  <c r="B739" i="15"/>
  <c r="B740" i="15"/>
  <c r="B741" i="15"/>
  <c r="B742" i="15"/>
  <c r="B743" i="15"/>
  <c r="B744" i="15"/>
  <c r="B745" i="15"/>
  <c r="B698" i="15"/>
  <c r="B699" i="15"/>
  <c r="B700" i="15"/>
  <c r="B701" i="15"/>
  <c r="B702" i="15"/>
  <c r="B703" i="15"/>
  <c r="B704" i="15"/>
  <c r="B705" i="15"/>
  <c r="B706" i="15"/>
  <c r="B659" i="15"/>
  <c r="B660" i="15"/>
  <c r="B661" i="15"/>
  <c r="B662" i="15"/>
  <c r="B663" i="15"/>
  <c r="B664" i="15"/>
  <c r="B665" i="15"/>
  <c r="B666" i="15"/>
  <c r="B667" i="15"/>
  <c r="B620" i="15"/>
  <c r="B621" i="15"/>
  <c r="B622" i="15"/>
  <c r="B623" i="15"/>
  <c r="B624" i="15"/>
  <c r="B625" i="15"/>
  <c r="B626" i="15"/>
  <c r="B627" i="15"/>
  <c r="B628" i="15"/>
  <c r="B581" i="15"/>
  <c r="B582" i="15"/>
  <c r="B583" i="15"/>
  <c r="B584" i="15"/>
  <c r="B585" i="15"/>
  <c r="B586" i="15"/>
  <c r="B587" i="15"/>
  <c r="B588" i="15"/>
  <c r="B589" i="15"/>
  <c r="B542" i="15"/>
  <c r="B543" i="15"/>
  <c r="B544" i="15"/>
  <c r="B545" i="15"/>
  <c r="B546" i="15"/>
  <c r="B547" i="15"/>
  <c r="B548" i="15"/>
  <c r="B549" i="15"/>
  <c r="B550" i="15"/>
  <c r="B503" i="15"/>
  <c r="B504" i="15"/>
  <c r="B505" i="15"/>
  <c r="B506" i="15"/>
  <c r="B507" i="15"/>
  <c r="B508" i="15"/>
  <c r="B509" i="15"/>
  <c r="B510" i="15"/>
  <c r="B511" i="15"/>
  <c r="B502" i="15"/>
  <c r="K502" i="15"/>
  <c r="M502" i="15"/>
  <c r="B512" i="15"/>
  <c r="B513" i="15"/>
  <c r="B514" i="15"/>
  <c r="B515" i="15"/>
  <c r="B516" i="15"/>
  <c r="B521" i="15"/>
  <c r="E521" i="15" s="1"/>
  <c r="B522" i="15"/>
  <c r="E522" i="15" s="1"/>
  <c r="B523" i="15"/>
  <c r="E523" i="15" s="1"/>
  <c r="M888" i="15"/>
  <c r="M889" i="15"/>
  <c r="M890" i="15"/>
  <c r="M891" i="15"/>
  <c r="M892" i="15"/>
  <c r="K888" i="15"/>
  <c r="K889" i="15"/>
  <c r="K890" i="15"/>
  <c r="K891" i="15"/>
  <c r="K892" i="15"/>
  <c r="M849" i="15"/>
  <c r="M850" i="15"/>
  <c r="M851" i="15"/>
  <c r="M852" i="15"/>
  <c r="M853" i="15"/>
  <c r="K849" i="15"/>
  <c r="K850" i="15"/>
  <c r="K851" i="15"/>
  <c r="K852" i="15"/>
  <c r="K853" i="15"/>
  <c r="M810" i="15"/>
  <c r="M811" i="15"/>
  <c r="M812" i="15"/>
  <c r="M813" i="15"/>
  <c r="M814" i="15"/>
  <c r="K810" i="15"/>
  <c r="K811" i="15"/>
  <c r="K812" i="15"/>
  <c r="K813" i="15"/>
  <c r="K814" i="15"/>
  <c r="M771" i="15"/>
  <c r="M772" i="15"/>
  <c r="M773" i="15"/>
  <c r="M774" i="15"/>
  <c r="M775" i="15"/>
  <c r="K771" i="15"/>
  <c r="K772" i="15"/>
  <c r="K773" i="15"/>
  <c r="K774" i="15"/>
  <c r="K775" i="15"/>
  <c r="M732" i="15"/>
  <c r="M733" i="15"/>
  <c r="M734" i="15"/>
  <c r="M735" i="15"/>
  <c r="M736" i="15"/>
  <c r="K732" i="15"/>
  <c r="K733" i="15"/>
  <c r="K734" i="15"/>
  <c r="K735" i="15"/>
  <c r="K736" i="15"/>
  <c r="M693" i="15"/>
  <c r="M694" i="15"/>
  <c r="M695" i="15"/>
  <c r="M696" i="15"/>
  <c r="M697" i="15"/>
  <c r="K693" i="15"/>
  <c r="K694" i="15"/>
  <c r="K695" i="15"/>
  <c r="K696" i="15"/>
  <c r="K697" i="15"/>
  <c r="M654" i="15"/>
  <c r="M655" i="15"/>
  <c r="M656" i="15"/>
  <c r="M657" i="15"/>
  <c r="M658" i="15"/>
  <c r="K654" i="15"/>
  <c r="K655" i="15"/>
  <c r="K656" i="15"/>
  <c r="K657" i="15"/>
  <c r="K658" i="15"/>
  <c r="M615" i="15"/>
  <c r="M616" i="15"/>
  <c r="M617" i="15"/>
  <c r="M618" i="15"/>
  <c r="M619" i="15"/>
  <c r="K615" i="15"/>
  <c r="K616" i="15"/>
  <c r="K617" i="15"/>
  <c r="K618" i="15"/>
  <c r="K619" i="15"/>
  <c r="M576" i="15"/>
  <c r="M577" i="15"/>
  <c r="M578" i="15"/>
  <c r="M579" i="15"/>
  <c r="M580" i="15"/>
  <c r="K576" i="15"/>
  <c r="K577" i="15"/>
  <c r="K578" i="15"/>
  <c r="K579" i="15"/>
  <c r="K580" i="15"/>
  <c r="K537" i="15"/>
  <c r="K538" i="15"/>
  <c r="K539" i="15"/>
  <c r="K540" i="15"/>
  <c r="K541" i="15"/>
  <c r="M537" i="15"/>
  <c r="M538" i="15"/>
  <c r="M539" i="15"/>
  <c r="M540" i="15"/>
  <c r="M541" i="15"/>
  <c r="M498" i="15"/>
  <c r="M499" i="15"/>
  <c r="M500" i="15"/>
  <c r="M501" i="15"/>
  <c r="K498" i="15"/>
  <c r="K499" i="15"/>
  <c r="K500" i="15"/>
  <c r="K501" i="15"/>
  <c r="O2228" i="15"/>
  <c r="O2216" i="15"/>
  <c r="O2204" i="15"/>
  <c r="O2192" i="15"/>
  <c r="O2180" i="15"/>
  <c r="O2168" i="15"/>
  <c r="O2156" i="15"/>
  <c r="O2144" i="15"/>
  <c r="O2132" i="15"/>
  <c r="O2120" i="15"/>
  <c r="O1300" i="15"/>
  <c r="O1289" i="15"/>
  <c r="O1278" i="15"/>
  <c r="O1267" i="15"/>
  <c r="O1256" i="15"/>
  <c r="O1245" i="15"/>
  <c r="O1234" i="15"/>
  <c r="O1223" i="15"/>
  <c r="O1212" i="15"/>
  <c r="O1201" i="15"/>
  <c r="O1190" i="15"/>
  <c r="M887" i="15"/>
  <c r="M848" i="15"/>
  <c r="M809" i="15"/>
  <c r="M770" i="15"/>
  <c r="M731" i="15"/>
  <c r="M692" i="15"/>
  <c r="M653" i="15"/>
  <c r="M614" i="15"/>
  <c r="M575" i="15"/>
  <c r="M536" i="15"/>
  <c r="M497" i="15"/>
  <c r="O2108" i="15"/>
  <c r="K2228" i="15"/>
  <c r="K2216" i="15"/>
  <c r="K2204" i="15"/>
  <c r="K2192" i="15"/>
  <c r="K2180" i="15"/>
  <c r="K2168" i="15"/>
  <c r="K2156" i="15"/>
  <c r="K2144" i="15"/>
  <c r="K2132" i="15"/>
  <c r="K2120" i="15"/>
  <c r="K2108" i="15"/>
  <c r="K1300" i="15"/>
  <c r="K1289" i="15"/>
  <c r="K1278" i="15"/>
  <c r="K1267" i="15"/>
  <c r="K1256" i="15"/>
  <c r="K1245" i="15"/>
  <c r="K1234" i="15"/>
  <c r="K1223" i="15"/>
  <c r="K1212" i="15"/>
  <c r="K1201" i="15"/>
  <c r="K887" i="15"/>
  <c r="K848" i="15"/>
  <c r="K809" i="15"/>
  <c r="K770" i="15"/>
  <c r="K731" i="15"/>
  <c r="K692" i="15"/>
  <c r="K653" i="15"/>
  <c r="K614" i="15"/>
  <c r="K575" i="15"/>
  <c r="K536" i="15"/>
  <c r="K1190" i="15"/>
  <c r="K497" i="15"/>
  <c r="P495" i="15"/>
  <c r="P496" i="15"/>
  <c r="P492" i="15"/>
  <c r="P493" i="15"/>
  <c r="P489" i="15"/>
  <c r="P490" i="15"/>
  <c r="P486" i="15"/>
  <c r="P487" i="15"/>
  <c r="P483" i="15"/>
  <c r="P484" i="15"/>
  <c r="P480" i="15"/>
  <c r="P481" i="15"/>
  <c r="P477" i="15"/>
  <c r="P478" i="15"/>
  <c r="P474" i="15"/>
  <c r="P475" i="15"/>
  <c r="P471" i="15"/>
  <c r="P472" i="15"/>
  <c r="P468" i="15"/>
  <c r="P469" i="15"/>
  <c r="P465" i="15"/>
  <c r="P466" i="15"/>
  <c r="N495" i="15"/>
  <c r="N496" i="15"/>
  <c r="N492" i="15"/>
  <c r="N493" i="15"/>
  <c r="N489" i="15"/>
  <c r="N490" i="15"/>
  <c r="N486" i="15"/>
  <c r="N487" i="15"/>
  <c r="N483" i="15"/>
  <c r="N484" i="15"/>
  <c r="N480" i="15"/>
  <c r="N481" i="15"/>
  <c r="N477" i="15"/>
  <c r="N478" i="15"/>
  <c r="N474" i="15"/>
  <c r="N475" i="15"/>
  <c r="N471" i="15"/>
  <c r="N472" i="15"/>
  <c r="N468" i="15"/>
  <c r="N469" i="15"/>
  <c r="N465" i="15"/>
  <c r="N466" i="15"/>
  <c r="L495" i="15"/>
  <c r="L496" i="15"/>
  <c r="L492" i="15"/>
  <c r="L493" i="15"/>
  <c r="L489" i="15"/>
  <c r="L490" i="15"/>
  <c r="L486" i="15"/>
  <c r="L487" i="15"/>
  <c r="L483" i="15"/>
  <c r="L484" i="15"/>
  <c r="L480" i="15"/>
  <c r="L481" i="15"/>
  <c r="L477" i="15"/>
  <c r="L478" i="15"/>
  <c r="L474" i="15"/>
  <c r="L475" i="15"/>
  <c r="L471" i="15"/>
  <c r="L472" i="15"/>
  <c r="L468" i="15"/>
  <c r="L469" i="15"/>
  <c r="L465" i="15"/>
  <c r="L466" i="15"/>
  <c r="R444" i="15"/>
  <c r="R445" i="15"/>
  <c r="R446" i="15"/>
  <c r="R447" i="15"/>
  <c r="R448" i="15"/>
  <c r="R449" i="15"/>
  <c r="R450" i="15"/>
  <c r="R451" i="15"/>
  <c r="R452" i="15"/>
  <c r="R453" i="15"/>
  <c r="R454" i="15"/>
  <c r="R455" i="15"/>
  <c r="R456" i="15"/>
  <c r="R457" i="15"/>
  <c r="R458" i="15"/>
  <c r="R459" i="15"/>
  <c r="R460" i="15"/>
  <c r="R461" i="15"/>
  <c r="R462" i="15"/>
  <c r="R463" i="15"/>
  <c r="P447" i="15"/>
  <c r="P448" i="15"/>
  <c r="P451" i="15"/>
  <c r="P456" i="15"/>
  <c r="P457" i="15"/>
  <c r="P460" i="15"/>
  <c r="P461" i="15"/>
  <c r="P463" i="15"/>
  <c r="N445" i="15"/>
  <c r="N446" i="15"/>
  <c r="N449" i="15"/>
  <c r="N450" i="15"/>
  <c r="N452" i="15"/>
  <c r="N453" i="15"/>
  <c r="N454" i="15"/>
  <c r="N455" i="15"/>
  <c r="N458" i="15"/>
  <c r="N459" i="15"/>
  <c r="N462" i="15"/>
  <c r="L444" i="15"/>
  <c r="L445" i="15"/>
  <c r="L446" i="15"/>
  <c r="L447" i="15"/>
  <c r="L448" i="15"/>
  <c r="L449" i="15"/>
  <c r="L450" i="15"/>
  <c r="L451" i="15"/>
  <c r="L452" i="15"/>
  <c r="L453" i="15"/>
  <c r="L454" i="15"/>
  <c r="L455" i="15"/>
  <c r="L456" i="15"/>
  <c r="L457" i="15"/>
  <c r="L458" i="15"/>
  <c r="L459" i="15"/>
  <c r="L460" i="15"/>
  <c r="L461" i="15"/>
  <c r="L462" i="15"/>
  <c r="L463" i="15"/>
  <c r="R423" i="15"/>
  <c r="R424" i="15"/>
  <c r="R425" i="15"/>
  <c r="R426" i="15"/>
  <c r="R427" i="15"/>
  <c r="R428" i="15"/>
  <c r="R429" i="15"/>
  <c r="R430" i="15"/>
  <c r="R431" i="15"/>
  <c r="R432" i="15"/>
  <c r="R433" i="15"/>
  <c r="R434" i="15"/>
  <c r="R435" i="15"/>
  <c r="R436" i="15"/>
  <c r="R437" i="15"/>
  <c r="R438" i="15"/>
  <c r="R439" i="15"/>
  <c r="R440" i="15"/>
  <c r="R441" i="15"/>
  <c r="R442" i="15"/>
  <c r="P426" i="15"/>
  <c r="P427" i="15"/>
  <c r="P430" i="15"/>
  <c r="P435" i="15"/>
  <c r="P436" i="15"/>
  <c r="P439" i="15"/>
  <c r="P440" i="15"/>
  <c r="P442" i="15"/>
  <c r="N424" i="15"/>
  <c r="N425" i="15"/>
  <c r="N428" i="15"/>
  <c r="N429" i="15"/>
  <c r="N431" i="15"/>
  <c r="N432" i="15"/>
  <c r="N433" i="15"/>
  <c r="N434" i="15"/>
  <c r="N437" i="15"/>
  <c r="N438" i="15"/>
  <c r="N441" i="15"/>
  <c r="L423" i="15"/>
  <c r="L424" i="15"/>
  <c r="L425" i="15"/>
  <c r="L426" i="15"/>
  <c r="L427" i="15"/>
  <c r="L428" i="15"/>
  <c r="L429" i="15"/>
  <c r="L430" i="15"/>
  <c r="L431" i="15"/>
  <c r="L432" i="15"/>
  <c r="L433" i="15"/>
  <c r="L434" i="15"/>
  <c r="L435" i="15"/>
  <c r="L436" i="15"/>
  <c r="L437" i="15"/>
  <c r="L438" i="15"/>
  <c r="L439" i="15"/>
  <c r="L440" i="15"/>
  <c r="L441" i="15"/>
  <c r="L442" i="15"/>
  <c r="R402" i="15"/>
  <c r="R403" i="15"/>
  <c r="R404" i="15"/>
  <c r="R405" i="15"/>
  <c r="R406" i="15"/>
  <c r="R407" i="15"/>
  <c r="R408" i="15"/>
  <c r="R409" i="15"/>
  <c r="R410" i="15"/>
  <c r="R411" i="15"/>
  <c r="R412" i="15"/>
  <c r="R413" i="15"/>
  <c r="R414" i="15"/>
  <c r="R415" i="15"/>
  <c r="R416" i="15"/>
  <c r="R417" i="15"/>
  <c r="R418" i="15"/>
  <c r="R419" i="15"/>
  <c r="R420" i="15"/>
  <c r="R421" i="15"/>
  <c r="P405" i="15"/>
  <c r="P406" i="15"/>
  <c r="P409" i="15"/>
  <c r="P414" i="15"/>
  <c r="P415" i="15"/>
  <c r="P418" i="15"/>
  <c r="P419" i="15"/>
  <c r="P421" i="15"/>
  <c r="N403" i="15"/>
  <c r="N404" i="15"/>
  <c r="N407" i="15"/>
  <c r="N408" i="15"/>
  <c r="N410" i="15"/>
  <c r="N411" i="15"/>
  <c r="N412" i="15"/>
  <c r="N413" i="15"/>
  <c r="N416" i="15"/>
  <c r="N417" i="15"/>
  <c r="N420" i="15"/>
  <c r="L402" i="15"/>
  <c r="L403" i="15"/>
  <c r="L404" i="15"/>
  <c r="L405" i="15"/>
  <c r="L406" i="15"/>
  <c r="L407" i="15"/>
  <c r="L408" i="15"/>
  <c r="L409" i="15"/>
  <c r="L410" i="15"/>
  <c r="L411" i="15"/>
  <c r="L412" i="15"/>
  <c r="L413" i="15"/>
  <c r="L414" i="15"/>
  <c r="L415" i="15"/>
  <c r="L416" i="15"/>
  <c r="L417" i="15"/>
  <c r="L418" i="15"/>
  <c r="L419" i="15"/>
  <c r="L420" i="15"/>
  <c r="L421" i="15"/>
  <c r="R381" i="15"/>
  <c r="R382" i="15"/>
  <c r="R383" i="15"/>
  <c r="R384" i="15"/>
  <c r="R385" i="15"/>
  <c r="R386" i="15"/>
  <c r="R387" i="15"/>
  <c r="R388" i="15"/>
  <c r="R389" i="15"/>
  <c r="R390" i="15"/>
  <c r="R391" i="15"/>
  <c r="R392" i="15"/>
  <c r="R393" i="15"/>
  <c r="R394" i="15"/>
  <c r="R395" i="15"/>
  <c r="R396" i="15"/>
  <c r="R397" i="15"/>
  <c r="R398" i="15"/>
  <c r="R399" i="15"/>
  <c r="R400" i="15"/>
  <c r="P384" i="15"/>
  <c r="P385" i="15"/>
  <c r="P388" i="15"/>
  <c r="P393" i="15"/>
  <c r="P394" i="15"/>
  <c r="P397" i="15"/>
  <c r="P398" i="15"/>
  <c r="P400" i="15"/>
  <c r="N382" i="15"/>
  <c r="N383" i="15"/>
  <c r="N386" i="15"/>
  <c r="N387" i="15"/>
  <c r="N389" i="15"/>
  <c r="N390" i="15"/>
  <c r="N391" i="15"/>
  <c r="N392" i="15"/>
  <c r="N395" i="15"/>
  <c r="N396" i="15"/>
  <c r="N399" i="15"/>
  <c r="L381" i="15"/>
  <c r="L382" i="15"/>
  <c r="L383" i="15"/>
  <c r="L384" i="15"/>
  <c r="L385" i="15"/>
  <c r="L386" i="15"/>
  <c r="L387" i="15"/>
  <c r="L388" i="15"/>
  <c r="L389" i="15"/>
  <c r="L390" i="15"/>
  <c r="L391" i="15"/>
  <c r="L392" i="15"/>
  <c r="L393" i="15"/>
  <c r="L394" i="15"/>
  <c r="L395" i="15"/>
  <c r="L396" i="15"/>
  <c r="L397" i="15"/>
  <c r="L398" i="15"/>
  <c r="L399" i="15"/>
  <c r="L400" i="15"/>
  <c r="R360" i="15"/>
  <c r="R361" i="15"/>
  <c r="R362" i="15"/>
  <c r="R363" i="15"/>
  <c r="R364" i="15"/>
  <c r="R365" i="15"/>
  <c r="R366" i="15"/>
  <c r="R367" i="15"/>
  <c r="R368" i="15"/>
  <c r="R369" i="15"/>
  <c r="R370" i="15"/>
  <c r="R371" i="15"/>
  <c r="R372" i="15"/>
  <c r="R373" i="15"/>
  <c r="R374" i="15"/>
  <c r="R375" i="15"/>
  <c r="R376" i="15"/>
  <c r="R377" i="15"/>
  <c r="R378" i="15"/>
  <c r="R379" i="15"/>
  <c r="P363" i="15"/>
  <c r="P364" i="15"/>
  <c r="P367" i="15"/>
  <c r="P372" i="15"/>
  <c r="P373" i="15"/>
  <c r="P376" i="15"/>
  <c r="P377" i="15"/>
  <c r="P379" i="15"/>
  <c r="N361" i="15"/>
  <c r="N362" i="15"/>
  <c r="N365" i="15"/>
  <c r="N366" i="15"/>
  <c r="N368" i="15"/>
  <c r="N369" i="15"/>
  <c r="N370" i="15"/>
  <c r="N371" i="15"/>
  <c r="N374" i="15"/>
  <c r="N375" i="15"/>
  <c r="N378" i="15"/>
  <c r="L360" i="15"/>
  <c r="L361" i="15"/>
  <c r="L362" i="15"/>
  <c r="L363" i="15"/>
  <c r="L364" i="15"/>
  <c r="L365" i="15"/>
  <c r="L366" i="15"/>
  <c r="L367" i="15"/>
  <c r="L368" i="15"/>
  <c r="L369" i="15"/>
  <c r="L370" i="15"/>
  <c r="L371" i="15"/>
  <c r="L372" i="15"/>
  <c r="L373" i="15"/>
  <c r="L374" i="15"/>
  <c r="L375" i="15"/>
  <c r="L376" i="15"/>
  <c r="L377" i="15"/>
  <c r="L378" i="15"/>
  <c r="L379" i="15"/>
  <c r="L339" i="15"/>
  <c r="L340" i="15"/>
  <c r="L341" i="15"/>
  <c r="L342" i="15"/>
  <c r="L343" i="15"/>
  <c r="L344" i="15"/>
  <c r="L345" i="15"/>
  <c r="L346" i="15"/>
  <c r="L347" i="15"/>
  <c r="L348" i="15"/>
  <c r="L349" i="15"/>
  <c r="L350" i="15"/>
  <c r="L351" i="15"/>
  <c r="L352" i="15"/>
  <c r="L353" i="15"/>
  <c r="L354" i="15"/>
  <c r="L355" i="15"/>
  <c r="L356" i="15"/>
  <c r="L357" i="15"/>
  <c r="L358" i="15"/>
  <c r="N340" i="15"/>
  <c r="N341" i="15"/>
  <c r="N344" i="15"/>
  <c r="N345" i="15"/>
  <c r="N347" i="15"/>
  <c r="N348" i="15"/>
  <c r="N349" i="15"/>
  <c r="N350" i="15"/>
  <c r="N353" i="15"/>
  <c r="N354" i="15"/>
  <c r="N357" i="15"/>
  <c r="P342" i="15"/>
  <c r="P343" i="15"/>
  <c r="P346" i="15"/>
  <c r="P351" i="15"/>
  <c r="P352" i="15"/>
  <c r="P355" i="15"/>
  <c r="P356" i="15"/>
  <c r="P358" i="15"/>
  <c r="R339" i="15"/>
  <c r="R340" i="15"/>
  <c r="R341" i="15"/>
  <c r="R342" i="15"/>
  <c r="R343" i="15"/>
  <c r="R344" i="15"/>
  <c r="R345" i="15"/>
  <c r="R346" i="15"/>
  <c r="R347" i="15"/>
  <c r="R348" i="15"/>
  <c r="R349" i="15"/>
  <c r="R350" i="15"/>
  <c r="R351" i="15"/>
  <c r="R352" i="15"/>
  <c r="R353" i="15"/>
  <c r="R354" i="15"/>
  <c r="R355" i="15"/>
  <c r="R356" i="15"/>
  <c r="R357" i="15"/>
  <c r="R358" i="15"/>
  <c r="R318" i="15"/>
  <c r="R319" i="15"/>
  <c r="R320" i="15"/>
  <c r="R321" i="15"/>
  <c r="R322" i="15"/>
  <c r="R323" i="15"/>
  <c r="R324" i="15"/>
  <c r="R325" i="15"/>
  <c r="R326" i="15"/>
  <c r="R327" i="15"/>
  <c r="R328" i="15"/>
  <c r="R329" i="15"/>
  <c r="R330" i="15"/>
  <c r="R331" i="15"/>
  <c r="R332" i="15"/>
  <c r="R333" i="15"/>
  <c r="R334" i="15"/>
  <c r="R335" i="15"/>
  <c r="R336" i="15"/>
  <c r="R337" i="15"/>
  <c r="P321" i="15"/>
  <c r="P322" i="15"/>
  <c r="P325" i="15"/>
  <c r="P330" i="15"/>
  <c r="P331" i="15"/>
  <c r="P334" i="15"/>
  <c r="P335" i="15"/>
  <c r="P337" i="15"/>
  <c r="N319" i="15"/>
  <c r="N320" i="15"/>
  <c r="N323" i="15"/>
  <c r="N324" i="15"/>
  <c r="N326" i="15"/>
  <c r="N327" i="15"/>
  <c r="N328" i="15"/>
  <c r="N329" i="15"/>
  <c r="N332" i="15"/>
  <c r="N333" i="15"/>
  <c r="N336" i="15"/>
  <c r="L318" i="15"/>
  <c r="L319" i="15"/>
  <c r="L320" i="15"/>
  <c r="L321" i="15"/>
  <c r="L322" i="15"/>
  <c r="L323" i="15"/>
  <c r="L324" i="15"/>
  <c r="L325" i="15"/>
  <c r="L326" i="15"/>
  <c r="L327" i="15"/>
  <c r="L328" i="15"/>
  <c r="L329" i="15"/>
  <c r="L330" i="15"/>
  <c r="L331" i="15"/>
  <c r="L332" i="15"/>
  <c r="L333" i="15"/>
  <c r="L334" i="15"/>
  <c r="L335" i="15"/>
  <c r="L336" i="15"/>
  <c r="L337" i="15"/>
  <c r="L297" i="15"/>
  <c r="L298" i="15"/>
  <c r="L299" i="15"/>
  <c r="L300" i="15"/>
  <c r="L301" i="15"/>
  <c r="L302" i="15"/>
  <c r="L303" i="15"/>
  <c r="L304" i="15"/>
  <c r="L305" i="15"/>
  <c r="L306" i="15"/>
  <c r="L307" i="15"/>
  <c r="L308" i="15"/>
  <c r="L309" i="15"/>
  <c r="L310" i="15"/>
  <c r="L311" i="15"/>
  <c r="L312" i="15"/>
  <c r="L313" i="15"/>
  <c r="L314" i="15"/>
  <c r="L315" i="15"/>
  <c r="L316" i="15"/>
  <c r="N298" i="15"/>
  <c r="N299" i="15"/>
  <c r="N302" i="15"/>
  <c r="N303" i="15"/>
  <c r="N305" i="15"/>
  <c r="N306" i="15"/>
  <c r="N307" i="15"/>
  <c r="N308" i="15"/>
  <c r="N311" i="15"/>
  <c r="N312" i="15"/>
  <c r="N315" i="15"/>
  <c r="P300" i="15"/>
  <c r="P301" i="15"/>
  <c r="P304" i="15"/>
  <c r="P309" i="15"/>
  <c r="P310" i="15"/>
  <c r="P313" i="15"/>
  <c r="P314" i="15"/>
  <c r="P316" i="15"/>
  <c r="R297" i="15"/>
  <c r="R298" i="15"/>
  <c r="R299" i="15"/>
  <c r="R300" i="15"/>
  <c r="R301" i="15"/>
  <c r="R302" i="15"/>
  <c r="R303" i="15"/>
  <c r="R304" i="15"/>
  <c r="R305" i="15"/>
  <c r="R306" i="15"/>
  <c r="R307" i="15"/>
  <c r="R308" i="15"/>
  <c r="R309" i="15"/>
  <c r="R310" i="15"/>
  <c r="R311" i="15"/>
  <c r="R312" i="15"/>
  <c r="R313" i="15"/>
  <c r="R314" i="15"/>
  <c r="R315" i="15"/>
  <c r="R316" i="15"/>
  <c r="R276" i="15"/>
  <c r="R277" i="15"/>
  <c r="R278" i="15"/>
  <c r="R279" i="15"/>
  <c r="R280" i="15"/>
  <c r="R281" i="15"/>
  <c r="R282" i="15"/>
  <c r="R283" i="15"/>
  <c r="R284" i="15"/>
  <c r="R285" i="15"/>
  <c r="R286" i="15"/>
  <c r="R287" i="15"/>
  <c r="R288" i="15"/>
  <c r="R289" i="15"/>
  <c r="R290" i="15"/>
  <c r="R291" i="15"/>
  <c r="R292" i="15"/>
  <c r="R293" i="15"/>
  <c r="R294" i="15"/>
  <c r="R295" i="15"/>
  <c r="P279" i="15"/>
  <c r="P280" i="15"/>
  <c r="P283" i="15"/>
  <c r="P288" i="15"/>
  <c r="P289" i="15"/>
  <c r="P292" i="15"/>
  <c r="P293" i="15"/>
  <c r="P295" i="15"/>
  <c r="N277" i="15"/>
  <c r="N278" i="15"/>
  <c r="N281" i="15"/>
  <c r="N282" i="15"/>
  <c r="N284" i="15"/>
  <c r="N285" i="15"/>
  <c r="N286" i="15"/>
  <c r="N287" i="15"/>
  <c r="N290" i="15"/>
  <c r="N291" i="15"/>
  <c r="N294" i="15"/>
  <c r="L276" i="15"/>
  <c r="L277" i="15"/>
  <c r="L278" i="15"/>
  <c r="L279" i="15"/>
  <c r="L280" i="15"/>
  <c r="L281" i="15"/>
  <c r="L282" i="15"/>
  <c r="L283" i="15"/>
  <c r="L284" i="15"/>
  <c r="L285" i="15"/>
  <c r="L286" i="15"/>
  <c r="L287" i="15"/>
  <c r="L288" i="15"/>
  <c r="L289" i="15"/>
  <c r="L290" i="15"/>
  <c r="L291" i="15"/>
  <c r="L292" i="15"/>
  <c r="L293" i="15"/>
  <c r="L294" i="15"/>
  <c r="L295" i="15"/>
  <c r="L255" i="15"/>
  <c r="L256" i="15"/>
  <c r="L257" i="15"/>
  <c r="L258" i="15"/>
  <c r="L259" i="15"/>
  <c r="L260" i="15"/>
  <c r="L261" i="15"/>
  <c r="L262" i="15"/>
  <c r="L263" i="15"/>
  <c r="L264" i="15"/>
  <c r="L265" i="15"/>
  <c r="L266" i="15"/>
  <c r="L267" i="15"/>
  <c r="L268" i="15"/>
  <c r="L269" i="15"/>
  <c r="L270" i="15"/>
  <c r="L271" i="15"/>
  <c r="L272" i="15"/>
  <c r="L273" i="15"/>
  <c r="L274" i="15"/>
  <c r="N256" i="15"/>
  <c r="N257" i="15"/>
  <c r="N260" i="15"/>
  <c r="N261" i="15"/>
  <c r="N263" i="15"/>
  <c r="N264" i="15"/>
  <c r="N265" i="15"/>
  <c r="N266" i="15"/>
  <c r="N269" i="15"/>
  <c r="N270" i="15"/>
  <c r="N273" i="15"/>
  <c r="P258" i="15"/>
  <c r="P259" i="15"/>
  <c r="P262" i="15"/>
  <c r="P267" i="15"/>
  <c r="P268" i="15"/>
  <c r="P271" i="15"/>
  <c r="P272" i="15"/>
  <c r="P274" i="15"/>
  <c r="R255" i="15"/>
  <c r="R256" i="15"/>
  <c r="R257" i="15"/>
  <c r="R258" i="15"/>
  <c r="R259" i="15"/>
  <c r="R260" i="15"/>
  <c r="R261" i="15"/>
  <c r="R262" i="15"/>
  <c r="R263" i="15"/>
  <c r="R264" i="15"/>
  <c r="R265" i="15"/>
  <c r="R266" i="15"/>
  <c r="R267" i="15"/>
  <c r="R268" i="15"/>
  <c r="R269" i="15"/>
  <c r="R270" i="15"/>
  <c r="R271" i="15"/>
  <c r="R272" i="15"/>
  <c r="R273" i="15"/>
  <c r="R274" i="15"/>
  <c r="R234" i="15"/>
  <c r="R235" i="15"/>
  <c r="R236" i="15"/>
  <c r="R237" i="15"/>
  <c r="R238" i="15"/>
  <c r="R239" i="15"/>
  <c r="R240" i="15"/>
  <c r="R241" i="15"/>
  <c r="R242" i="15"/>
  <c r="R243" i="15"/>
  <c r="R244" i="15"/>
  <c r="R245" i="15"/>
  <c r="R246" i="15"/>
  <c r="R247" i="15"/>
  <c r="R248" i="15"/>
  <c r="R249" i="15"/>
  <c r="R250" i="15"/>
  <c r="R251" i="15"/>
  <c r="R252" i="15"/>
  <c r="R253" i="15"/>
  <c r="P237" i="15"/>
  <c r="P238" i="15"/>
  <c r="P241" i="15"/>
  <c r="P246" i="15"/>
  <c r="P247" i="15"/>
  <c r="P250" i="15"/>
  <c r="P251" i="15"/>
  <c r="P253" i="15"/>
  <c r="N235" i="15"/>
  <c r="N236" i="15"/>
  <c r="N239" i="15"/>
  <c r="N240" i="15"/>
  <c r="N242" i="15"/>
  <c r="N243" i="15"/>
  <c r="N244" i="15"/>
  <c r="N245" i="15"/>
  <c r="N248" i="15"/>
  <c r="N249" i="15"/>
  <c r="N252" i="15"/>
  <c r="L234" i="15"/>
  <c r="L235" i="15"/>
  <c r="L236" i="15"/>
  <c r="L237" i="15"/>
  <c r="L238" i="15"/>
  <c r="L239" i="15"/>
  <c r="L240" i="15"/>
  <c r="L241" i="15"/>
  <c r="L242" i="15"/>
  <c r="L243" i="15"/>
  <c r="L244" i="15"/>
  <c r="L245" i="15"/>
  <c r="L246" i="15"/>
  <c r="L247" i="15"/>
  <c r="L248" i="15"/>
  <c r="L249" i="15"/>
  <c r="L250" i="15"/>
  <c r="L251" i="15"/>
  <c r="L252" i="15"/>
  <c r="L253" i="15"/>
  <c r="R213" i="15"/>
  <c r="R214" i="15"/>
  <c r="R215" i="15"/>
  <c r="R216" i="15"/>
  <c r="R217" i="15"/>
  <c r="R218" i="15"/>
  <c r="R219" i="15"/>
  <c r="R220" i="15"/>
  <c r="R221" i="15"/>
  <c r="R222" i="15"/>
  <c r="R223" i="15"/>
  <c r="R224" i="15"/>
  <c r="R225" i="15"/>
  <c r="R226" i="15"/>
  <c r="R227" i="15"/>
  <c r="R228" i="15"/>
  <c r="R229" i="15"/>
  <c r="R230" i="15"/>
  <c r="R231" i="15"/>
  <c r="R232" i="15"/>
  <c r="P216" i="15"/>
  <c r="P217" i="15"/>
  <c r="P220" i="15"/>
  <c r="P225" i="15"/>
  <c r="P226" i="15"/>
  <c r="P229" i="15"/>
  <c r="P230" i="15"/>
  <c r="P232" i="15"/>
  <c r="N214" i="15"/>
  <c r="N215" i="15"/>
  <c r="N218" i="15"/>
  <c r="N219" i="15"/>
  <c r="N221" i="15"/>
  <c r="N222" i="15"/>
  <c r="N223" i="15"/>
  <c r="N224" i="15"/>
  <c r="N227" i="15"/>
  <c r="N228" i="15"/>
  <c r="N231" i="15"/>
  <c r="L213" i="15"/>
  <c r="L214" i="15"/>
  <c r="L215" i="15"/>
  <c r="L216" i="15"/>
  <c r="L217" i="15"/>
  <c r="L218" i="15"/>
  <c r="L219" i="15"/>
  <c r="L220" i="15"/>
  <c r="L221" i="15"/>
  <c r="L222" i="15"/>
  <c r="L223" i="15"/>
  <c r="L224" i="15"/>
  <c r="L225" i="15"/>
  <c r="L226" i="15"/>
  <c r="L227" i="15"/>
  <c r="L228" i="15"/>
  <c r="L229" i="15"/>
  <c r="L230" i="15"/>
  <c r="L231" i="15"/>
  <c r="L232" i="15"/>
  <c r="R192" i="15"/>
  <c r="R193" i="15"/>
  <c r="R194" i="15"/>
  <c r="R195" i="15"/>
  <c r="R196" i="15"/>
  <c r="R197" i="15"/>
  <c r="R198" i="15"/>
  <c r="R199" i="15"/>
  <c r="R200" i="15"/>
  <c r="R201" i="15"/>
  <c r="R202" i="15"/>
  <c r="R203" i="15"/>
  <c r="R204" i="15"/>
  <c r="R205" i="15"/>
  <c r="R206" i="15"/>
  <c r="R207" i="15"/>
  <c r="R208" i="15"/>
  <c r="R209" i="15"/>
  <c r="R210" i="15"/>
  <c r="R211" i="15"/>
  <c r="P195" i="15"/>
  <c r="P196" i="15"/>
  <c r="P199" i="15"/>
  <c r="P204" i="15"/>
  <c r="P205" i="15"/>
  <c r="P208" i="15"/>
  <c r="P209" i="15"/>
  <c r="P211" i="15"/>
  <c r="N193" i="15"/>
  <c r="N194" i="15"/>
  <c r="N197" i="15"/>
  <c r="N198" i="15"/>
  <c r="N200" i="15"/>
  <c r="N201" i="15"/>
  <c r="N202" i="15"/>
  <c r="N203" i="15"/>
  <c r="N206" i="15"/>
  <c r="N207" i="15"/>
  <c r="N210" i="15"/>
  <c r="L192" i="15"/>
  <c r="L193" i="15"/>
  <c r="L194" i="15"/>
  <c r="L195" i="15"/>
  <c r="L196" i="15"/>
  <c r="L197" i="15"/>
  <c r="L198" i="15"/>
  <c r="L199" i="15"/>
  <c r="L200" i="15"/>
  <c r="L201" i="15"/>
  <c r="L202" i="15"/>
  <c r="L203" i="15"/>
  <c r="L204" i="15"/>
  <c r="L205" i="15"/>
  <c r="L206" i="15"/>
  <c r="L207" i="15"/>
  <c r="L208" i="15"/>
  <c r="L209" i="15"/>
  <c r="L210" i="15"/>
  <c r="L211" i="15"/>
  <c r="L171" i="15"/>
  <c r="L172" i="15"/>
  <c r="L173" i="15"/>
  <c r="L174" i="15"/>
  <c r="L175" i="15"/>
  <c r="L176" i="15"/>
  <c r="L177" i="15"/>
  <c r="L178" i="15"/>
  <c r="L179" i="15"/>
  <c r="L180" i="15"/>
  <c r="L181" i="15"/>
  <c r="L182" i="15"/>
  <c r="L183" i="15"/>
  <c r="L184" i="15"/>
  <c r="L185" i="15"/>
  <c r="L186" i="15"/>
  <c r="L187" i="15"/>
  <c r="L188" i="15"/>
  <c r="L189" i="15"/>
  <c r="L190" i="15"/>
  <c r="N172" i="15"/>
  <c r="N173" i="15"/>
  <c r="N176" i="15"/>
  <c r="N177" i="15"/>
  <c r="N179" i="15"/>
  <c r="N180" i="15"/>
  <c r="N181" i="15"/>
  <c r="N182" i="15"/>
  <c r="N185" i="15"/>
  <c r="N186" i="15"/>
  <c r="N189" i="15"/>
  <c r="P174" i="15"/>
  <c r="P175" i="15"/>
  <c r="P178" i="15"/>
  <c r="P183" i="15"/>
  <c r="P184" i="15"/>
  <c r="P187" i="15"/>
  <c r="P188" i="15"/>
  <c r="P190" i="15"/>
  <c r="R171" i="15"/>
  <c r="R172" i="15"/>
  <c r="R173" i="15"/>
  <c r="R174" i="15"/>
  <c r="R175" i="15"/>
  <c r="R176" i="15"/>
  <c r="R177" i="15"/>
  <c r="R178" i="15"/>
  <c r="R179" i="15"/>
  <c r="R180" i="15"/>
  <c r="R181" i="15"/>
  <c r="R182" i="15"/>
  <c r="R183" i="15"/>
  <c r="R184" i="15"/>
  <c r="R185" i="15"/>
  <c r="R186" i="15"/>
  <c r="R187" i="15"/>
  <c r="R188" i="15"/>
  <c r="R189" i="15"/>
  <c r="R190" i="15"/>
  <c r="R150" i="15"/>
  <c r="R151" i="15"/>
  <c r="R152" i="15"/>
  <c r="R153" i="15"/>
  <c r="R154" i="15"/>
  <c r="R155" i="15"/>
  <c r="R156" i="15"/>
  <c r="R157" i="15"/>
  <c r="R158" i="15"/>
  <c r="R159" i="15"/>
  <c r="R160" i="15"/>
  <c r="R161" i="15"/>
  <c r="R162" i="15"/>
  <c r="R163" i="15"/>
  <c r="R164" i="15"/>
  <c r="R165" i="15"/>
  <c r="R166" i="15"/>
  <c r="R167" i="15"/>
  <c r="R168" i="15"/>
  <c r="R169" i="15"/>
  <c r="P153" i="15"/>
  <c r="P154" i="15"/>
  <c r="P157" i="15"/>
  <c r="P162" i="15"/>
  <c r="P163" i="15"/>
  <c r="P166" i="15"/>
  <c r="P167" i="15"/>
  <c r="P169" i="15"/>
  <c r="N151" i="15"/>
  <c r="N152" i="15"/>
  <c r="N155" i="15"/>
  <c r="N156" i="15"/>
  <c r="N158" i="15"/>
  <c r="N159" i="15"/>
  <c r="N160" i="15"/>
  <c r="N161" i="15"/>
  <c r="N164" i="15"/>
  <c r="N165" i="15"/>
  <c r="N168" i="15"/>
  <c r="L150" i="15"/>
  <c r="L151" i="15"/>
  <c r="L152" i="15"/>
  <c r="L153" i="15"/>
  <c r="L154" i="15"/>
  <c r="L155" i="15"/>
  <c r="L156" i="15"/>
  <c r="L157" i="15"/>
  <c r="L158" i="15"/>
  <c r="L159" i="15"/>
  <c r="L160" i="15"/>
  <c r="L161" i="15"/>
  <c r="L162" i="15"/>
  <c r="L163" i="15"/>
  <c r="L164" i="15"/>
  <c r="L165" i="15"/>
  <c r="L166" i="15"/>
  <c r="L167" i="15"/>
  <c r="L168" i="15"/>
  <c r="L169" i="15"/>
  <c r="P132" i="15"/>
  <c r="P133" i="15"/>
  <c r="P136" i="15"/>
  <c r="P141" i="15"/>
  <c r="P142" i="15"/>
  <c r="P145" i="15"/>
  <c r="P146" i="15"/>
  <c r="P148" i="15"/>
  <c r="N130" i="15"/>
  <c r="N131" i="15"/>
  <c r="N134" i="15"/>
  <c r="N135" i="15"/>
  <c r="N137" i="15"/>
  <c r="N138" i="15"/>
  <c r="N139" i="15"/>
  <c r="N140" i="15"/>
  <c r="N143" i="15"/>
  <c r="N144" i="15"/>
  <c r="N147" i="15"/>
  <c r="N109" i="15"/>
  <c r="N110" i="15"/>
  <c r="N113" i="15"/>
  <c r="N114" i="15"/>
  <c r="N116" i="15"/>
  <c r="N117" i="15"/>
  <c r="N118" i="15"/>
  <c r="N119" i="15"/>
  <c r="N122" i="15"/>
  <c r="N123" i="15"/>
  <c r="N126" i="15"/>
  <c r="P111" i="15"/>
  <c r="P112" i="15"/>
  <c r="P115" i="15"/>
  <c r="P120" i="15"/>
  <c r="P121" i="15"/>
  <c r="P124" i="15"/>
  <c r="P125" i="15"/>
  <c r="P127" i="15"/>
  <c r="P90" i="15"/>
  <c r="P91" i="15"/>
  <c r="P94" i="15"/>
  <c r="P99" i="15"/>
  <c r="P100" i="15"/>
  <c r="P103" i="15"/>
  <c r="P104" i="15"/>
  <c r="P106" i="15"/>
  <c r="N88" i="15"/>
  <c r="N89" i="15"/>
  <c r="N92" i="15"/>
  <c r="N93" i="15"/>
  <c r="N95" i="15"/>
  <c r="N96" i="15"/>
  <c r="N97" i="15"/>
  <c r="N98" i="15"/>
  <c r="N101" i="15"/>
  <c r="N102" i="15"/>
  <c r="N105" i="15"/>
  <c r="P69" i="15"/>
  <c r="P70" i="15"/>
  <c r="P73" i="15"/>
  <c r="P78" i="15"/>
  <c r="P79" i="15"/>
  <c r="P82" i="15"/>
  <c r="P83" i="15"/>
  <c r="P85" i="15"/>
  <c r="N67" i="15"/>
  <c r="N68" i="15"/>
  <c r="N71" i="15"/>
  <c r="N72" i="15"/>
  <c r="N74" i="15"/>
  <c r="N75" i="15"/>
  <c r="N76" i="15"/>
  <c r="N77" i="15"/>
  <c r="N80" i="15"/>
  <c r="N81" i="15"/>
  <c r="N84" i="15"/>
  <c r="P48" i="15"/>
  <c r="P49" i="15"/>
  <c r="P52" i="15"/>
  <c r="P56" i="15"/>
  <c r="P57" i="15"/>
  <c r="P58" i="15"/>
  <c r="P60" i="15"/>
  <c r="P61" i="15"/>
  <c r="P62" i="15"/>
  <c r="P64" i="15"/>
  <c r="N46" i="15"/>
  <c r="N47" i="15"/>
  <c r="N50" i="15"/>
  <c r="N51" i="15"/>
  <c r="N53" i="15"/>
  <c r="N54" i="15"/>
  <c r="N55" i="15"/>
  <c r="N59" i="15"/>
  <c r="N63" i="15"/>
  <c r="P27" i="15"/>
  <c r="P28" i="15"/>
  <c r="P31" i="15"/>
  <c r="P36" i="15"/>
  <c r="P37" i="15"/>
  <c r="P40" i="15"/>
  <c r="P41" i="15"/>
  <c r="P43" i="15"/>
  <c r="N25" i="15"/>
  <c r="N26" i="15"/>
  <c r="N29" i="15"/>
  <c r="N30" i="15"/>
  <c r="N32" i="15"/>
  <c r="N33" i="15"/>
  <c r="N34" i="15"/>
  <c r="N35" i="15"/>
  <c r="N38" i="15"/>
  <c r="N39" i="15"/>
  <c r="N42" i="15"/>
  <c r="P6" i="15"/>
  <c r="P7" i="15"/>
  <c r="P10" i="15"/>
  <c r="P15" i="15"/>
  <c r="P16" i="15"/>
  <c r="P19" i="15"/>
  <c r="P20" i="15"/>
  <c r="P22" i="15"/>
  <c r="N4" i="15"/>
  <c r="N5" i="15"/>
  <c r="N8" i="15"/>
  <c r="N9" i="15"/>
  <c r="N11" i="15"/>
  <c r="N12" i="15"/>
  <c r="N13" i="15"/>
  <c r="N14" i="15"/>
  <c r="N17" i="15"/>
  <c r="N18" i="15"/>
  <c r="N21" i="15"/>
  <c r="R129" i="15"/>
  <c r="R130" i="15"/>
  <c r="R131" i="15"/>
  <c r="R132" i="15"/>
  <c r="R133" i="15"/>
  <c r="R134" i="15"/>
  <c r="R135" i="15"/>
  <c r="R136" i="15"/>
  <c r="R137" i="15"/>
  <c r="R138" i="15"/>
  <c r="R139" i="15"/>
  <c r="R140" i="15"/>
  <c r="R141" i="15"/>
  <c r="R142" i="15"/>
  <c r="R143" i="15"/>
  <c r="R144" i="15"/>
  <c r="R145" i="15"/>
  <c r="R146" i="15"/>
  <c r="R147" i="15"/>
  <c r="R148" i="15"/>
  <c r="L129" i="15"/>
  <c r="L130" i="15"/>
  <c r="L131" i="15"/>
  <c r="L132" i="15"/>
  <c r="L133" i="15"/>
  <c r="L134" i="15"/>
  <c r="L135" i="15"/>
  <c r="L136" i="15"/>
  <c r="L137" i="15"/>
  <c r="L138" i="15"/>
  <c r="L139" i="15"/>
  <c r="L140" i="15"/>
  <c r="L141" i="15"/>
  <c r="L142" i="15"/>
  <c r="L143" i="15"/>
  <c r="L144" i="15"/>
  <c r="L145" i="15"/>
  <c r="L146" i="15"/>
  <c r="L147" i="15"/>
  <c r="L148" i="15"/>
  <c r="L108" i="15"/>
  <c r="L109" i="15"/>
  <c r="L110" i="15"/>
  <c r="L111" i="15"/>
  <c r="L112" i="15"/>
  <c r="L113" i="15"/>
  <c r="L114" i="15"/>
  <c r="L115" i="15"/>
  <c r="L116" i="15"/>
  <c r="L117" i="15"/>
  <c r="L118" i="15"/>
  <c r="L119" i="15"/>
  <c r="L120" i="15"/>
  <c r="L121" i="15"/>
  <c r="L122" i="15"/>
  <c r="L123" i="15"/>
  <c r="L124" i="15"/>
  <c r="L125" i="15"/>
  <c r="L126" i="15"/>
  <c r="L127" i="15"/>
  <c r="R108" i="15"/>
  <c r="R109" i="15"/>
  <c r="R110" i="15"/>
  <c r="R111" i="15"/>
  <c r="R112" i="15"/>
  <c r="R113" i="15"/>
  <c r="R114" i="15"/>
  <c r="R115" i="15"/>
  <c r="R116" i="15"/>
  <c r="R117" i="15"/>
  <c r="R118" i="15"/>
  <c r="R119" i="15"/>
  <c r="R120" i="15"/>
  <c r="R121" i="15"/>
  <c r="R122" i="15"/>
  <c r="R123" i="15"/>
  <c r="R124" i="15"/>
  <c r="R125" i="15"/>
  <c r="R126" i="15"/>
  <c r="R127" i="15"/>
  <c r="R87" i="15"/>
  <c r="R88" i="15"/>
  <c r="R89" i="15"/>
  <c r="R90" i="15"/>
  <c r="R91" i="15"/>
  <c r="R92" i="15"/>
  <c r="R93" i="15"/>
  <c r="R94" i="15"/>
  <c r="R95" i="15"/>
  <c r="R96" i="15"/>
  <c r="R97" i="15"/>
  <c r="R98" i="15"/>
  <c r="R99" i="15"/>
  <c r="R100" i="15"/>
  <c r="R101" i="15"/>
  <c r="R102" i="15"/>
  <c r="R103" i="15"/>
  <c r="R104" i="15"/>
  <c r="R105" i="15"/>
  <c r="R106" i="15"/>
  <c r="L87" i="15"/>
  <c r="L88" i="15"/>
  <c r="L89" i="15"/>
  <c r="L90" i="15"/>
  <c r="L91" i="15"/>
  <c r="L92" i="15"/>
  <c r="L93" i="15"/>
  <c r="L94" i="15"/>
  <c r="L95" i="15"/>
  <c r="L96" i="15"/>
  <c r="L97" i="15"/>
  <c r="L98" i="15"/>
  <c r="L99" i="15"/>
  <c r="L100" i="15"/>
  <c r="L101" i="15"/>
  <c r="L102" i="15"/>
  <c r="L103" i="15"/>
  <c r="L104" i="15"/>
  <c r="L105" i="15"/>
  <c r="L106" i="15"/>
  <c r="L66" i="15"/>
  <c r="L67" i="15"/>
  <c r="L68" i="15"/>
  <c r="L69" i="15"/>
  <c r="L70" i="15"/>
  <c r="L71" i="15"/>
  <c r="L72" i="15"/>
  <c r="L73" i="15"/>
  <c r="L74" i="15"/>
  <c r="L75" i="15"/>
  <c r="L76" i="15"/>
  <c r="L77" i="15"/>
  <c r="L78" i="15"/>
  <c r="L79" i="15"/>
  <c r="L80" i="15"/>
  <c r="L81" i="15"/>
  <c r="L82" i="15"/>
  <c r="L83" i="15"/>
  <c r="L84" i="15"/>
  <c r="L85" i="15"/>
  <c r="R66" i="15"/>
  <c r="R67" i="15"/>
  <c r="R68" i="15"/>
  <c r="R69" i="15"/>
  <c r="R70" i="15"/>
  <c r="R71" i="15"/>
  <c r="R72" i="15"/>
  <c r="R73" i="15"/>
  <c r="R74" i="15"/>
  <c r="R75" i="15"/>
  <c r="R76" i="15"/>
  <c r="R77" i="15"/>
  <c r="R78" i="15"/>
  <c r="R79" i="15"/>
  <c r="R80" i="15"/>
  <c r="R81" i="15"/>
  <c r="R82" i="15"/>
  <c r="R83" i="15"/>
  <c r="R84" i="15"/>
  <c r="R85" i="15"/>
  <c r="R45" i="15"/>
  <c r="R46" i="15"/>
  <c r="R47" i="15"/>
  <c r="R48" i="15"/>
  <c r="R49" i="15"/>
  <c r="R50" i="15"/>
  <c r="R51" i="15"/>
  <c r="R52" i="15"/>
  <c r="R53" i="15"/>
  <c r="R54" i="15"/>
  <c r="R55" i="15"/>
  <c r="R56" i="15"/>
  <c r="R57" i="15"/>
  <c r="R58" i="15"/>
  <c r="R59" i="15"/>
  <c r="R60" i="15"/>
  <c r="R61" i="15"/>
  <c r="R62" i="15"/>
  <c r="R63" i="15"/>
  <c r="R64" i="15"/>
  <c r="L45" i="15"/>
  <c r="L46" i="15"/>
  <c r="L47" i="15"/>
  <c r="L48" i="15"/>
  <c r="L49" i="15"/>
  <c r="L50" i="15"/>
  <c r="L51" i="15"/>
  <c r="L52" i="15"/>
  <c r="L53" i="15"/>
  <c r="L54" i="15"/>
  <c r="L55" i="15"/>
  <c r="L56" i="15"/>
  <c r="L57" i="15"/>
  <c r="L58" i="15"/>
  <c r="L59" i="15"/>
  <c r="L60" i="15"/>
  <c r="L61" i="15"/>
  <c r="L62" i="15"/>
  <c r="L63" i="15"/>
  <c r="L64" i="15"/>
  <c r="L24" i="15"/>
  <c r="L25" i="15"/>
  <c r="L26" i="15"/>
  <c r="L27" i="15"/>
  <c r="L28" i="15"/>
  <c r="L29" i="15"/>
  <c r="L30" i="15"/>
  <c r="L31" i="15"/>
  <c r="L32" i="15"/>
  <c r="L33" i="15"/>
  <c r="L34" i="15"/>
  <c r="L35" i="15"/>
  <c r="L36" i="15"/>
  <c r="L37" i="15"/>
  <c r="L38" i="15"/>
  <c r="L39" i="15"/>
  <c r="L40" i="15"/>
  <c r="L41" i="15"/>
  <c r="L42" i="15"/>
  <c r="L43" i="15"/>
  <c r="R24" i="15"/>
  <c r="R25" i="15"/>
  <c r="R26" i="15"/>
  <c r="R27" i="15"/>
  <c r="R28" i="15"/>
  <c r="R29" i="15"/>
  <c r="R30" i="15"/>
  <c r="R31" i="15"/>
  <c r="R32" i="15"/>
  <c r="R33" i="15"/>
  <c r="R34" i="15"/>
  <c r="R35" i="15"/>
  <c r="R36" i="15"/>
  <c r="R37" i="15"/>
  <c r="R38" i="15"/>
  <c r="R39" i="15"/>
  <c r="R40" i="15"/>
  <c r="R41" i="15"/>
  <c r="R42" i="15"/>
  <c r="R43" i="15"/>
  <c r="R3" i="15"/>
  <c r="R4" i="15"/>
  <c r="R5" i="15"/>
  <c r="R6" i="15"/>
  <c r="R7" i="15"/>
  <c r="R8" i="15"/>
  <c r="R9" i="15"/>
  <c r="R10" i="15"/>
  <c r="R11" i="15"/>
  <c r="R12" i="15"/>
  <c r="R13" i="15"/>
  <c r="R14" i="15"/>
  <c r="R15" i="15"/>
  <c r="R16" i="15"/>
  <c r="R17" i="15"/>
  <c r="R18" i="15"/>
  <c r="R19" i="15"/>
  <c r="R20" i="15"/>
  <c r="R21" i="15"/>
  <c r="R22" i="15"/>
  <c r="L3" i="15"/>
  <c r="L4" i="15"/>
  <c r="L5" i="15"/>
  <c r="L6" i="15"/>
  <c r="L7" i="15"/>
  <c r="L8" i="15"/>
  <c r="L9" i="15"/>
  <c r="L10" i="15"/>
  <c r="L11" i="15"/>
  <c r="L12" i="15"/>
  <c r="L13" i="15"/>
  <c r="L14" i="15"/>
  <c r="L15" i="15"/>
  <c r="L16" i="15"/>
  <c r="L17" i="15"/>
  <c r="L18" i="15"/>
  <c r="L19" i="15"/>
  <c r="L20" i="15"/>
  <c r="L21" i="15"/>
  <c r="L22" i="15"/>
  <c r="P444" i="15"/>
  <c r="P423" i="15"/>
  <c r="P402" i="15"/>
  <c r="P381" i="15"/>
  <c r="P360" i="15"/>
  <c r="P339" i="15"/>
  <c r="P318" i="15"/>
  <c r="P297" i="15"/>
  <c r="P276" i="15"/>
  <c r="P255" i="15"/>
  <c r="P234" i="15"/>
  <c r="P213" i="15"/>
  <c r="P192" i="15"/>
  <c r="P171" i="15"/>
  <c r="P150" i="15"/>
  <c r="P129" i="15"/>
  <c r="P108" i="15"/>
  <c r="P87" i="15"/>
  <c r="P66" i="15"/>
  <c r="P45" i="15"/>
  <c r="P24" i="15"/>
  <c r="P3" i="15"/>
  <c r="R443" i="15"/>
  <c r="R422" i="15"/>
  <c r="R401" i="15"/>
  <c r="R380" i="15"/>
  <c r="R359" i="15"/>
  <c r="R338" i="15"/>
  <c r="R317" i="15"/>
  <c r="R296" i="15"/>
  <c r="R275" i="15"/>
  <c r="R254" i="15"/>
  <c r="R233" i="15"/>
  <c r="R212" i="15"/>
  <c r="R191" i="15"/>
  <c r="R170" i="15"/>
  <c r="R149" i="15"/>
  <c r="R128" i="15"/>
  <c r="R107" i="15"/>
  <c r="R86" i="15"/>
  <c r="R65" i="15"/>
  <c r="R44" i="15"/>
  <c r="R23" i="15"/>
  <c r="R2" i="15"/>
  <c r="N443" i="15"/>
  <c r="N422" i="15"/>
  <c r="N401" i="15"/>
  <c r="N380" i="15"/>
  <c r="N359" i="15"/>
  <c r="N338" i="15"/>
  <c r="N317" i="15"/>
  <c r="N296" i="15"/>
  <c r="N275" i="15"/>
  <c r="N254" i="15"/>
  <c r="N233" i="15"/>
  <c r="N212" i="15"/>
  <c r="N191" i="15"/>
  <c r="N170" i="15"/>
  <c r="N149" i="15"/>
  <c r="N128" i="15"/>
  <c r="N107" i="15"/>
  <c r="N86" i="15"/>
  <c r="N65" i="15"/>
  <c r="N44" i="15"/>
  <c r="N23" i="15"/>
  <c r="N2" i="15"/>
  <c r="N494" i="15"/>
  <c r="N491" i="15"/>
  <c r="N488" i="15"/>
  <c r="N485" i="15"/>
  <c r="N482" i="15"/>
  <c r="N479" i="15"/>
  <c r="N476" i="15"/>
  <c r="N473" i="15"/>
  <c r="N470" i="15"/>
  <c r="N467" i="15"/>
  <c r="N464" i="15"/>
  <c r="L494" i="15"/>
  <c r="L491" i="15"/>
  <c r="L488" i="15"/>
  <c r="L485" i="15"/>
  <c r="L482" i="15"/>
  <c r="L479" i="15"/>
  <c r="L476" i="15"/>
  <c r="L473" i="15"/>
  <c r="L470" i="15"/>
  <c r="L467" i="15"/>
  <c r="L464" i="15"/>
  <c r="P494" i="15"/>
  <c r="P491" i="15"/>
  <c r="P488" i="15"/>
  <c r="P485" i="15"/>
  <c r="P482" i="15"/>
  <c r="P479" i="15"/>
  <c r="P476" i="15"/>
  <c r="P473" i="15"/>
  <c r="P470" i="15"/>
  <c r="P467" i="15"/>
  <c r="P464" i="15"/>
  <c r="L443" i="15"/>
  <c r="L422" i="15"/>
  <c r="L401" i="15"/>
  <c r="L380" i="15"/>
  <c r="L359" i="15"/>
  <c r="L338" i="15"/>
  <c r="L317" i="15"/>
  <c r="L296" i="15"/>
  <c r="L275" i="15"/>
  <c r="L254" i="15"/>
  <c r="L233" i="15"/>
  <c r="L212" i="15"/>
  <c r="L191" i="15"/>
  <c r="L170" i="15"/>
  <c r="L149" i="15"/>
  <c r="L128" i="15"/>
  <c r="L107" i="15"/>
  <c r="L86" i="15"/>
  <c r="L65" i="15"/>
  <c r="L44" i="15"/>
  <c r="L23" i="15"/>
  <c r="L2" i="15"/>
  <c r="B2210" i="15"/>
  <c r="B2209" i="15"/>
  <c r="B2208" i="15"/>
  <c r="B2207" i="15"/>
  <c r="B2206" i="15"/>
  <c r="B2205" i="15"/>
  <c r="B2204" i="15"/>
  <c r="B2203" i="15"/>
  <c r="E2203" i="15" s="1"/>
  <c r="B2202" i="15"/>
  <c r="E2202" i="15" s="1"/>
  <c r="B2201" i="15"/>
  <c r="E2201" i="15" s="1"/>
  <c r="B2200" i="15"/>
  <c r="E2200" i="15" s="1"/>
  <c r="B2199" i="15"/>
  <c r="B1902" i="15"/>
  <c r="B1885" i="15"/>
  <c r="B1884" i="15"/>
  <c r="B1883" i="15"/>
  <c r="B1882" i="15"/>
  <c r="B1843" i="15"/>
  <c r="B1842" i="15"/>
  <c r="B1841" i="15"/>
  <c r="B1804" i="15"/>
  <c r="B1803" i="15"/>
  <c r="B1802" i="15"/>
  <c r="B1801" i="15"/>
  <c r="B1800" i="15"/>
  <c r="B1799" i="15"/>
  <c r="B1690" i="15"/>
  <c r="B1689" i="15"/>
  <c r="B1688" i="15"/>
  <c r="B1687" i="15"/>
  <c r="B1686" i="15"/>
  <c r="B1685" i="15"/>
  <c r="B1684" i="15"/>
  <c r="B1683" i="15"/>
  <c r="B1682" i="15"/>
  <c r="B1681" i="15"/>
  <c r="B1680" i="15"/>
  <c r="B1679" i="15"/>
  <c r="B1678" i="15"/>
  <c r="B1677" i="15"/>
  <c r="B1676" i="15"/>
  <c r="B1675" i="15"/>
  <c r="B1674" i="15"/>
  <c r="B1673" i="15"/>
  <c r="B1672" i="15"/>
  <c r="B1671" i="15"/>
  <c r="B1670" i="15"/>
  <c r="B1669" i="15"/>
  <c r="B1668" i="15"/>
  <c r="B1667" i="15"/>
  <c r="B1666" i="15"/>
  <c r="B1665" i="15"/>
  <c r="B1664" i="15"/>
  <c r="B1663" i="15"/>
  <c r="B1662" i="15"/>
  <c r="B1661" i="15"/>
  <c r="B1400" i="15"/>
  <c r="B1399" i="15"/>
  <c r="B1398" i="15"/>
  <c r="B1397" i="15"/>
  <c r="B1396" i="15"/>
  <c r="B1395" i="15"/>
  <c r="B1394" i="15"/>
  <c r="B1393" i="15"/>
  <c r="B1392" i="15"/>
  <c r="B1391" i="15"/>
  <c r="B1288" i="15"/>
  <c r="B1287" i="15"/>
  <c r="B1286" i="15"/>
  <c r="B1285" i="15"/>
  <c r="B1284" i="15"/>
  <c r="B1283" i="15"/>
  <c r="B1282" i="15"/>
  <c r="B1281" i="15"/>
  <c r="B1280" i="15"/>
  <c r="B1279" i="15"/>
  <c r="B1278" i="15"/>
  <c r="B490" i="15"/>
  <c r="B489" i="15"/>
  <c r="B2198" i="15"/>
  <c r="B2197" i="15"/>
  <c r="B2196" i="15"/>
  <c r="B2195" i="15"/>
  <c r="B2194" i="15"/>
  <c r="B2193" i="15"/>
  <c r="B2192" i="15"/>
  <c r="B2191" i="15"/>
  <c r="E2191" i="15" s="1"/>
  <c r="B2190" i="15"/>
  <c r="B2189" i="15"/>
  <c r="B2188" i="15"/>
  <c r="E2188" i="15" s="1"/>
  <c r="B2187" i="15"/>
  <c r="B1901" i="15"/>
  <c r="B1881" i="15"/>
  <c r="B1880" i="15"/>
  <c r="B1879" i="15"/>
  <c r="B1878" i="15"/>
  <c r="B1840" i="15"/>
  <c r="B1839" i="15"/>
  <c r="B1838" i="15"/>
  <c r="B1798" i="15"/>
  <c r="B1797" i="15"/>
  <c r="B1796" i="15"/>
  <c r="B1795" i="15"/>
  <c r="B1794" i="15"/>
  <c r="B1793" i="15"/>
  <c r="B1660" i="15"/>
  <c r="B1659" i="15"/>
  <c r="B1658" i="15"/>
  <c r="B1657" i="15"/>
  <c r="B1656" i="15"/>
  <c r="B1655" i="15"/>
  <c r="B1654" i="15"/>
  <c r="B1653" i="15"/>
  <c r="B1652" i="15"/>
  <c r="B1651" i="15"/>
  <c r="B1650" i="15"/>
  <c r="B1649" i="15"/>
  <c r="B1648" i="15"/>
  <c r="B1647" i="15"/>
  <c r="B1646" i="15"/>
  <c r="B1645" i="15"/>
  <c r="B1644" i="15"/>
  <c r="B1643" i="15"/>
  <c r="B1642" i="15"/>
  <c r="B1641" i="15"/>
  <c r="B1640" i="15"/>
  <c r="B1639" i="15"/>
  <c r="B1638" i="15"/>
  <c r="B1637" i="15"/>
  <c r="B1636" i="15"/>
  <c r="B1635" i="15"/>
  <c r="B1634" i="15"/>
  <c r="B1633" i="15"/>
  <c r="B1632" i="15"/>
  <c r="B1631" i="15"/>
  <c r="B1390" i="15"/>
  <c r="B1389" i="15"/>
  <c r="B1388" i="15"/>
  <c r="B1387" i="15"/>
  <c r="B1386" i="15"/>
  <c r="B1385" i="15"/>
  <c r="B1384" i="15"/>
  <c r="B1383" i="15"/>
  <c r="B1382" i="15"/>
  <c r="B1381" i="15"/>
  <c r="B1277" i="15"/>
  <c r="B1276" i="15"/>
  <c r="B1275" i="15"/>
  <c r="B1274" i="15"/>
  <c r="B1273" i="15"/>
  <c r="B1272" i="15"/>
  <c r="B1271" i="15"/>
  <c r="B1270" i="15"/>
  <c r="B1269" i="15"/>
  <c r="B1268" i="15"/>
  <c r="B1267" i="15"/>
  <c r="B487" i="15"/>
  <c r="B486" i="15"/>
  <c r="B2186" i="15"/>
  <c r="B2185" i="15"/>
  <c r="B2184" i="15"/>
  <c r="B2183" i="15"/>
  <c r="B2182" i="15"/>
  <c r="B2181" i="15"/>
  <c r="B2180" i="15"/>
  <c r="B2179" i="15"/>
  <c r="E2179" i="15" s="1"/>
  <c r="B2178" i="15"/>
  <c r="E2178" i="15" s="1"/>
  <c r="B2177" i="15"/>
  <c r="E2177" i="15" s="1"/>
  <c r="B2176" i="15"/>
  <c r="E2176" i="15" s="1"/>
  <c r="B2175" i="15"/>
  <c r="B1900" i="15"/>
  <c r="B1877" i="15"/>
  <c r="B1876" i="15"/>
  <c r="B1875" i="15"/>
  <c r="B1874" i="15"/>
  <c r="B1837" i="15"/>
  <c r="B1836" i="15"/>
  <c r="B1835" i="15"/>
  <c r="B1792" i="15"/>
  <c r="B1791" i="15"/>
  <c r="B1790" i="15"/>
  <c r="B1789" i="15"/>
  <c r="B1788" i="15"/>
  <c r="B1787" i="15"/>
  <c r="B1630" i="15"/>
  <c r="B1629" i="15"/>
  <c r="B1628" i="15"/>
  <c r="B1627" i="15"/>
  <c r="B1626" i="15"/>
  <c r="B1625" i="15"/>
  <c r="B1624" i="15"/>
  <c r="B1623" i="15"/>
  <c r="B1622" i="15"/>
  <c r="B1621" i="15"/>
  <c r="B1620" i="15"/>
  <c r="B1619" i="15"/>
  <c r="B1618" i="15"/>
  <c r="B1617" i="15"/>
  <c r="B1616" i="15"/>
  <c r="B1615" i="15"/>
  <c r="B1614" i="15"/>
  <c r="B1613" i="15"/>
  <c r="B1612" i="15"/>
  <c r="B1611" i="15"/>
  <c r="B1610" i="15"/>
  <c r="B1609" i="15"/>
  <c r="B1608" i="15"/>
  <c r="B1607" i="15"/>
  <c r="B1606" i="15"/>
  <c r="B1605" i="15"/>
  <c r="B1604" i="15"/>
  <c r="B1603" i="15"/>
  <c r="B1602" i="15"/>
  <c r="B1601" i="15"/>
  <c r="B1380" i="15"/>
  <c r="B1379" i="15"/>
  <c r="B1378" i="15"/>
  <c r="B1377" i="15"/>
  <c r="B1376" i="15"/>
  <c r="B1375" i="15"/>
  <c r="B1374" i="15"/>
  <c r="B1373" i="15"/>
  <c r="B1372" i="15"/>
  <c r="B1371" i="15"/>
  <c r="B1266" i="15"/>
  <c r="B1265" i="15"/>
  <c r="B1264" i="15"/>
  <c r="B1263" i="15"/>
  <c r="B1262" i="15"/>
  <c r="B1261" i="15"/>
  <c r="B1260" i="15"/>
  <c r="B1259" i="15"/>
  <c r="B1258" i="15"/>
  <c r="B1257" i="15"/>
  <c r="B1256" i="15"/>
  <c r="B484" i="15"/>
  <c r="B483" i="15"/>
  <c r="B2174" i="15"/>
  <c r="B2173" i="15"/>
  <c r="B2172" i="15"/>
  <c r="B2171" i="15"/>
  <c r="B2170" i="15"/>
  <c r="B2169" i="15"/>
  <c r="B2168" i="15"/>
  <c r="B2167" i="15"/>
  <c r="E2167" i="15" s="1"/>
  <c r="B2166" i="15"/>
  <c r="E2166" i="15" s="1"/>
  <c r="B2165" i="15"/>
  <c r="E2165" i="15" s="1"/>
  <c r="B2164" i="15"/>
  <c r="E2164" i="15" s="1"/>
  <c r="B2163" i="15"/>
  <c r="B1899" i="15"/>
  <c r="B1873" i="15"/>
  <c r="B1872" i="15"/>
  <c r="B1871" i="15"/>
  <c r="B1870" i="15"/>
  <c r="B1834" i="15"/>
  <c r="B1833" i="15"/>
  <c r="B1832" i="15"/>
  <c r="B1786" i="15"/>
  <c r="B1785" i="15"/>
  <c r="B1784" i="15"/>
  <c r="B1783" i="15"/>
  <c r="B1782" i="15"/>
  <c r="B1781" i="15"/>
  <c r="B1600" i="15"/>
  <c r="B1599" i="15"/>
  <c r="B1598" i="15"/>
  <c r="B1597" i="15"/>
  <c r="B1596" i="15"/>
  <c r="B1595" i="15"/>
  <c r="B1594" i="15"/>
  <c r="B1593" i="15"/>
  <c r="B1592" i="15"/>
  <c r="B1591" i="15"/>
  <c r="B1590" i="15"/>
  <c r="B1589" i="15"/>
  <c r="B1588" i="15"/>
  <c r="B1587" i="15"/>
  <c r="B1586" i="15"/>
  <c r="B1585" i="15"/>
  <c r="B1584" i="15"/>
  <c r="B1583" i="15"/>
  <c r="B1582" i="15"/>
  <c r="B1581" i="15"/>
  <c r="B1580" i="15"/>
  <c r="B1579" i="15"/>
  <c r="B1578" i="15"/>
  <c r="B1577" i="15"/>
  <c r="B1576" i="15"/>
  <c r="B1575" i="15"/>
  <c r="B1574" i="15"/>
  <c r="B1573" i="15"/>
  <c r="B1572" i="15"/>
  <c r="B1571" i="15"/>
  <c r="B1370" i="15"/>
  <c r="B1369" i="15"/>
  <c r="B1368" i="15"/>
  <c r="B1367" i="15"/>
  <c r="B1366" i="15"/>
  <c r="B1365" i="15"/>
  <c r="B1364" i="15"/>
  <c r="B1363" i="15"/>
  <c r="B1362" i="15"/>
  <c r="B1361" i="15"/>
  <c r="B1255" i="15"/>
  <c r="B1254" i="15"/>
  <c r="B1253" i="15"/>
  <c r="B1252" i="15"/>
  <c r="B1251" i="15"/>
  <c r="B1250" i="15"/>
  <c r="B1249" i="15"/>
  <c r="B1248" i="15"/>
  <c r="B1247" i="15"/>
  <c r="B1246" i="15"/>
  <c r="B1245" i="15"/>
  <c r="B481" i="15"/>
  <c r="B480" i="15"/>
  <c r="B2162" i="15"/>
  <c r="B2161" i="15"/>
  <c r="B2160" i="15"/>
  <c r="B2159" i="15"/>
  <c r="B2158" i="15"/>
  <c r="B2157" i="15"/>
  <c r="B2156" i="15"/>
  <c r="B2155" i="15"/>
  <c r="E2155" i="15" s="1"/>
  <c r="B2154" i="15"/>
  <c r="E2154" i="15" s="1"/>
  <c r="B2153" i="15"/>
  <c r="E2153" i="15" s="1"/>
  <c r="B2152" i="15"/>
  <c r="E2152" i="15" s="1"/>
  <c r="B2151" i="15"/>
  <c r="E2151" i="15" s="1"/>
  <c r="B1898" i="15"/>
  <c r="B1869" i="15"/>
  <c r="B1868" i="15"/>
  <c r="B1867" i="15"/>
  <c r="B1866" i="15"/>
  <c r="B1831" i="15"/>
  <c r="B1830" i="15"/>
  <c r="B1829" i="15"/>
  <c r="B1780" i="15"/>
  <c r="B1779" i="15"/>
  <c r="B1778" i="15"/>
  <c r="B1777" i="15"/>
  <c r="B1776" i="15"/>
  <c r="B1775" i="15"/>
  <c r="B1570" i="15"/>
  <c r="B1569" i="15"/>
  <c r="B1568" i="15"/>
  <c r="B1567" i="15"/>
  <c r="B1566" i="15"/>
  <c r="B1565" i="15"/>
  <c r="B1564" i="15"/>
  <c r="B1563" i="15"/>
  <c r="B1562" i="15"/>
  <c r="B1561" i="15"/>
  <c r="B1560" i="15"/>
  <c r="B1559" i="15"/>
  <c r="B1558" i="15"/>
  <c r="B1557" i="15"/>
  <c r="B1556" i="15"/>
  <c r="B1555" i="15"/>
  <c r="B1554" i="15"/>
  <c r="B1553" i="15"/>
  <c r="B1552" i="15"/>
  <c r="B1551" i="15"/>
  <c r="B1550" i="15"/>
  <c r="B1549" i="15"/>
  <c r="B1548" i="15"/>
  <c r="B1547" i="15"/>
  <c r="B1546" i="15"/>
  <c r="B1545" i="15"/>
  <c r="B1544" i="15"/>
  <c r="B1543" i="15"/>
  <c r="B1542" i="15"/>
  <c r="B1541" i="15"/>
  <c r="B1360" i="15"/>
  <c r="B1359" i="15"/>
  <c r="B1358" i="15"/>
  <c r="B1357" i="15"/>
  <c r="B1356" i="15"/>
  <c r="B1355" i="15"/>
  <c r="B1354" i="15"/>
  <c r="B1353" i="15"/>
  <c r="B1352" i="15"/>
  <c r="B1351" i="15"/>
  <c r="B1244" i="15"/>
  <c r="B1243" i="15"/>
  <c r="B1242" i="15"/>
  <c r="B1241" i="15"/>
  <c r="B1240" i="15"/>
  <c r="B1239" i="15"/>
  <c r="B1238" i="15"/>
  <c r="B1237" i="15"/>
  <c r="B1236" i="15"/>
  <c r="B1235" i="15"/>
  <c r="B1234" i="15"/>
  <c r="B478" i="15"/>
  <c r="B477" i="15"/>
  <c r="B2150" i="15"/>
  <c r="B2149" i="15"/>
  <c r="B2148" i="15"/>
  <c r="B2147" i="15"/>
  <c r="B2146" i="15"/>
  <c r="B2145" i="15"/>
  <c r="B2144" i="15"/>
  <c r="B2143" i="15"/>
  <c r="E2143" i="15" s="1"/>
  <c r="B2142" i="15"/>
  <c r="E2142" i="15" s="1"/>
  <c r="B2141" i="15"/>
  <c r="E2141" i="15" s="1"/>
  <c r="B2140" i="15"/>
  <c r="E2140" i="15" s="1"/>
  <c r="B2139" i="15"/>
  <c r="B1897" i="15"/>
  <c r="B1865" i="15"/>
  <c r="B1864" i="15"/>
  <c r="B1863" i="15"/>
  <c r="B1862" i="15"/>
  <c r="B1828" i="15"/>
  <c r="B1827" i="15"/>
  <c r="B1826" i="15"/>
  <c r="B1774" i="15"/>
  <c r="B1773" i="15"/>
  <c r="B1772" i="15"/>
  <c r="B1771" i="15"/>
  <c r="B1770" i="15"/>
  <c r="B1769" i="15"/>
  <c r="B1540" i="15"/>
  <c r="B1539" i="15"/>
  <c r="B1538" i="15"/>
  <c r="B1537" i="15"/>
  <c r="B1536" i="15"/>
  <c r="B1535" i="15"/>
  <c r="B1534" i="15"/>
  <c r="B1533" i="15"/>
  <c r="B1532" i="15"/>
  <c r="B1531" i="15"/>
  <c r="B1530" i="15"/>
  <c r="B1529" i="15"/>
  <c r="B1528" i="15"/>
  <c r="B1527" i="15"/>
  <c r="B1526" i="15"/>
  <c r="B1525" i="15"/>
  <c r="B1524" i="15"/>
  <c r="B1523" i="15"/>
  <c r="B1522" i="15"/>
  <c r="B1521" i="15"/>
  <c r="B1520" i="15"/>
  <c r="B1519" i="15"/>
  <c r="B1518" i="15"/>
  <c r="B1517" i="15"/>
  <c r="B1516" i="15"/>
  <c r="B1515" i="15"/>
  <c r="B1514" i="15"/>
  <c r="B1513" i="15"/>
  <c r="B1512" i="15"/>
  <c r="B1511" i="15"/>
  <c r="B1350" i="15"/>
  <c r="B1349" i="15"/>
  <c r="B1348" i="15"/>
  <c r="B1347" i="15"/>
  <c r="B1346" i="15"/>
  <c r="B1345" i="15"/>
  <c r="B1344" i="15"/>
  <c r="B1343" i="15"/>
  <c r="B1342" i="15"/>
  <c r="B1341" i="15"/>
  <c r="B1233" i="15"/>
  <c r="B1232" i="15"/>
  <c r="B1231" i="15"/>
  <c r="B1230" i="15"/>
  <c r="B1229" i="15"/>
  <c r="B1228" i="15"/>
  <c r="B1227" i="15"/>
  <c r="B1226" i="15"/>
  <c r="B1225" i="15"/>
  <c r="B1224" i="15"/>
  <c r="B1223" i="15"/>
  <c r="B475" i="15"/>
  <c r="B474" i="15"/>
  <c r="B2138" i="15"/>
  <c r="B2137" i="15"/>
  <c r="B2136" i="15"/>
  <c r="B2135" i="15"/>
  <c r="B2134" i="15"/>
  <c r="B2133" i="15"/>
  <c r="B2132" i="15"/>
  <c r="B2131" i="15"/>
  <c r="E2131" i="15" s="1"/>
  <c r="B2130" i="15"/>
  <c r="E2130" i="15" s="1"/>
  <c r="B2129" i="15"/>
  <c r="E2129" i="15" s="1"/>
  <c r="B2128" i="15"/>
  <c r="E2128" i="15" s="1"/>
  <c r="B2127" i="15"/>
  <c r="E2127" i="15" s="1"/>
  <c r="B1896" i="15"/>
  <c r="B1861" i="15"/>
  <c r="B1860" i="15"/>
  <c r="B1859" i="15"/>
  <c r="B1858" i="15"/>
  <c r="B1825" i="15"/>
  <c r="B1824" i="15"/>
  <c r="B1823" i="15"/>
  <c r="B1768" i="15"/>
  <c r="B1767" i="15"/>
  <c r="B1766" i="15"/>
  <c r="B1765" i="15"/>
  <c r="B1764" i="15"/>
  <c r="B1763" i="15"/>
  <c r="B1510" i="15"/>
  <c r="B1509" i="15"/>
  <c r="B1508" i="15"/>
  <c r="B1507" i="15"/>
  <c r="B1506" i="15"/>
  <c r="B1505" i="15"/>
  <c r="B1504" i="15"/>
  <c r="B1503" i="15"/>
  <c r="B1502" i="15"/>
  <c r="B1501" i="15"/>
  <c r="B1500" i="15"/>
  <c r="B1499" i="15"/>
  <c r="B1498" i="15"/>
  <c r="B1497" i="15"/>
  <c r="B1496" i="15"/>
  <c r="B1495" i="15"/>
  <c r="B1494" i="15"/>
  <c r="B1493" i="15"/>
  <c r="B1492" i="15"/>
  <c r="B1491" i="15"/>
  <c r="B1490" i="15"/>
  <c r="B1489" i="15"/>
  <c r="B1488" i="15"/>
  <c r="B1487" i="15"/>
  <c r="B1486" i="15"/>
  <c r="B1485" i="15"/>
  <c r="B1484" i="15"/>
  <c r="B1483" i="15"/>
  <c r="B1482" i="15"/>
  <c r="B1481" i="15"/>
  <c r="B1340" i="15"/>
  <c r="B1339" i="15"/>
  <c r="B1338" i="15"/>
  <c r="B1337" i="15"/>
  <c r="B1336" i="15"/>
  <c r="B1335" i="15"/>
  <c r="B1334" i="15"/>
  <c r="B1333" i="15"/>
  <c r="B1332" i="15"/>
  <c r="B1331" i="15"/>
  <c r="B1222" i="15"/>
  <c r="B1221" i="15"/>
  <c r="B1220" i="15"/>
  <c r="B1219" i="15"/>
  <c r="B1218" i="15"/>
  <c r="B1217" i="15"/>
  <c r="B1216" i="15"/>
  <c r="B1215" i="15"/>
  <c r="B1214" i="15"/>
  <c r="B1213" i="15"/>
  <c r="B1212" i="15"/>
  <c r="B472" i="15"/>
  <c r="B471" i="15"/>
  <c r="B2224" i="15"/>
  <c r="E2224" i="15" s="1"/>
  <c r="B2225" i="15"/>
  <c r="B2226" i="15"/>
  <c r="B2227" i="15"/>
  <c r="B2228" i="15"/>
  <c r="B2229" i="15"/>
  <c r="B2230" i="15"/>
  <c r="B2231" i="15"/>
  <c r="B2232" i="15"/>
  <c r="B2233" i="15"/>
  <c r="B2234" i="15"/>
  <c r="B2212" i="15"/>
  <c r="E2212" i="15" s="1"/>
  <c r="B2213" i="15"/>
  <c r="E2213" i="15" s="1"/>
  <c r="B2214" i="15"/>
  <c r="E2214" i="15" s="1"/>
  <c r="B2215" i="15"/>
  <c r="E2215" i="15" s="1"/>
  <c r="B2216" i="15"/>
  <c r="B2217" i="15"/>
  <c r="B2218" i="15"/>
  <c r="B2219" i="15"/>
  <c r="B2220" i="15"/>
  <c r="B2221" i="15"/>
  <c r="B2222" i="15"/>
  <c r="B2116" i="15"/>
  <c r="E2116" i="15" s="1"/>
  <c r="B2117" i="15"/>
  <c r="E2117" i="15" s="1"/>
  <c r="B2118" i="15"/>
  <c r="B2119" i="15"/>
  <c r="E2119" i="15" s="1"/>
  <c r="B2120" i="15"/>
  <c r="B2121" i="15"/>
  <c r="B2122" i="15"/>
  <c r="B2123" i="15"/>
  <c r="B2124" i="15"/>
  <c r="B2125" i="15"/>
  <c r="B2126" i="15"/>
  <c r="B2104" i="15"/>
  <c r="E2104" i="15" s="1"/>
  <c r="B2105" i="15"/>
  <c r="E2105" i="15" s="1"/>
  <c r="B2106" i="15"/>
  <c r="E2106" i="15" s="1"/>
  <c r="B2107" i="15"/>
  <c r="E2107" i="15" s="1"/>
  <c r="B2108" i="15"/>
  <c r="B2109" i="15"/>
  <c r="B2110" i="15"/>
  <c r="B2111" i="15"/>
  <c r="B2112" i="15"/>
  <c r="B2113" i="15"/>
  <c r="B2114" i="15"/>
  <c r="B2115" i="15"/>
  <c r="E2115" i="15" s="1"/>
  <c r="B1895" i="15"/>
  <c r="B1857" i="15"/>
  <c r="B1856" i="15"/>
  <c r="B1855" i="15"/>
  <c r="B1854" i="15"/>
  <c r="B1822" i="15"/>
  <c r="B1821" i="15"/>
  <c r="B1820" i="15"/>
  <c r="B1762" i="15"/>
  <c r="B1761" i="15"/>
  <c r="B1760" i="15"/>
  <c r="B1759" i="15"/>
  <c r="B1758" i="15"/>
  <c r="B1757" i="15"/>
  <c r="B1480" i="15"/>
  <c r="B1479" i="15"/>
  <c r="B1478" i="15"/>
  <c r="B1477" i="15"/>
  <c r="B1476" i="15"/>
  <c r="B1475" i="15"/>
  <c r="B1474" i="15"/>
  <c r="B1473" i="15"/>
  <c r="B1472" i="15"/>
  <c r="B1471" i="15"/>
  <c r="B1470" i="15"/>
  <c r="B1469" i="15"/>
  <c r="B1468" i="15"/>
  <c r="B1467" i="15"/>
  <c r="B1466" i="15"/>
  <c r="B1465" i="15"/>
  <c r="B1464" i="15"/>
  <c r="B1463" i="15"/>
  <c r="B1462" i="15"/>
  <c r="B1461" i="15"/>
  <c r="B1460" i="15"/>
  <c r="B1459" i="15"/>
  <c r="B1458" i="15"/>
  <c r="B1457" i="15"/>
  <c r="B1456" i="15"/>
  <c r="B1455" i="15"/>
  <c r="B1454" i="15"/>
  <c r="B1453" i="15"/>
  <c r="B1452" i="15"/>
  <c r="B1451" i="15"/>
  <c r="B1330" i="15"/>
  <c r="B1329" i="15"/>
  <c r="B1328" i="15"/>
  <c r="B1327" i="15"/>
  <c r="B1326" i="15"/>
  <c r="B1325" i="15"/>
  <c r="B1324" i="15"/>
  <c r="B1323" i="15"/>
  <c r="B1322" i="15"/>
  <c r="B1321" i="15"/>
  <c r="B1211" i="15"/>
  <c r="B1210" i="15"/>
  <c r="B1209" i="15"/>
  <c r="B1208" i="15"/>
  <c r="B1207" i="15"/>
  <c r="B1206" i="15"/>
  <c r="B1205" i="15"/>
  <c r="B1204" i="15"/>
  <c r="B1203" i="15"/>
  <c r="B1202" i="15"/>
  <c r="B1201" i="15"/>
  <c r="B469" i="15"/>
  <c r="B468" i="15"/>
  <c r="B2103" i="15"/>
  <c r="B1894" i="15"/>
  <c r="B1853" i="15"/>
  <c r="B1852" i="15"/>
  <c r="B1851" i="15"/>
  <c r="B1850" i="15"/>
  <c r="B1819" i="15"/>
  <c r="B1818" i="15"/>
  <c r="B1817" i="15"/>
  <c r="B1756" i="15"/>
  <c r="B1755" i="15"/>
  <c r="B1754" i="15"/>
  <c r="B1753" i="15"/>
  <c r="B1752" i="15"/>
  <c r="B1751" i="15"/>
  <c r="B1450" i="15"/>
  <c r="B1449" i="15"/>
  <c r="B1448" i="15"/>
  <c r="B1447" i="15"/>
  <c r="B1446" i="15"/>
  <c r="B1445" i="15"/>
  <c r="B1444" i="15"/>
  <c r="B1443" i="15"/>
  <c r="B1442" i="15"/>
  <c r="B1441" i="15"/>
  <c r="B1440" i="15"/>
  <c r="B1439" i="15"/>
  <c r="B1438" i="15"/>
  <c r="B1437" i="15"/>
  <c r="B1436" i="15"/>
  <c r="B1435" i="15"/>
  <c r="B1434" i="15"/>
  <c r="B1433" i="15"/>
  <c r="B1432" i="15"/>
  <c r="B1431" i="15"/>
  <c r="B1430" i="15"/>
  <c r="B1429" i="15"/>
  <c r="B1428" i="15"/>
  <c r="B1427" i="15"/>
  <c r="B1426" i="15"/>
  <c r="B1425" i="15"/>
  <c r="B1424" i="15"/>
  <c r="B1423" i="15"/>
  <c r="B1422" i="15"/>
  <c r="B1421" i="15"/>
  <c r="B1320" i="15"/>
  <c r="B1319" i="15"/>
  <c r="B1318" i="15"/>
  <c r="B1317" i="15"/>
  <c r="B1316" i="15"/>
  <c r="B1315" i="15"/>
  <c r="B1314" i="15"/>
  <c r="B1313" i="15"/>
  <c r="B1312" i="15"/>
  <c r="B1311" i="15"/>
  <c r="B1200" i="15"/>
  <c r="B1199" i="15"/>
  <c r="B1198" i="15"/>
  <c r="B1197" i="15"/>
  <c r="B1196" i="15"/>
  <c r="B1195" i="15"/>
  <c r="B1194" i="15"/>
  <c r="B1193" i="15"/>
  <c r="B1192" i="15"/>
  <c r="B1191" i="15"/>
  <c r="B1190" i="15"/>
  <c r="B466" i="15"/>
  <c r="B465" i="15"/>
  <c r="B2211" i="15"/>
  <c r="E2211" i="15" s="1"/>
  <c r="B1903" i="15"/>
  <c r="B1889" i="15"/>
  <c r="B1888" i="15"/>
  <c r="B1887" i="15"/>
  <c r="B1886" i="15"/>
  <c r="B1846" i="15"/>
  <c r="B1845" i="15"/>
  <c r="B1844" i="15"/>
  <c r="B1810" i="15"/>
  <c r="B1809" i="15"/>
  <c r="B1808" i="15"/>
  <c r="B1807" i="15"/>
  <c r="B1806" i="15"/>
  <c r="B1805" i="15"/>
  <c r="B1720" i="15"/>
  <c r="B1719" i="15"/>
  <c r="B1718" i="15"/>
  <c r="B1717" i="15"/>
  <c r="B1716" i="15"/>
  <c r="B1715" i="15"/>
  <c r="B1714" i="15"/>
  <c r="B1713" i="15"/>
  <c r="B1712" i="15"/>
  <c r="B1711" i="15"/>
  <c r="B1710" i="15"/>
  <c r="B1709" i="15"/>
  <c r="B1708" i="15"/>
  <c r="B1707" i="15"/>
  <c r="B1706" i="15"/>
  <c r="B1705" i="15"/>
  <c r="B1704" i="15"/>
  <c r="B1703" i="15"/>
  <c r="B1702" i="15"/>
  <c r="B1701" i="15"/>
  <c r="B1700" i="15"/>
  <c r="B1699" i="15"/>
  <c r="B1698" i="15"/>
  <c r="B1697" i="15"/>
  <c r="B1696" i="15"/>
  <c r="B1695" i="15"/>
  <c r="B1694" i="15"/>
  <c r="B1693" i="15"/>
  <c r="B1692" i="15"/>
  <c r="B1691" i="15"/>
  <c r="B1410" i="15"/>
  <c r="B1409" i="15"/>
  <c r="B1408" i="15"/>
  <c r="B1407" i="15"/>
  <c r="B1406" i="15"/>
  <c r="B1405" i="15"/>
  <c r="B1404" i="15"/>
  <c r="B1403" i="15"/>
  <c r="B1402" i="15"/>
  <c r="B1401" i="15"/>
  <c r="B1299" i="15"/>
  <c r="B1298" i="15"/>
  <c r="B1297" i="15"/>
  <c r="B1296" i="15"/>
  <c r="B1295" i="15"/>
  <c r="B1294" i="15"/>
  <c r="B1293" i="15"/>
  <c r="B1292" i="15"/>
  <c r="B1291" i="15"/>
  <c r="B1290" i="15"/>
  <c r="B1289" i="15"/>
  <c r="B493" i="15"/>
  <c r="B492" i="15"/>
  <c r="B2223" i="15"/>
  <c r="B1904" i="15"/>
  <c r="B1893" i="15"/>
  <c r="B1892" i="15"/>
  <c r="B1891" i="15"/>
  <c r="B1890" i="15"/>
  <c r="B1849" i="15"/>
  <c r="B1848" i="15"/>
  <c r="B1847" i="15"/>
  <c r="B1816" i="15"/>
  <c r="B1815" i="15"/>
  <c r="B1814" i="15"/>
  <c r="B1813" i="15"/>
  <c r="B1812" i="15"/>
  <c r="B1811" i="15"/>
  <c r="B1750" i="15"/>
  <c r="B1749" i="15"/>
  <c r="B1748" i="15"/>
  <c r="B1747" i="15"/>
  <c r="B1746" i="15"/>
  <c r="B1745" i="15"/>
  <c r="B1744" i="15"/>
  <c r="B1743" i="15"/>
  <c r="B1742" i="15"/>
  <c r="B1741" i="15"/>
  <c r="B1740" i="15"/>
  <c r="B1739" i="15"/>
  <c r="B1738" i="15"/>
  <c r="B1737" i="15"/>
  <c r="B1736" i="15"/>
  <c r="B1735" i="15"/>
  <c r="B1734" i="15"/>
  <c r="B1733" i="15"/>
  <c r="B1732" i="15"/>
  <c r="B1731" i="15"/>
  <c r="B1730" i="15"/>
  <c r="B1729" i="15"/>
  <c r="B1728" i="15"/>
  <c r="B1727" i="15"/>
  <c r="B1726" i="15"/>
  <c r="B1725" i="15"/>
  <c r="B1724" i="15"/>
  <c r="B1723" i="15"/>
  <c r="B1722" i="15"/>
  <c r="B1721" i="15"/>
  <c r="B1420" i="15"/>
  <c r="B1419" i="15"/>
  <c r="B1418" i="15"/>
  <c r="B1417" i="15"/>
  <c r="B1416" i="15"/>
  <c r="B1415" i="15"/>
  <c r="B1414" i="15"/>
  <c r="B1413" i="15"/>
  <c r="B1412" i="15"/>
  <c r="B1411" i="15"/>
  <c r="B1310" i="15"/>
  <c r="B1309" i="15"/>
  <c r="B1308" i="15"/>
  <c r="B1307" i="15"/>
  <c r="B1306" i="15"/>
  <c r="B1305" i="15"/>
  <c r="B1304" i="15"/>
  <c r="B1303" i="15"/>
  <c r="B1302" i="15"/>
  <c r="B1301" i="15"/>
  <c r="B1300" i="15"/>
  <c r="B496" i="15"/>
  <c r="B495" i="15"/>
  <c r="B494" i="15"/>
  <c r="B491" i="15"/>
  <c r="B488" i="15"/>
  <c r="B485" i="15"/>
  <c r="B482" i="15"/>
  <c r="B479" i="15"/>
  <c r="B476" i="15"/>
  <c r="B473" i="15"/>
  <c r="B470" i="15"/>
  <c r="B467" i="15"/>
  <c r="B464" i="15"/>
  <c r="B2086" i="15"/>
  <c r="E2086" i="15" s="1"/>
  <c r="B2087" i="15"/>
  <c r="E2087" i="15" s="1"/>
  <c r="B2088" i="15"/>
  <c r="E2088" i="15" s="1"/>
  <c r="B2089" i="15"/>
  <c r="E2089" i="15" s="1"/>
  <c r="B2090" i="15"/>
  <c r="E2090" i="15" s="1"/>
  <c r="B2091" i="15"/>
  <c r="E2091" i="15" s="1"/>
  <c r="B2092" i="15"/>
  <c r="E2092" i="15" s="1"/>
  <c r="B2093" i="15"/>
  <c r="E2093" i="15" s="1"/>
  <c r="B2094" i="15"/>
  <c r="E2094" i="15" s="1"/>
  <c r="B2095" i="15"/>
  <c r="E2095" i="15" s="1"/>
  <c r="B2096" i="15"/>
  <c r="E2096" i="15" s="1"/>
  <c r="B2097" i="15"/>
  <c r="E2097" i="15" s="1"/>
  <c r="B2098" i="15"/>
  <c r="E2098" i="15" s="1"/>
  <c r="B2099" i="15"/>
  <c r="E2099" i="15" s="1"/>
  <c r="B2100" i="15"/>
  <c r="E2100" i="15" s="1"/>
  <c r="B2101" i="15"/>
  <c r="E2101" i="15" s="1"/>
  <c r="B2102" i="15"/>
  <c r="E2102" i="15" s="1"/>
  <c r="B2068" i="15"/>
  <c r="B2069" i="15"/>
  <c r="B2070" i="15"/>
  <c r="B2071" i="15"/>
  <c r="E2071" i="15" s="1"/>
  <c r="B2072" i="15"/>
  <c r="E2072" i="15" s="1"/>
  <c r="B2073" i="15"/>
  <c r="B2074" i="15"/>
  <c r="E2074" i="15" s="1"/>
  <c r="B2075" i="15"/>
  <c r="E2075" i="15" s="1"/>
  <c r="B2076" i="15"/>
  <c r="E2076" i="15" s="1"/>
  <c r="B2077" i="15"/>
  <c r="B2078" i="15"/>
  <c r="B2079" i="15"/>
  <c r="B2080" i="15"/>
  <c r="E2080" i="15" s="1"/>
  <c r="B2081" i="15"/>
  <c r="B2082" i="15"/>
  <c r="B2083" i="15"/>
  <c r="E2083" i="15" s="1"/>
  <c r="B2084" i="15"/>
  <c r="E2084" i="15" s="1"/>
  <c r="B2050" i="15"/>
  <c r="E2050" i="15" s="1"/>
  <c r="B2051" i="15"/>
  <c r="B2052" i="15"/>
  <c r="B2053" i="15"/>
  <c r="E2053" i="15" s="1"/>
  <c r="B2054" i="15"/>
  <c r="E2054" i="15" s="1"/>
  <c r="B2055" i="15"/>
  <c r="B2056" i="15"/>
  <c r="B2057" i="15"/>
  <c r="B2058" i="15"/>
  <c r="E2058" i="15" s="1"/>
  <c r="B2059" i="15"/>
  <c r="E2059" i="15" s="1"/>
  <c r="B2060" i="15"/>
  <c r="B2061" i="15"/>
  <c r="E2061" i="15" s="1"/>
  <c r="B2062" i="15"/>
  <c r="E2062" i="15" s="1"/>
  <c r="B2063" i="15"/>
  <c r="E2063" i="15" s="1"/>
  <c r="B2064" i="15"/>
  <c r="B2065" i="15"/>
  <c r="B2066" i="15"/>
  <c r="E2066" i="15" s="1"/>
  <c r="B2032" i="15"/>
  <c r="E2032" i="15" s="1"/>
  <c r="B2033" i="15"/>
  <c r="E2033" i="15" s="1"/>
  <c r="B2034" i="15"/>
  <c r="B2035" i="15"/>
  <c r="B2036" i="15"/>
  <c r="E2036" i="15" s="1"/>
  <c r="B2037" i="15"/>
  <c r="E2037" i="15" s="1"/>
  <c r="B2038" i="15"/>
  <c r="E2038" i="15" s="1"/>
  <c r="B2039" i="15"/>
  <c r="E2039" i="15" s="1"/>
  <c r="B2040" i="15"/>
  <c r="E2040" i="15" s="1"/>
  <c r="B2041" i="15"/>
  <c r="E2041" i="15" s="1"/>
  <c r="B2042" i="15"/>
  <c r="B2043" i="15"/>
  <c r="B2044" i="15"/>
  <c r="B2045" i="15"/>
  <c r="E2045" i="15" s="1"/>
  <c r="B2046" i="15"/>
  <c r="B2047" i="15"/>
  <c r="B2048" i="15"/>
  <c r="B1996" i="15"/>
  <c r="E1996" i="15" s="1"/>
  <c r="B1997" i="15"/>
  <c r="E1997" i="15" s="1"/>
  <c r="B1998" i="15"/>
  <c r="B1999" i="15"/>
  <c r="B2000" i="15"/>
  <c r="B2001" i="15"/>
  <c r="B2002" i="15"/>
  <c r="B2003" i="15"/>
  <c r="B2004" i="15"/>
  <c r="E2004" i="15" s="1"/>
  <c r="B2005" i="15"/>
  <c r="E2005" i="15" s="1"/>
  <c r="B2006" i="15"/>
  <c r="E2006" i="15" s="1"/>
  <c r="B2007" i="15"/>
  <c r="B2008" i="15"/>
  <c r="B2009" i="15"/>
  <c r="E2009" i="15" s="1"/>
  <c r="B2010" i="15"/>
  <c r="E2010" i="15" s="1"/>
  <c r="B2011" i="15"/>
  <c r="B2012" i="15"/>
  <c r="B1995" i="15"/>
  <c r="B2014" i="15"/>
  <c r="E2014" i="15" s="1"/>
  <c r="B2015" i="15"/>
  <c r="B2016" i="15"/>
  <c r="B2017" i="15"/>
  <c r="E2017" i="15" s="1"/>
  <c r="B2018" i="15"/>
  <c r="E2018" i="15" s="1"/>
  <c r="B2019" i="15"/>
  <c r="E2019" i="15" s="1"/>
  <c r="B2020" i="15"/>
  <c r="E2020" i="15" s="1"/>
  <c r="B2021" i="15"/>
  <c r="B2022" i="15"/>
  <c r="B2023" i="15"/>
  <c r="B2024" i="15"/>
  <c r="B2025" i="15"/>
  <c r="B2026" i="15"/>
  <c r="E2026" i="15" s="1"/>
  <c r="B2027" i="15"/>
  <c r="E2027" i="15" s="1"/>
  <c r="B2028" i="15"/>
  <c r="B2029" i="15"/>
  <c r="B2030" i="15"/>
  <c r="B1978" i="15"/>
  <c r="B1979" i="15"/>
  <c r="E1979" i="15" s="1"/>
  <c r="B1980" i="15"/>
  <c r="B1981" i="15"/>
  <c r="B1982" i="15"/>
  <c r="E1982" i="15" s="1"/>
  <c r="B1983" i="15"/>
  <c r="E1983" i="15" s="1"/>
  <c r="B1984" i="15"/>
  <c r="E1984" i="15" s="1"/>
  <c r="B1985" i="15"/>
  <c r="B1986" i="15"/>
  <c r="B1987" i="15"/>
  <c r="E1987" i="15" s="1"/>
  <c r="B1988" i="15"/>
  <c r="E1988" i="15" s="1"/>
  <c r="B1989" i="15"/>
  <c r="B1990" i="15"/>
  <c r="B1991" i="15"/>
  <c r="B1992" i="15"/>
  <c r="E1992" i="15" s="1"/>
  <c r="B1993" i="15"/>
  <c r="E1993" i="15" s="1"/>
  <c r="B1994" i="15"/>
  <c r="B1960" i="15"/>
  <c r="E1960" i="15" s="1"/>
  <c r="B1961" i="15"/>
  <c r="E1961" i="15" s="1"/>
  <c r="B1962" i="15"/>
  <c r="E1962" i="15" s="1"/>
  <c r="B1963" i="15"/>
  <c r="B1964" i="15"/>
  <c r="B1965" i="15"/>
  <c r="B1966" i="15"/>
  <c r="E1966" i="15" s="1"/>
  <c r="B1967" i="15"/>
  <c r="E1967" i="15" s="1"/>
  <c r="B1968" i="15"/>
  <c r="B1969" i="15"/>
  <c r="E1969" i="15" s="1"/>
  <c r="B1970" i="15"/>
  <c r="E1970" i="15" s="1"/>
  <c r="B1971" i="15"/>
  <c r="E1971" i="15" s="1"/>
  <c r="B1972" i="15"/>
  <c r="B1973" i="15"/>
  <c r="B1974" i="15"/>
  <c r="E1974" i="15" s="1"/>
  <c r="B1975" i="15"/>
  <c r="E1975" i="15" s="1"/>
  <c r="B1976" i="15"/>
  <c r="B1942" i="15"/>
  <c r="B1943" i="15"/>
  <c r="B1944" i="15"/>
  <c r="E1944" i="15" s="1"/>
  <c r="B1945" i="15"/>
  <c r="B1946" i="15"/>
  <c r="E1946" i="15" s="1"/>
  <c r="B1947" i="15"/>
  <c r="E1947" i="15" s="1"/>
  <c r="B1948" i="15"/>
  <c r="E1948" i="15" s="1"/>
  <c r="B1949" i="15"/>
  <c r="E1949" i="15" s="1"/>
  <c r="B1950" i="15"/>
  <c r="B1951" i="15"/>
  <c r="B1952" i="15"/>
  <c r="E1952" i="15" s="1"/>
  <c r="B1953" i="15"/>
  <c r="E1953" i="15" s="1"/>
  <c r="B1954" i="15"/>
  <c r="B1955" i="15"/>
  <c r="B1956" i="15"/>
  <c r="B1957" i="15"/>
  <c r="E1957" i="15" s="1"/>
  <c r="B1958" i="15"/>
  <c r="E1958" i="15" s="1"/>
  <c r="B1924" i="15"/>
  <c r="B1925" i="15"/>
  <c r="E1925" i="15" s="1"/>
  <c r="B1926" i="15"/>
  <c r="E1926" i="15" s="1"/>
  <c r="B1927" i="15"/>
  <c r="E1927" i="15" s="1"/>
  <c r="B1928" i="15"/>
  <c r="B1929" i="15"/>
  <c r="B1930" i="15"/>
  <c r="B1931" i="15"/>
  <c r="E1931" i="15" s="1"/>
  <c r="B1932" i="15"/>
  <c r="B1933" i="15"/>
  <c r="B1934" i="15"/>
  <c r="B1935" i="15"/>
  <c r="E1935" i="15" s="1"/>
  <c r="B1936" i="15"/>
  <c r="E1936" i="15" s="1"/>
  <c r="B1937" i="15"/>
  <c r="B1938" i="15"/>
  <c r="E1938" i="15" s="1"/>
  <c r="B1939" i="15"/>
  <c r="B1940" i="15"/>
  <c r="E1940" i="15" s="1"/>
  <c r="B1906" i="15"/>
  <c r="B1907" i="15"/>
  <c r="B1908" i="15"/>
  <c r="B1909" i="15"/>
  <c r="E1909" i="15" s="1"/>
  <c r="B1910" i="15"/>
  <c r="E1910" i="15" s="1"/>
  <c r="B1911" i="15"/>
  <c r="B1912" i="15"/>
  <c r="E1912" i="15" s="1"/>
  <c r="B1913" i="15"/>
  <c r="B1914" i="15"/>
  <c r="E1914" i="15" s="1"/>
  <c r="B1915" i="15"/>
  <c r="B1916" i="15"/>
  <c r="B1917" i="15"/>
  <c r="E1917" i="15" s="1"/>
  <c r="B1918" i="15"/>
  <c r="B1919" i="15"/>
  <c r="B1920" i="15"/>
  <c r="B1921" i="15"/>
  <c r="B1922" i="15"/>
  <c r="E1922" i="15" s="1"/>
  <c r="B2085" i="15"/>
  <c r="E2085" i="15" s="1"/>
  <c r="B2067" i="15"/>
  <c r="E2067" i="15" s="1"/>
  <c r="B2049" i="15"/>
  <c r="B2031" i="15"/>
  <c r="B2013" i="15"/>
  <c r="B1977" i="15"/>
  <c r="B1959" i="15"/>
  <c r="E1959" i="15" s="1"/>
  <c r="B1941" i="15"/>
  <c r="E1941" i="15" s="1"/>
  <c r="B1923" i="15"/>
  <c r="E1923" i="15" s="1"/>
  <c r="B1189" i="15"/>
  <c r="B1188" i="15"/>
  <c r="B1187" i="15"/>
  <c r="B1186" i="15"/>
  <c r="B1185" i="15"/>
  <c r="B1184" i="15"/>
  <c r="B1183" i="15"/>
  <c r="B1182" i="15"/>
  <c r="B1181" i="15"/>
  <c r="B1180" i="15"/>
  <c r="B1179" i="15"/>
  <c r="B1178" i="15"/>
  <c r="B1177" i="15"/>
  <c r="B1176" i="15"/>
  <c r="B1175" i="15"/>
  <c r="B1170" i="15"/>
  <c r="B1169" i="15"/>
  <c r="B1168" i="15"/>
  <c r="B1167" i="15"/>
  <c r="B1166" i="15"/>
  <c r="B925" i="15"/>
  <c r="B924" i="15"/>
  <c r="B923" i="15"/>
  <c r="B922" i="15"/>
  <c r="B921" i="15"/>
  <c r="B920" i="15"/>
  <c r="B919" i="15"/>
  <c r="B918" i="15"/>
  <c r="B917" i="15"/>
  <c r="B916" i="15"/>
  <c r="B915" i="15"/>
  <c r="B914" i="15"/>
  <c r="B913" i="15"/>
  <c r="B912" i="15"/>
  <c r="B911" i="15"/>
  <c r="B906" i="15"/>
  <c r="B905" i="15"/>
  <c r="B904" i="15"/>
  <c r="B903" i="15"/>
  <c r="B902" i="15"/>
  <c r="B892" i="15"/>
  <c r="B891" i="15"/>
  <c r="B890" i="15"/>
  <c r="B889" i="15"/>
  <c r="B888" i="15"/>
  <c r="B887"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1165" i="15"/>
  <c r="B1164" i="15"/>
  <c r="B1163" i="15"/>
  <c r="B1162" i="15"/>
  <c r="B1161" i="15"/>
  <c r="B1160" i="15"/>
  <c r="B1159" i="15"/>
  <c r="B1158" i="15"/>
  <c r="B1157" i="15"/>
  <c r="B1156" i="15"/>
  <c r="B1155" i="15"/>
  <c r="B1154" i="15"/>
  <c r="B1153" i="15"/>
  <c r="B1152" i="15"/>
  <c r="B1151" i="15"/>
  <c r="B1146" i="15"/>
  <c r="B1145" i="15"/>
  <c r="B1144" i="15"/>
  <c r="B1143" i="15"/>
  <c r="B1142" i="15"/>
  <c r="B886" i="15"/>
  <c r="B885" i="15"/>
  <c r="B884" i="15"/>
  <c r="B883" i="15"/>
  <c r="B882" i="15"/>
  <c r="B881" i="15"/>
  <c r="B880" i="15"/>
  <c r="B879" i="15"/>
  <c r="B878" i="15"/>
  <c r="B877" i="15"/>
  <c r="B876" i="15"/>
  <c r="B875" i="15"/>
  <c r="B874" i="15"/>
  <c r="B873" i="15"/>
  <c r="B872" i="15"/>
  <c r="B867" i="15"/>
  <c r="B866" i="15"/>
  <c r="B865" i="15"/>
  <c r="B864" i="15"/>
  <c r="B863" i="15"/>
  <c r="B853" i="15"/>
  <c r="B852" i="15"/>
  <c r="B851" i="15"/>
  <c r="B850" i="15"/>
  <c r="B849" i="15"/>
  <c r="B848"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1141" i="15"/>
  <c r="B1140" i="15"/>
  <c r="B1139" i="15"/>
  <c r="B1138" i="15"/>
  <c r="B1137" i="15"/>
  <c r="B1136" i="15"/>
  <c r="B1135" i="15"/>
  <c r="B1134" i="15"/>
  <c r="B1133" i="15"/>
  <c r="B1132" i="15"/>
  <c r="B1131" i="15"/>
  <c r="B1130" i="15"/>
  <c r="B1129" i="15"/>
  <c r="B1128" i="15"/>
  <c r="B1127" i="15"/>
  <c r="B1122" i="15"/>
  <c r="B1121" i="15"/>
  <c r="B1120" i="15"/>
  <c r="B1119" i="15"/>
  <c r="B1118" i="15"/>
  <c r="B847" i="15"/>
  <c r="B846" i="15"/>
  <c r="B845" i="15"/>
  <c r="B844" i="15"/>
  <c r="B843" i="15"/>
  <c r="B842" i="15"/>
  <c r="B841" i="15"/>
  <c r="B840" i="15"/>
  <c r="B839" i="15"/>
  <c r="B838" i="15"/>
  <c r="B837" i="15"/>
  <c r="B836" i="15"/>
  <c r="B835" i="15"/>
  <c r="B834" i="15"/>
  <c r="B833" i="15"/>
  <c r="B828" i="15"/>
  <c r="B827" i="15"/>
  <c r="B826" i="15"/>
  <c r="B825" i="15"/>
  <c r="B824" i="15"/>
  <c r="B814" i="15"/>
  <c r="B813" i="15"/>
  <c r="B812" i="15"/>
  <c r="B811" i="15"/>
  <c r="B810" i="15"/>
  <c r="B809"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1117" i="15"/>
  <c r="B1116" i="15"/>
  <c r="B1115" i="15"/>
  <c r="B1114" i="15"/>
  <c r="B1113" i="15"/>
  <c r="B1112" i="15"/>
  <c r="B1111" i="15"/>
  <c r="B1110" i="15"/>
  <c r="B1109" i="15"/>
  <c r="B1108" i="15"/>
  <c r="B1107" i="15"/>
  <c r="B1106" i="15"/>
  <c r="B1105" i="15"/>
  <c r="B1104" i="15"/>
  <c r="B1103" i="15"/>
  <c r="B1098" i="15"/>
  <c r="B1097" i="15"/>
  <c r="B1096" i="15"/>
  <c r="B1095" i="15"/>
  <c r="B1094" i="15"/>
  <c r="B808" i="15"/>
  <c r="B807" i="15"/>
  <c r="B806" i="15"/>
  <c r="B805" i="15"/>
  <c r="B804" i="15"/>
  <c r="B803" i="15"/>
  <c r="B802" i="15"/>
  <c r="B801" i="15"/>
  <c r="B800" i="15"/>
  <c r="B799" i="15"/>
  <c r="B798" i="15"/>
  <c r="B797" i="15"/>
  <c r="B796" i="15"/>
  <c r="B795" i="15"/>
  <c r="B794" i="15"/>
  <c r="B789" i="15"/>
  <c r="B788" i="15"/>
  <c r="B787" i="15"/>
  <c r="B786" i="15"/>
  <c r="B785" i="15"/>
  <c r="B775" i="15"/>
  <c r="B774" i="15"/>
  <c r="B773" i="15"/>
  <c r="B772" i="15"/>
  <c r="B771" i="15"/>
  <c r="B770"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1093" i="15"/>
  <c r="B1092" i="15"/>
  <c r="B1091" i="15"/>
  <c r="B1090" i="15"/>
  <c r="B1089" i="15"/>
  <c r="B1088" i="15"/>
  <c r="B1087" i="15"/>
  <c r="B1086" i="15"/>
  <c r="B1085" i="15"/>
  <c r="B1084" i="15"/>
  <c r="B1083" i="15"/>
  <c r="B1082" i="15"/>
  <c r="B1081" i="15"/>
  <c r="B1080" i="15"/>
  <c r="B1079" i="15"/>
  <c r="B1074" i="15"/>
  <c r="B1073" i="15"/>
  <c r="B1072" i="15"/>
  <c r="B1071" i="15"/>
  <c r="B1070" i="15"/>
  <c r="B769" i="15"/>
  <c r="B768" i="15"/>
  <c r="B767" i="15"/>
  <c r="B766" i="15"/>
  <c r="B765" i="15"/>
  <c r="B764" i="15"/>
  <c r="B763" i="15"/>
  <c r="B762" i="15"/>
  <c r="B761" i="15"/>
  <c r="B760" i="15"/>
  <c r="B759" i="15"/>
  <c r="B758" i="15"/>
  <c r="B757" i="15"/>
  <c r="B756" i="15"/>
  <c r="B755" i="15"/>
  <c r="B750" i="15"/>
  <c r="B749" i="15"/>
  <c r="B748" i="15"/>
  <c r="B747" i="15"/>
  <c r="B746" i="15"/>
  <c r="B736" i="15"/>
  <c r="B735" i="15"/>
  <c r="B734" i="15"/>
  <c r="B733" i="15"/>
  <c r="B732" i="15"/>
  <c r="B731"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1069" i="15"/>
  <c r="B1068" i="15"/>
  <c r="B1067" i="15"/>
  <c r="B1066" i="15"/>
  <c r="B1065" i="15"/>
  <c r="B1064" i="15"/>
  <c r="B1063" i="15"/>
  <c r="B1062" i="15"/>
  <c r="B1061" i="15"/>
  <c r="B1060" i="15"/>
  <c r="B1059" i="15"/>
  <c r="B1058" i="15"/>
  <c r="B1057" i="15"/>
  <c r="B1056" i="15"/>
  <c r="B1055" i="15"/>
  <c r="B1050" i="15"/>
  <c r="B1049" i="15"/>
  <c r="B1048" i="15"/>
  <c r="B1047" i="15"/>
  <c r="B1046" i="15"/>
  <c r="B730" i="15"/>
  <c r="B729" i="15"/>
  <c r="B728" i="15"/>
  <c r="B727" i="15"/>
  <c r="B726" i="15"/>
  <c r="B725" i="15"/>
  <c r="B724" i="15"/>
  <c r="B723" i="15"/>
  <c r="B722" i="15"/>
  <c r="B721" i="15"/>
  <c r="B720" i="15"/>
  <c r="B719" i="15"/>
  <c r="B718" i="15"/>
  <c r="B717" i="15"/>
  <c r="B716" i="15"/>
  <c r="B711" i="15"/>
  <c r="B710" i="15"/>
  <c r="B709" i="15"/>
  <c r="B708" i="15"/>
  <c r="B707" i="15"/>
  <c r="B697" i="15"/>
  <c r="B696" i="15"/>
  <c r="B695" i="15"/>
  <c r="B694" i="15"/>
  <c r="B693" i="15"/>
  <c r="B692"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1045" i="15"/>
  <c r="B1044" i="15"/>
  <c r="B1043" i="15"/>
  <c r="B1042" i="15"/>
  <c r="B1041" i="15"/>
  <c r="B1040" i="15"/>
  <c r="B1039" i="15"/>
  <c r="B1038" i="15"/>
  <c r="B1037" i="15"/>
  <c r="B1036" i="15"/>
  <c r="B1035" i="15"/>
  <c r="B1034" i="15"/>
  <c r="B1033" i="15"/>
  <c r="B1032" i="15"/>
  <c r="B1031" i="15"/>
  <c r="B1026" i="15"/>
  <c r="B1025" i="15"/>
  <c r="B1024" i="15"/>
  <c r="B1023" i="15"/>
  <c r="B1022" i="15"/>
  <c r="B691" i="15"/>
  <c r="B690" i="15"/>
  <c r="B689" i="15"/>
  <c r="B688" i="15"/>
  <c r="B687" i="15"/>
  <c r="B686" i="15"/>
  <c r="B685" i="15"/>
  <c r="B684" i="15"/>
  <c r="B683" i="15"/>
  <c r="B682" i="15"/>
  <c r="B681" i="15"/>
  <c r="B680" i="15"/>
  <c r="B679" i="15"/>
  <c r="B678" i="15"/>
  <c r="B677" i="15"/>
  <c r="B672" i="15"/>
  <c r="B671" i="15"/>
  <c r="B670" i="15"/>
  <c r="B669" i="15"/>
  <c r="B668" i="15"/>
  <c r="B658" i="15"/>
  <c r="B657" i="15"/>
  <c r="B656" i="15"/>
  <c r="B655" i="15"/>
  <c r="B654" i="15"/>
  <c r="B653"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021" i="15"/>
  <c r="B1020" i="15"/>
  <c r="B1019" i="15"/>
  <c r="B1018" i="15"/>
  <c r="B1017" i="15"/>
  <c r="B1016" i="15"/>
  <c r="B1015" i="15"/>
  <c r="B1014" i="15"/>
  <c r="B1013" i="15"/>
  <c r="B1012" i="15"/>
  <c r="B1011" i="15"/>
  <c r="B1010" i="15"/>
  <c r="B1009" i="15"/>
  <c r="B1008" i="15"/>
  <c r="B1007" i="15"/>
  <c r="B1002" i="15"/>
  <c r="B1001" i="15"/>
  <c r="B1000" i="15"/>
  <c r="B999" i="15"/>
  <c r="B998" i="15"/>
  <c r="B652" i="15"/>
  <c r="B651" i="15"/>
  <c r="B650" i="15"/>
  <c r="B649" i="15"/>
  <c r="B648" i="15"/>
  <c r="B647" i="15"/>
  <c r="B646" i="15"/>
  <c r="B645" i="15"/>
  <c r="B644" i="15"/>
  <c r="B643" i="15"/>
  <c r="B642" i="15"/>
  <c r="B641" i="15"/>
  <c r="B640" i="15"/>
  <c r="B639" i="15"/>
  <c r="B638" i="15"/>
  <c r="B633" i="15"/>
  <c r="B632" i="15"/>
  <c r="B631" i="15"/>
  <c r="B630" i="15"/>
  <c r="B629" i="15"/>
  <c r="B619" i="15"/>
  <c r="B618" i="15"/>
  <c r="B617" i="15"/>
  <c r="B616" i="15"/>
  <c r="B615" i="15"/>
  <c r="B614"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997" i="15"/>
  <c r="B996" i="15"/>
  <c r="B995" i="15"/>
  <c r="B994" i="15"/>
  <c r="B993" i="15"/>
  <c r="B992" i="15"/>
  <c r="B991" i="15"/>
  <c r="B990" i="15"/>
  <c r="B989" i="15"/>
  <c r="B988" i="15"/>
  <c r="B987" i="15"/>
  <c r="B986" i="15"/>
  <c r="B985" i="15"/>
  <c r="B984" i="15"/>
  <c r="B983" i="15"/>
  <c r="B978" i="15"/>
  <c r="B977" i="15"/>
  <c r="B976" i="15"/>
  <c r="B975" i="15"/>
  <c r="B974" i="15"/>
  <c r="B613" i="15"/>
  <c r="B612" i="15"/>
  <c r="B611" i="15"/>
  <c r="B610" i="15"/>
  <c r="B609" i="15"/>
  <c r="B608" i="15"/>
  <c r="B607" i="15"/>
  <c r="B606" i="15"/>
  <c r="B605" i="15"/>
  <c r="B604" i="15"/>
  <c r="B603" i="15"/>
  <c r="B602" i="15"/>
  <c r="B601" i="15"/>
  <c r="B600" i="15"/>
  <c r="B599" i="15"/>
  <c r="B594" i="15"/>
  <c r="B593" i="15"/>
  <c r="B592" i="15"/>
  <c r="B591" i="15"/>
  <c r="B590" i="15"/>
  <c r="B580" i="15"/>
  <c r="B579" i="15"/>
  <c r="B578" i="15"/>
  <c r="B577" i="15"/>
  <c r="B576" i="15"/>
  <c r="B575"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973" i="15"/>
  <c r="B972" i="15"/>
  <c r="B971" i="15"/>
  <c r="B970" i="15"/>
  <c r="B969" i="15"/>
  <c r="B968" i="15"/>
  <c r="B967" i="15"/>
  <c r="B966" i="15"/>
  <c r="B965" i="15"/>
  <c r="B964" i="15"/>
  <c r="B963" i="15"/>
  <c r="B962" i="15"/>
  <c r="B961" i="15"/>
  <c r="B960" i="15"/>
  <c r="B959" i="15"/>
  <c r="B954" i="15"/>
  <c r="B953" i="15"/>
  <c r="B952" i="15"/>
  <c r="B951" i="15"/>
  <c r="B950" i="15"/>
  <c r="B574" i="15"/>
  <c r="B573" i="15"/>
  <c r="B572" i="15"/>
  <c r="B571" i="15"/>
  <c r="B570" i="15"/>
  <c r="B569" i="15"/>
  <c r="B568" i="15"/>
  <c r="B567" i="15"/>
  <c r="B566" i="15"/>
  <c r="B565" i="15"/>
  <c r="B564" i="15"/>
  <c r="B563" i="15"/>
  <c r="B562" i="15"/>
  <c r="B561" i="15"/>
  <c r="B560" i="15"/>
  <c r="B555" i="15"/>
  <c r="B554" i="15"/>
  <c r="B553" i="15"/>
  <c r="B552" i="15"/>
  <c r="B551" i="15"/>
  <c r="B541" i="15"/>
  <c r="B540" i="15"/>
  <c r="B539" i="15"/>
  <c r="B538" i="15"/>
  <c r="B537" i="15"/>
  <c r="B536" i="15"/>
  <c r="B65" i="15"/>
  <c r="B66" i="15"/>
  <c r="B67" i="15"/>
  <c r="B68" i="15"/>
  <c r="B69" i="15"/>
  <c r="B70" i="15"/>
  <c r="B71" i="15"/>
  <c r="B72" i="15"/>
  <c r="B73" i="15"/>
  <c r="B74" i="15"/>
  <c r="B75" i="15"/>
  <c r="B76" i="15"/>
  <c r="B77" i="15"/>
  <c r="B78" i="15"/>
  <c r="B79" i="15"/>
  <c r="B80" i="15"/>
  <c r="B81" i="15"/>
  <c r="B82" i="15"/>
  <c r="B83" i="15"/>
  <c r="B84" i="15"/>
  <c r="B85" i="15"/>
  <c r="B45" i="15"/>
  <c r="B46" i="15"/>
  <c r="B47" i="15"/>
  <c r="B48" i="15"/>
  <c r="B49" i="15"/>
  <c r="B50" i="15"/>
  <c r="B51" i="15"/>
  <c r="B52" i="15"/>
  <c r="B53" i="15"/>
  <c r="B54" i="15"/>
  <c r="B55" i="15"/>
  <c r="B56" i="15"/>
  <c r="B57" i="15"/>
  <c r="B58" i="15"/>
  <c r="B59" i="15"/>
  <c r="B60" i="15"/>
  <c r="B61" i="15"/>
  <c r="B62" i="15"/>
  <c r="B63" i="15"/>
  <c r="B64" i="15"/>
  <c r="B927" i="15"/>
  <c r="B928" i="15"/>
  <c r="B929" i="15"/>
  <c r="B930" i="15"/>
  <c r="B935" i="15"/>
  <c r="B936" i="15"/>
  <c r="B937" i="15"/>
  <c r="B938" i="15"/>
  <c r="B939" i="15"/>
  <c r="B940" i="15"/>
  <c r="B941" i="15"/>
  <c r="B942" i="15"/>
  <c r="B943" i="15"/>
  <c r="B944" i="15"/>
  <c r="B945" i="15"/>
  <c r="B946" i="15"/>
  <c r="B947" i="15"/>
  <c r="B948" i="15"/>
  <c r="B949" i="15"/>
  <c r="B498" i="15"/>
  <c r="B499" i="15"/>
  <c r="B500" i="15"/>
  <c r="B501" i="15"/>
  <c r="B524" i="15"/>
  <c r="B525" i="15"/>
  <c r="B526" i="15"/>
  <c r="B527" i="15"/>
  <c r="B528" i="15"/>
  <c r="B529" i="15"/>
  <c r="B530" i="15"/>
  <c r="B531" i="15"/>
  <c r="B532" i="15"/>
  <c r="B533" i="15"/>
  <c r="B534" i="15"/>
  <c r="B535" i="15"/>
  <c r="B24" i="15"/>
  <c r="B25" i="15"/>
  <c r="B26" i="15"/>
  <c r="B27" i="15"/>
  <c r="B28" i="15"/>
  <c r="B29" i="15"/>
  <c r="B30" i="15"/>
  <c r="B31" i="15"/>
  <c r="B32" i="15"/>
  <c r="B33" i="15"/>
  <c r="B34" i="15"/>
  <c r="B35" i="15"/>
  <c r="B36" i="15"/>
  <c r="B37" i="15"/>
  <c r="B38" i="15"/>
  <c r="B39" i="15"/>
  <c r="B40" i="15"/>
  <c r="B41" i="15"/>
  <c r="B42" i="15"/>
  <c r="B43" i="15"/>
  <c r="B3" i="15"/>
  <c r="B4" i="15"/>
  <c r="B5" i="15"/>
  <c r="B6" i="15"/>
  <c r="B7" i="15"/>
  <c r="B8" i="15"/>
  <c r="B9" i="15"/>
  <c r="B10" i="15"/>
  <c r="B11" i="15"/>
  <c r="B12" i="15"/>
  <c r="B13" i="15"/>
  <c r="B14" i="15"/>
  <c r="B15" i="15"/>
  <c r="B16" i="15"/>
  <c r="B17" i="15"/>
  <c r="B18" i="15"/>
  <c r="B19" i="15"/>
  <c r="B20" i="15"/>
  <c r="B21" i="15"/>
  <c r="B22" i="15"/>
  <c r="B422" i="15"/>
  <c r="B380" i="15"/>
  <c r="B338" i="15"/>
  <c r="B296" i="15"/>
  <c r="B254" i="15"/>
  <c r="B212" i="15"/>
  <c r="B170" i="15"/>
  <c r="B128" i="15"/>
  <c r="B86" i="15"/>
  <c r="B44" i="15"/>
  <c r="B1905" i="15"/>
  <c r="E1905" i="15" s="1"/>
  <c r="B926" i="15"/>
  <c r="B497" i="15"/>
  <c r="B23" i="15"/>
  <c r="B2" i="15"/>
  <c r="E2028" i="15" l="1"/>
  <c r="E1939" i="15"/>
  <c r="E1980" i="15"/>
  <c r="E2068" i="15"/>
  <c r="E2175" i="15"/>
  <c r="E1930" i="15"/>
  <c r="E2189" i="15"/>
  <c r="E2015" i="15"/>
  <c r="E2044" i="15"/>
  <c r="E2190" i="15"/>
  <c r="C383" i="15"/>
  <c r="AW11" i="19"/>
  <c r="G2076" i="15"/>
  <c r="G2080" i="15"/>
  <c r="G2074" i="15"/>
  <c r="G2083" i="15"/>
  <c r="G2067" i="15"/>
  <c r="G2212" i="15"/>
  <c r="G2215" i="15"/>
  <c r="G2084" i="15"/>
  <c r="G2214" i="15"/>
  <c r="G2068" i="15"/>
  <c r="G2213" i="15"/>
  <c r="G2071" i="15"/>
  <c r="G2072" i="15"/>
  <c r="G2211" i="15"/>
  <c r="G2075" i="15"/>
  <c r="G2053" i="15"/>
  <c r="G2061" i="15"/>
  <c r="G2050" i="15"/>
  <c r="G2054" i="15"/>
  <c r="G2058" i="15"/>
  <c r="G2062" i="15"/>
  <c r="G2066" i="15"/>
  <c r="G2059" i="15"/>
  <c r="G2063" i="15"/>
  <c r="G2203" i="15"/>
  <c r="G2202" i="15"/>
  <c r="G2200" i="15"/>
  <c r="G2201" i="15"/>
  <c r="E1913" i="15"/>
  <c r="E2225" i="15"/>
  <c r="E2118" i="15"/>
  <c r="E2199" i="15"/>
  <c r="G2199" i="15" s="1"/>
  <c r="AW10" i="19"/>
  <c r="AW12" i="19"/>
  <c r="G1910" i="15"/>
  <c r="G1914" i="15"/>
  <c r="G1922" i="15"/>
  <c r="G1909" i="15"/>
  <c r="G1913" i="15"/>
  <c r="G1917" i="15"/>
  <c r="G1905" i="15"/>
  <c r="G1912" i="15"/>
  <c r="AU9" i="19"/>
  <c r="AG12" i="19"/>
  <c r="Q12" i="19"/>
  <c r="AG11" i="19"/>
  <c r="Q11" i="19"/>
  <c r="AG10" i="19"/>
  <c r="Q10" i="19"/>
  <c r="AG9" i="19"/>
  <c r="Q9" i="19"/>
  <c r="E1950" i="15"/>
  <c r="E2042" i="15"/>
  <c r="E2064" i="15"/>
  <c r="G2064" i="15" s="1"/>
  <c r="E2227" i="15"/>
  <c r="E1998" i="15"/>
  <c r="E2002" i="15"/>
  <c r="E2103" i="15"/>
  <c r="E1945" i="15"/>
  <c r="E2016" i="15"/>
  <c r="E2003" i="15"/>
  <c r="E1924" i="15"/>
  <c r="E1981" i="15"/>
  <c r="E2073" i="15"/>
  <c r="G2073" i="15" s="1"/>
  <c r="E1955" i="15"/>
  <c r="E2047" i="15"/>
  <c r="E2069" i="15"/>
  <c r="G2069" i="15" s="1"/>
  <c r="E1920" i="15"/>
  <c r="G1920" i="15" s="1"/>
  <c r="E1942" i="15"/>
  <c r="E2034" i="15"/>
  <c r="E2049" i="15"/>
  <c r="G2049" i="15" s="1"/>
  <c r="E2022" i="15"/>
  <c r="E1934" i="15"/>
  <c r="E1991" i="15"/>
  <c r="E1921" i="15"/>
  <c r="G1921" i="15" s="1"/>
  <c r="E1943" i="15"/>
  <c r="E2035" i="15"/>
  <c r="E1956" i="15"/>
  <c r="E1978" i="15"/>
  <c r="E2048" i="15"/>
  <c r="E2070" i="15"/>
  <c r="G2070" i="15" s="1"/>
  <c r="E1908" i="15"/>
  <c r="G1908" i="15" s="1"/>
  <c r="E1965" i="15"/>
  <c r="E2057" i="15"/>
  <c r="G2057" i="15" s="1"/>
  <c r="E1911" i="15"/>
  <c r="G1911" i="15" s="1"/>
  <c r="E1968" i="15"/>
  <c r="E1933" i="15"/>
  <c r="E1990" i="15"/>
  <c r="E2082" i="15"/>
  <c r="G2082" i="15" s="1"/>
  <c r="E2056" i="15"/>
  <c r="G2056" i="15" s="1"/>
  <c r="E2025" i="15"/>
  <c r="E2013" i="15"/>
  <c r="E2012" i="15"/>
  <c r="E1999" i="15"/>
  <c r="E2000" i="15"/>
  <c r="E2079" i="15"/>
  <c r="G2079" i="15" s="1"/>
  <c r="E2163" i="15"/>
  <c r="E2060" i="15"/>
  <c r="G2060" i="15" s="1"/>
  <c r="E1932" i="15"/>
  <c r="E1989" i="15"/>
  <c r="E2081" i="15"/>
  <c r="G2081" i="15" s="1"/>
  <c r="E1954" i="15"/>
  <c r="E2029" i="15"/>
  <c r="E2046" i="15"/>
  <c r="E1915" i="15"/>
  <c r="G1915" i="15" s="1"/>
  <c r="E1972" i="15"/>
  <c r="E2024" i="15"/>
  <c r="E2031" i="15"/>
  <c r="E1937" i="15"/>
  <c r="E1994" i="15"/>
  <c r="E2011" i="15"/>
  <c r="E2051" i="15"/>
  <c r="G2051" i="15" s="1"/>
  <c r="E2226" i="15"/>
  <c r="E1977" i="15"/>
  <c r="E2187" i="15"/>
  <c r="E2001" i="15"/>
  <c r="E2023" i="15"/>
  <c r="E1918" i="15"/>
  <c r="G1918" i="15" s="1"/>
  <c r="E1916" i="15"/>
  <c r="G1916" i="15" s="1"/>
  <c r="E1973" i="15"/>
  <c r="E1995" i="15"/>
  <c r="E2065" i="15"/>
  <c r="G2065" i="15" s="1"/>
  <c r="E2052" i="15"/>
  <c r="G2052" i="15" s="1"/>
  <c r="E2007" i="15"/>
  <c r="E2223" i="15"/>
  <c r="E1919" i="15"/>
  <c r="G1919" i="15" s="1"/>
  <c r="E1976" i="15"/>
  <c r="E1906" i="15"/>
  <c r="G1906" i="15" s="1"/>
  <c r="E1963" i="15"/>
  <c r="E2055" i="15"/>
  <c r="G2055" i="15" s="1"/>
  <c r="E1928" i="15"/>
  <c r="E1985" i="15"/>
  <c r="E2077" i="15"/>
  <c r="G2077" i="15" s="1"/>
  <c r="E1951" i="15"/>
  <c r="E2043" i="15"/>
  <c r="E2021" i="15"/>
  <c r="E1929" i="15"/>
  <c r="E1986" i="15"/>
  <c r="E2078" i="15"/>
  <c r="G2078" i="15" s="1"/>
  <c r="E2008" i="15"/>
  <c r="E2030" i="15"/>
  <c r="E2139" i="15"/>
  <c r="E1907" i="15"/>
  <c r="G1907" i="15" s="1"/>
  <c r="E1964" i="15"/>
  <c r="C469" i="15"/>
  <c r="G469" i="15" s="1"/>
  <c r="C481" i="15"/>
  <c r="G481" i="15" s="1"/>
  <c r="C497" i="15"/>
  <c r="C1245" i="15"/>
  <c r="G1245" i="15" s="1"/>
  <c r="C1212" i="15"/>
  <c r="G1212" i="15" s="1"/>
  <c r="C1300" i="15"/>
  <c r="G1300" i="15" s="1"/>
  <c r="C1289" i="15"/>
  <c r="C498" i="15"/>
  <c r="C474" i="15"/>
  <c r="G474" i="15" s="1"/>
  <c r="C1234" i="15"/>
  <c r="G1234" i="15" s="1"/>
  <c r="C465" i="15"/>
  <c r="C1267" i="15"/>
  <c r="G1267" i="15" s="1"/>
  <c r="C123" i="15"/>
  <c r="G123" i="15" s="1"/>
  <c r="C1278" i="15"/>
  <c r="C500" i="15"/>
  <c r="C489" i="15"/>
  <c r="C7" i="15"/>
  <c r="C499" i="15"/>
  <c r="C486" i="15"/>
  <c r="G486" i="15" s="1"/>
  <c r="C1223" i="15"/>
  <c r="C1190" i="15"/>
  <c r="C1256" i="15"/>
  <c r="G1256" i="15" s="1"/>
  <c r="E515" i="15"/>
  <c r="G515" i="15" s="1"/>
  <c r="E513" i="15"/>
  <c r="G513" i="15" s="1"/>
  <c r="E516" i="15"/>
  <c r="G516" i="15" s="1"/>
  <c r="E514" i="15"/>
  <c r="G514" i="15" s="1"/>
  <c r="C2109" i="15"/>
  <c r="C2122" i="15"/>
  <c r="G2122" i="15" s="1"/>
  <c r="C2135" i="15"/>
  <c r="G2135" i="15" s="1"/>
  <c r="C2148" i="15"/>
  <c r="C2161" i="15"/>
  <c r="G2161" i="15" s="1"/>
  <c r="C2157" i="15"/>
  <c r="G2157" i="15" s="1"/>
  <c r="C2174" i="15"/>
  <c r="G2174" i="15" s="1"/>
  <c r="C2183" i="15"/>
  <c r="G2183" i="15" s="1"/>
  <c r="C2209" i="15"/>
  <c r="C2205" i="15"/>
  <c r="C2218" i="15"/>
  <c r="C2231" i="15"/>
  <c r="G2231" i="15" s="1"/>
  <c r="E512" i="15"/>
  <c r="G512" i="15" s="1"/>
  <c r="C1201" i="15"/>
  <c r="G1201" i="15" s="1"/>
  <c r="C501" i="15"/>
  <c r="C577" i="15"/>
  <c r="G577" i="15" s="1"/>
  <c r="C657" i="15"/>
  <c r="G657" i="15" s="1"/>
  <c r="C733" i="15"/>
  <c r="G733" i="15" s="1"/>
  <c r="C813" i="15"/>
  <c r="C889" i="15"/>
  <c r="G889" i="15" s="1"/>
  <c r="C536" i="15"/>
  <c r="G536" i="15" s="1"/>
  <c r="C614" i="15"/>
  <c r="G614" i="15" s="1"/>
  <c r="C692" i="15"/>
  <c r="G692" i="15" s="1"/>
  <c r="C770" i="15"/>
  <c r="G770" i="15" s="1"/>
  <c r="C848" i="15"/>
  <c r="C2108" i="15"/>
  <c r="C2132" i="15"/>
  <c r="G2132" i="15" s="1"/>
  <c r="C2156" i="15"/>
  <c r="G2156" i="15" s="1"/>
  <c r="C2180" i="15"/>
  <c r="G2180" i="15" s="1"/>
  <c r="C2204" i="15"/>
  <c r="C2228" i="15"/>
  <c r="G2228" i="15" s="1"/>
  <c r="C575" i="15"/>
  <c r="G575" i="15" s="1"/>
  <c r="C731" i="15"/>
  <c r="G731" i="15" s="1"/>
  <c r="C887" i="15"/>
  <c r="G887" i="15" s="1"/>
  <c r="C2144" i="15"/>
  <c r="C539" i="15"/>
  <c r="G539" i="15" s="1"/>
  <c r="C540" i="15"/>
  <c r="G540" i="15" s="1"/>
  <c r="C538" i="15"/>
  <c r="G538" i="15" s="1"/>
  <c r="C580" i="15"/>
  <c r="G580" i="15" s="1"/>
  <c r="C578" i="15"/>
  <c r="G578" i="15" s="1"/>
  <c r="C576" i="15"/>
  <c r="G576" i="15" s="1"/>
  <c r="C579" i="15"/>
  <c r="G579" i="15" s="1"/>
  <c r="C619" i="15"/>
  <c r="G619" i="15" s="1"/>
  <c r="C617" i="15"/>
  <c r="G617" i="15" s="1"/>
  <c r="C615" i="15"/>
  <c r="G615" i="15" s="1"/>
  <c r="C658" i="15"/>
  <c r="G658" i="15" s="1"/>
  <c r="C656" i="15"/>
  <c r="G656" i="15" s="1"/>
  <c r="C654" i="15"/>
  <c r="G654" i="15" s="1"/>
  <c r="C655" i="15"/>
  <c r="G655" i="15" s="1"/>
  <c r="C697" i="15"/>
  <c r="G697" i="15" s="1"/>
  <c r="C695" i="15"/>
  <c r="G695" i="15" s="1"/>
  <c r="C693" i="15"/>
  <c r="G693" i="15" s="1"/>
  <c r="C736" i="15"/>
  <c r="G736" i="15" s="1"/>
  <c r="C734" i="15"/>
  <c r="G734" i="15" s="1"/>
  <c r="C732" i="15"/>
  <c r="G732" i="15" s="1"/>
  <c r="C735" i="15"/>
  <c r="G735" i="15" s="1"/>
  <c r="C775" i="15"/>
  <c r="G775" i="15" s="1"/>
  <c r="C773" i="15"/>
  <c r="G773" i="15" s="1"/>
  <c r="C771" i="15"/>
  <c r="G771" i="15" s="1"/>
  <c r="C814" i="15"/>
  <c r="C812" i="15"/>
  <c r="C810" i="15"/>
  <c r="C811" i="15"/>
  <c r="C853" i="15"/>
  <c r="C851" i="15"/>
  <c r="C849" i="15"/>
  <c r="C892" i="15"/>
  <c r="G892" i="15" s="1"/>
  <c r="C890" i="15"/>
  <c r="G890" i="15" s="1"/>
  <c r="C888" i="15"/>
  <c r="G888" i="15" s="1"/>
  <c r="C891" i="15"/>
  <c r="G891" i="15" s="1"/>
  <c r="C511" i="15"/>
  <c r="C510" i="15"/>
  <c r="C509" i="15"/>
  <c r="C508" i="15"/>
  <c r="C507" i="15"/>
  <c r="C506" i="15"/>
  <c r="C505" i="15"/>
  <c r="C504" i="15"/>
  <c r="C503" i="15"/>
  <c r="C550" i="15"/>
  <c r="C549" i="15"/>
  <c r="G549" i="15" s="1"/>
  <c r="C548" i="15"/>
  <c r="G548" i="15" s="1"/>
  <c r="C547" i="15"/>
  <c r="G547" i="15" s="1"/>
  <c r="C546" i="15"/>
  <c r="C545" i="15"/>
  <c r="G545" i="15" s="1"/>
  <c r="C544" i="15"/>
  <c r="G544" i="15" s="1"/>
  <c r="C543" i="15"/>
  <c r="G543" i="15" s="1"/>
  <c r="C542" i="15"/>
  <c r="C589" i="15"/>
  <c r="G589" i="15" s="1"/>
  <c r="C588" i="15"/>
  <c r="G588" i="15" s="1"/>
  <c r="C587" i="15"/>
  <c r="G587" i="15" s="1"/>
  <c r="C586" i="15"/>
  <c r="G586" i="15" s="1"/>
  <c r="C585" i="15"/>
  <c r="G585" i="15" s="1"/>
  <c r="C584" i="15"/>
  <c r="G584" i="15" s="1"/>
  <c r="C583" i="15"/>
  <c r="G583" i="15" s="1"/>
  <c r="C582" i="15"/>
  <c r="G582" i="15" s="1"/>
  <c r="C581" i="15"/>
  <c r="G581" i="15" s="1"/>
  <c r="C628" i="15"/>
  <c r="G628" i="15" s="1"/>
  <c r="C627" i="15"/>
  <c r="G627" i="15" s="1"/>
  <c r="C626" i="15"/>
  <c r="G626" i="15" s="1"/>
  <c r="C625" i="15"/>
  <c r="G625" i="15" s="1"/>
  <c r="C624" i="15"/>
  <c r="G624" i="15" s="1"/>
  <c r="C623" i="15"/>
  <c r="G623" i="15" s="1"/>
  <c r="C622" i="15"/>
  <c r="G622" i="15" s="1"/>
  <c r="C621" i="15"/>
  <c r="G621" i="15" s="1"/>
  <c r="C620" i="15"/>
  <c r="G620" i="15" s="1"/>
  <c r="C667" i="15"/>
  <c r="G667" i="15" s="1"/>
  <c r="C666" i="15"/>
  <c r="G666" i="15" s="1"/>
  <c r="C665" i="15"/>
  <c r="G665" i="15" s="1"/>
  <c r="C664" i="15"/>
  <c r="G664" i="15" s="1"/>
  <c r="C663" i="15"/>
  <c r="G663" i="15" s="1"/>
  <c r="C662" i="15"/>
  <c r="G662" i="15" s="1"/>
  <c r="C661" i="15"/>
  <c r="G661" i="15" s="1"/>
  <c r="C660" i="15"/>
  <c r="G660" i="15" s="1"/>
  <c r="C659" i="15"/>
  <c r="G659" i="15" s="1"/>
  <c r="C706" i="15"/>
  <c r="G706" i="15" s="1"/>
  <c r="C705" i="15"/>
  <c r="G705" i="15" s="1"/>
  <c r="C704" i="15"/>
  <c r="G704" i="15" s="1"/>
  <c r="C703" i="15"/>
  <c r="G703" i="15" s="1"/>
  <c r="C702" i="15"/>
  <c r="G702" i="15" s="1"/>
  <c r="C701" i="15"/>
  <c r="G701" i="15" s="1"/>
  <c r="C700" i="15"/>
  <c r="G700" i="15" s="1"/>
  <c r="C699" i="15"/>
  <c r="G699" i="15" s="1"/>
  <c r="C698" i="15"/>
  <c r="G698" i="15" s="1"/>
  <c r="C745" i="15"/>
  <c r="G745" i="15" s="1"/>
  <c r="C744" i="15"/>
  <c r="G744" i="15" s="1"/>
  <c r="C743" i="15"/>
  <c r="G743" i="15" s="1"/>
  <c r="C742" i="15"/>
  <c r="G742" i="15" s="1"/>
  <c r="C741" i="15"/>
  <c r="G741" i="15" s="1"/>
  <c r="C740" i="15"/>
  <c r="G740" i="15" s="1"/>
  <c r="C739" i="15"/>
  <c r="G739" i="15" s="1"/>
  <c r="C738" i="15"/>
  <c r="G738" i="15" s="1"/>
  <c r="C737" i="15"/>
  <c r="G737" i="15" s="1"/>
  <c r="C784" i="15"/>
  <c r="G784" i="15" s="1"/>
  <c r="C783" i="15"/>
  <c r="G783" i="15" s="1"/>
  <c r="C782" i="15"/>
  <c r="G782" i="15" s="1"/>
  <c r="C781" i="15"/>
  <c r="G781" i="15" s="1"/>
  <c r="C780" i="15"/>
  <c r="G780" i="15" s="1"/>
  <c r="C779" i="15"/>
  <c r="G779" i="15" s="1"/>
  <c r="C778" i="15"/>
  <c r="G778" i="15" s="1"/>
  <c r="C777" i="15"/>
  <c r="G777" i="15" s="1"/>
  <c r="C776" i="15"/>
  <c r="G776" i="15" s="1"/>
  <c r="C823" i="15"/>
  <c r="C822" i="15"/>
  <c r="C821" i="15"/>
  <c r="C820" i="15"/>
  <c r="C819" i="15"/>
  <c r="C818" i="15"/>
  <c r="C817" i="15"/>
  <c r="C816" i="15"/>
  <c r="C815" i="15"/>
  <c r="C862" i="15"/>
  <c r="C861" i="15"/>
  <c r="C860" i="15"/>
  <c r="C859" i="15"/>
  <c r="C858" i="15"/>
  <c r="C857" i="15"/>
  <c r="C856" i="15"/>
  <c r="C855" i="15"/>
  <c r="C854" i="15"/>
  <c r="C901" i="15"/>
  <c r="G901" i="15" s="1"/>
  <c r="C900" i="15"/>
  <c r="G900" i="15" s="1"/>
  <c r="C899" i="15"/>
  <c r="G899" i="15" s="1"/>
  <c r="C898" i="15"/>
  <c r="G898" i="15" s="1"/>
  <c r="C897" i="15"/>
  <c r="G897" i="15" s="1"/>
  <c r="C896" i="15"/>
  <c r="G896" i="15" s="1"/>
  <c r="C895" i="15"/>
  <c r="G895" i="15" s="1"/>
  <c r="C894" i="15"/>
  <c r="G894" i="15" s="1"/>
  <c r="C893" i="15"/>
  <c r="G893" i="15" s="1"/>
  <c r="C1200" i="15"/>
  <c r="C1199" i="15"/>
  <c r="C1198" i="15"/>
  <c r="C1197" i="15"/>
  <c r="C1196" i="15"/>
  <c r="C1195" i="15"/>
  <c r="C1194" i="15"/>
  <c r="C1193" i="15"/>
  <c r="C1192" i="15"/>
  <c r="C1191" i="15"/>
  <c r="C1211" i="15"/>
  <c r="G1211" i="15" s="1"/>
  <c r="C1210" i="15"/>
  <c r="G1210" i="15" s="1"/>
  <c r="C1209" i="15"/>
  <c r="G1209" i="15" s="1"/>
  <c r="C1208" i="15"/>
  <c r="G1208" i="15" s="1"/>
  <c r="C1207" i="15"/>
  <c r="G1207" i="15" s="1"/>
  <c r="C1206" i="15"/>
  <c r="G1206" i="15" s="1"/>
  <c r="C1205" i="15"/>
  <c r="G1205" i="15" s="1"/>
  <c r="C1204" i="15"/>
  <c r="G1204" i="15" s="1"/>
  <c r="C1203" i="15"/>
  <c r="G1203" i="15" s="1"/>
  <c r="C1202" i="15"/>
  <c r="G1202" i="15" s="1"/>
  <c r="C1222" i="15"/>
  <c r="G1222" i="15" s="1"/>
  <c r="C1221" i="15"/>
  <c r="G1221" i="15" s="1"/>
  <c r="C1220" i="15"/>
  <c r="G1220" i="15" s="1"/>
  <c r="C1219" i="15"/>
  <c r="G1219" i="15" s="1"/>
  <c r="C1218" i="15"/>
  <c r="G1218" i="15" s="1"/>
  <c r="C1217" i="15"/>
  <c r="G1217" i="15" s="1"/>
  <c r="C1216" i="15"/>
  <c r="G1216" i="15" s="1"/>
  <c r="C1215" i="15"/>
  <c r="G1215" i="15" s="1"/>
  <c r="C1214" i="15"/>
  <c r="G1214" i="15" s="1"/>
  <c r="C1213" i="15"/>
  <c r="G1213" i="15" s="1"/>
  <c r="C1233" i="15"/>
  <c r="C1232" i="15"/>
  <c r="C1231" i="15"/>
  <c r="C1230" i="15"/>
  <c r="C1229" i="15"/>
  <c r="C1228" i="15"/>
  <c r="C1227" i="15"/>
  <c r="C1226" i="15"/>
  <c r="C1225" i="15"/>
  <c r="C1224" i="15"/>
  <c r="C1244" i="15"/>
  <c r="G1244" i="15" s="1"/>
  <c r="C1243" i="15"/>
  <c r="G1243" i="15" s="1"/>
  <c r="C1242" i="15"/>
  <c r="G1242" i="15" s="1"/>
  <c r="C1241" i="15"/>
  <c r="G1241" i="15" s="1"/>
  <c r="C1240" i="15"/>
  <c r="G1240" i="15" s="1"/>
  <c r="C1239" i="15"/>
  <c r="G1239" i="15" s="1"/>
  <c r="C1238" i="15"/>
  <c r="G1238" i="15" s="1"/>
  <c r="C1237" i="15"/>
  <c r="G1237" i="15" s="1"/>
  <c r="C2126" i="15"/>
  <c r="G2126" i="15" s="1"/>
  <c r="C2170" i="15"/>
  <c r="G2170" i="15" s="1"/>
  <c r="C2196" i="15"/>
  <c r="G2196" i="15" s="1"/>
  <c r="C2222" i="15"/>
  <c r="C1236" i="15"/>
  <c r="G1236" i="15" s="1"/>
  <c r="C1235" i="15"/>
  <c r="G1235" i="15" s="1"/>
  <c r="C1255" i="15"/>
  <c r="G1255" i="15" s="1"/>
  <c r="C1254" i="15"/>
  <c r="G1254" i="15" s="1"/>
  <c r="C1253" i="15"/>
  <c r="G1253" i="15" s="1"/>
  <c r="C1252" i="15"/>
  <c r="G1252" i="15" s="1"/>
  <c r="C1251" i="15"/>
  <c r="G1251" i="15" s="1"/>
  <c r="C1250" i="15"/>
  <c r="G1250" i="15" s="1"/>
  <c r="C1249" i="15"/>
  <c r="G1249" i="15" s="1"/>
  <c r="C1248" i="15"/>
  <c r="G1248" i="15" s="1"/>
  <c r="C1247" i="15"/>
  <c r="G1247" i="15" s="1"/>
  <c r="C1246" i="15"/>
  <c r="G1246" i="15" s="1"/>
  <c r="C1266" i="15"/>
  <c r="G1266" i="15" s="1"/>
  <c r="C1265" i="15"/>
  <c r="G1265" i="15" s="1"/>
  <c r="C1264" i="15"/>
  <c r="G1264" i="15" s="1"/>
  <c r="C1263" i="15"/>
  <c r="G1263" i="15" s="1"/>
  <c r="C1262" i="15"/>
  <c r="G1262" i="15" s="1"/>
  <c r="C1261" i="15"/>
  <c r="G1261" i="15" s="1"/>
  <c r="C1260" i="15"/>
  <c r="G1260" i="15" s="1"/>
  <c r="C1259" i="15"/>
  <c r="G1259" i="15" s="1"/>
  <c r="C1258" i="15"/>
  <c r="G1258" i="15" s="1"/>
  <c r="C1257" i="15"/>
  <c r="G1257" i="15" s="1"/>
  <c r="C1277" i="15"/>
  <c r="G1277" i="15" s="1"/>
  <c r="C1276" i="15"/>
  <c r="G1276" i="15" s="1"/>
  <c r="C1275" i="15"/>
  <c r="G1275" i="15" s="1"/>
  <c r="C1274" i="15"/>
  <c r="G1274" i="15" s="1"/>
  <c r="C1273" i="15"/>
  <c r="G1273" i="15" s="1"/>
  <c r="C1272" i="15"/>
  <c r="G1272" i="15" s="1"/>
  <c r="C1271" i="15"/>
  <c r="G1271" i="15" s="1"/>
  <c r="C1270" i="15"/>
  <c r="G1270" i="15" s="1"/>
  <c r="C1269" i="15"/>
  <c r="G1269" i="15" s="1"/>
  <c r="C1268" i="15"/>
  <c r="G1268" i="15" s="1"/>
  <c r="C1288" i="15"/>
  <c r="C1287" i="15"/>
  <c r="C1286" i="15"/>
  <c r="C1285" i="15"/>
  <c r="C1284" i="15"/>
  <c r="C1283" i="15"/>
  <c r="C1282" i="15"/>
  <c r="C1281" i="15"/>
  <c r="C1280" i="15"/>
  <c r="C1279" i="15"/>
  <c r="C1299" i="15"/>
  <c r="C1298" i="15"/>
  <c r="C1297" i="15"/>
  <c r="C1296" i="15"/>
  <c r="C1295" i="15"/>
  <c r="C1294" i="15"/>
  <c r="C1293" i="15"/>
  <c r="C1292" i="15"/>
  <c r="C1291" i="15"/>
  <c r="C1290" i="15"/>
  <c r="C1310" i="15"/>
  <c r="G1310" i="15" s="1"/>
  <c r="C1309" i="15"/>
  <c r="G1309" i="15" s="1"/>
  <c r="C1308" i="15"/>
  <c r="G1308" i="15" s="1"/>
  <c r="C1307" i="15"/>
  <c r="G1307" i="15" s="1"/>
  <c r="C1306" i="15"/>
  <c r="G1306" i="15" s="1"/>
  <c r="C1305" i="15"/>
  <c r="G1305" i="15" s="1"/>
  <c r="C1304" i="15"/>
  <c r="G1304" i="15" s="1"/>
  <c r="C1303" i="15"/>
  <c r="G1303" i="15" s="1"/>
  <c r="C1302" i="15"/>
  <c r="G1302" i="15" s="1"/>
  <c r="C1301" i="15"/>
  <c r="G1301" i="15" s="1"/>
  <c r="C2114" i="15"/>
  <c r="C2113" i="15"/>
  <c r="C2112" i="15"/>
  <c r="C2111" i="15"/>
  <c r="C2124" i="15"/>
  <c r="G2124" i="15" s="1"/>
  <c r="C2137" i="15"/>
  <c r="G2137" i="15" s="1"/>
  <c r="C2133" i="15"/>
  <c r="G2133" i="15" s="1"/>
  <c r="C2150" i="15"/>
  <c r="C2146" i="15"/>
  <c r="C2159" i="15"/>
  <c r="G2159" i="15" s="1"/>
  <c r="C2172" i="15"/>
  <c r="G2172" i="15" s="1"/>
  <c r="C2185" i="15"/>
  <c r="G2185" i="15" s="1"/>
  <c r="C2181" i="15"/>
  <c r="G2181" i="15" s="1"/>
  <c r="C2198" i="15"/>
  <c r="G2198" i="15" s="1"/>
  <c r="C2194" i="15"/>
  <c r="G2194" i="15" s="1"/>
  <c r="C2207" i="15"/>
  <c r="C2220" i="15"/>
  <c r="C2233" i="15"/>
  <c r="G2233" i="15" s="1"/>
  <c r="C2229" i="15"/>
  <c r="G2229" i="15" s="1"/>
  <c r="C653" i="15"/>
  <c r="G653" i="15" s="1"/>
  <c r="C809" i="15"/>
  <c r="C2192" i="15"/>
  <c r="G2192" i="15" s="1"/>
  <c r="C541" i="15"/>
  <c r="G541" i="15" s="1"/>
  <c r="C537" i="15"/>
  <c r="G537" i="15" s="1"/>
  <c r="C2120" i="15"/>
  <c r="G2120" i="15" s="1"/>
  <c r="C2168" i="15"/>
  <c r="G2168" i="15" s="1"/>
  <c r="C2216" i="15"/>
  <c r="C618" i="15"/>
  <c r="G618" i="15" s="1"/>
  <c r="C616" i="15"/>
  <c r="G616" i="15" s="1"/>
  <c r="C696" i="15"/>
  <c r="G696" i="15" s="1"/>
  <c r="C694" i="15"/>
  <c r="G694" i="15" s="1"/>
  <c r="C774" i="15"/>
  <c r="G774" i="15" s="1"/>
  <c r="C772" i="15"/>
  <c r="G772" i="15" s="1"/>
  <c r="C852" i="15"/>
  <c r="C850" i="15"/>
  <c r="C502" i="15"/>
  <c r="C2110" i="15"/>
  <c r="C2125" i="15"/>
  <c r="G2125" i="15" s="1"/>
  <c r="C2123" i="15"/>
  <c r="G2123" i="15" s="1"/>
  <c r="C2121" i="15"/>
  <c r="G2121" i="15" s="1"/>
  <c r="C2138" i="15"/>
  <c r="G2138" i="15" s="1"/>
  <c r="C2136" i="15"/>
  <c r="G2136" i="15" s="1"/>
  <c r="C2134" i="15"/>
  <c r="G2134" i="15" s="1"/>
  <c r="C2149" i="15"/>
  <c r="C2147" i="15"/>
  <c r="C2145" i="15"/>
  <c r="C2162" i="15"/>
  <c r="G2162" i="15" s="1"/>
  <c r="C2160" i="15"/>
  <c r="G2160" i="15" s="1"/>
  <c r="C2158" i="15"/>
  <c r="G2158" i="15" s="1"/>
  <c r="C2173" i="15"/>
  <c r="G2173" i="15" s="1"/>
  <c r="C2171" i="15"/>
  <c r="G2171" i="15" s="1"/>
  <c r="C2169" i="15"/>
  <c r="G2169" i="15" s="1"/>
  <c r="C2186" i="15"/>
  <c r="G2186" i="15" s="1"/>
  <c r="C2184" i="15"/>
  <c r="G2184" i="15" s="1"/>
  <c r="C2182" i="15"/>
  <c r="G2182" i="15" s="1"/>
  <c r="C2197" i="15"/>
  <c r="G2197" i="15" s="1"/>
  <c r="C2195" i="15"/>
  <c r="G2195" i="15" s="1"/>
  <c r="C2193" i="15"/>
  <c r="G2193" i="15" s="1"/>
  <c r="C2210" i="15"/>
  <c r="C2208" i="15"/>
  <c r="C2206" i="15"/>
  <c r="C2221" i="15"/>
  <c r="C2219" i="15"/>
  <c r="C2217" i="15"/>
  <c r="C2234" i="15"/>
  <c r="G2234" i="15" s="1"/>
  <c r="C2232" i="15"/>
  <c r="G2232" i="15" s="1"/>
  <c r="C2230" i="15"/>
  <c r="G2230" i="15" s="1"/>
  <c r="C484" i="15"/>
  <c r="G484" i="15" s="1"/>
  <c r="C167" i="15"/>
  <c r="G167" i="15" s="1"/>
  <c r="C495" i="15"/>
  <c r="G495" i="15" s="1"/>
  <c r="C64" i="15"/>
  <c r="G64" i="15" s="1"/>
  <c r="C277" i="15"/>
  <c r="G277" i="15" s="1"/>
  <c r="C221" i="15"/>
  <c r="G221" i="15" s="1"/>
  <c r="C393" i="15"/>
  <c r="C33" i="15"/>
  <c r="C66" i="15"/>
  <c r="G66" i="15" s="1"/>
  <c r="C91" i="15"/>
  <c r="G91" i="15" s="1"/>
  <c r="C200" i="15"/>
  <c r="G200" i="15" s="1"/>
  <c r="C243" i="15"/>
  <c r="G243" i="15" s="1"/>
  <c r="C299" i="15"/>
  <c r="G299" i="15" s="1"/>
  <c r="C364" i="15"/>
  <c r="C450" i="15"/>
  <c r="G450" i="15" s="1"/>
  <c r="C446" i="15"/>
  <c r="G446" i="15" s="1"/>
  <c r="C122" i="15"/>
  <c r="G122" i="15" s="1"/>
  <c r="C60" i="15"/>
  <c r="G60" i="15" s="1"/>
  <c r="C46" i="15"/>
  <c r="G46" i="15" s="1"/>
  <c r="C90" i="15"/>
  <c r="G90" i="15" s="1"/>
  <c r="C146" i="15"/>
  <c r="G146" i="15" s="1"/>
  <c r="C136" i="15"/>
  <c r="G136" i="15" s="1"/>
  <c r="C134" i="15"/>
  <c r="G134" i="15" s="1"/>
  <c r="C155" i="15"/>
  <c r="G155" i="15" s="1"/>
  <c r="C196" i="15"/>
  <c r="G196" i="15" s="1"/>
  <c r="C227" i="15"/>
  <c r="G227" i="15" s="1"/>
  <c r="C249" i="15"/>
  <c r="G249" i="15" s="1"/>
  <c r="C263" i="15"/>
  <c r="G263" i="15" s="1"/>
  <c r="C311" i="15"/>
  <c r="G311" i="15" s="1"/>
  <c r="C353" i="15"/>
  <c r="C368" i="15"/>
  <c r="C372" i="15"/>
  <c r="C397" i="15"/>
  <c r="C389" i="15"/>
  <c r="C386" i="15"/>
  <c r="C413" i="15"/>
  <c r="C409" i="15"/>
  <c r="C406" i="15"/>
  <c r="C439" i="15"/>
  <c r="G439" i="15" s="1"/>
  <c r="C433" i="15"/>
  <c r="G433" i="15" s="1"/>
  <c r="C429" i="15"/>
  <c r="G429" i="15" s="1"/>
  <c r="C427" i="15"/>
  <c r="G427" i="15" s="1"/>
  <c r="C447" i="15"/>
  <c r="G447" i="15" s="1"/>
  <c r="C462" i="15"/>
  <c r="G462" i="15" s="1"/>
  <c r="C458" i="15"/>
  <c r="G458" i="15" s="1"/>
  <c r="C341" i="15"/>
  <c r="C45" i="15"/>
  <c r="G45" i="15" s="1"/>
  <c r="C87" i="15"/>
  <c r="G87" i="15" s="1"/>
  <c r="C213" i="15"/>
  <c r="G213" i="15" s="1"/>
  <c r="C381" i="15"/>
  <c r="C14" i="15"/>
  <c r="C43" i="15"/>
  <c r="C41" i="15"/>
  <c r="C39" i="15"/>
  <c r="C31" i="15"/>
  <c r="C29" i="15"/>
  <c r="C25" i="15"/>
  <c r="C27" i="15"/>
  <c r="C85" i="15"/>
  <c r="G85" i="15" s="1"/>
  <c r="C83" i="15"/>
  <c r="G83" i="15" s="1"/>
  <c r="C77" i="15"/>
  <c r="G77" i="15" s="1"/>
  <c r="C73" i="15"/>
  <c r="G73" i="15" s="1"/>
  <c r="C69" i="15"/>
  <c r="G69" i="15" s="1"/>
  <c r="C75" i="15"/>
  <c r="G75" i="15" s="1"/>
  <c r="C40" i="15"/>
  <c r="C38" i="15"/>
  <c r="C32" i="15"/>
  <c r="C28" i="15"/>
  <c r="C63" i="15"/>
  <c r="G63" i="15" s="1"/>
  <c r="C82" i="15"/>
  <c r="G82" i="15" s="1"/>
  <c r="C80" i="15"/>
  <c r="G80" i="15" s="1"/>
  <c r="C78" i="15"/>
  <c r="G78" i="15" s="1"/>
  <c r="C76" i="15"/>
  <c r="G76" i="15" s="1"/>
  <c r="C74" i="15"/>
  <c r="G74" i="15" s="1"/>
  <c r="C70" i="15"/>
  <c r="G70" i="15" s="1"/>
  <c r="C137" i="15"/>
  <c r="G137" i="15" s="1"/>
  <c r="C162" i="15"/>
  <c r="G162" i="15" s="1"/>
  <c r="C188" i="15"/>
  <c r="G188" i="15" s="1"/>
  <c r="C189" i="15"/>
  <c r="G189" i="15" s="1"/>
  <c r="C187" i="15"/>
  <c r="G187" i="15" s="1"/>
  <c r="C185" i="15"/>
  <c r="G185" i="15" s="1"/>
  <c r="C183" i="15"/>
  <c r="G183" i="15" s="1"/>
  <c r="C181" i="15"/>
  <c r="G181" i="15" s="1"/>
  <c r="C179" i="15"/>
  <c r="G179" i="15" s="1"/>
  <c r="C177" i="15"/>
  <c r="G177" i="15" s="1"/>
  <c r="C173" i="15"/>
  <c r="G173" i="15" s="1"/>
  <c r="C175" i="15"/>
  <c r="G175" i="15" s="1"/>
  <c r="C232" i="15"/>
  <c r="G232" i="15" s="1"/>
  <c r="C228" i="15"/>
  <c r="G228" i="15" s="1"/>
  <c r="C224" i="15"/>
  <c r="G224" i="15" s="1"/>
  <c r="C222" i="15"/>
  <c r="G222" i="15" s="1"/>
  <c r="C220" i="15"/>
  <c r="G220" i="15" s="1"/>
  <c r="C223" i="15"/>
  <c r="G223" i="15" s="1"/>
  <c r="C229" i="15"/>
  <c r="G229" i="15" s="1"/>
  <c r="C238" i="15"/>
  <c r="G238" i="15" s="1"/>
  <c r="C245" i="15"/>
  <c r="G245" i="15" s="1"/>
  <c r="C253" i="15"/>
  <c r="G253" i="15" s="1"/>
  <c r="C274" i="15"/>
  <c r="G274" i="15" s="1"/>
  <c r="C272" i="15"/>
  <c r="G272" i="15" s="1"/>
  <c r="C268" i="15"/>
  <c r="G268" i="15" s="1"/>
  <c r="C266" i="15"/>
  <c r="G266" i="15" s="1"/>
  <c r="C264" i="15"/>
  <c r="G264" i="15" s="1"/>
  <c r="C258" i="15"/>
  <c r="G258" i="15" s="1"/>
  <c r="C256" i="15"/>
  <c r="G256" i="15" s="1"/>
  <c r="C273" i="15"/>
  <c r="G273" i="15" s="1"/>
  <c r="C271" i="15"/>
  <c r="G271" i="15" s="1"/>
  <c r="C269" i="15"/>
  <c r="G269" i="15" s="1"/>
  <c r="C267" i="15"/>
  <c r="G267" i="15" s="1"/>
  <c r="C265" i="15"/>
  <c r="G265" i="15" s="1"/>
  <c r="C261" i="15"/>
  <c r="G261" i="15" s="1"/>
  <c r="C259" i="15"/>
  <c r="G259" i="15" s="1"/>
  <c r="C257" i="15"/>
  <c r="G257" i="15" s="1"/>
  <c r="C280" i="15"/>
  <c r="G280" i="15" s="1"/>
  <c r="C291" i="15"/>
  <c r="G291" i="15" s="1"/>
  <c r="C316" i="15"/>
  <c r="G316" i="15" s="1"/>
  <c r="C314" i="15"/>
  <c r="G314" i="15" s="1"/>
  <c r="C312" i="15"/>
  <c r="G312" i="15" s="1"/>
  <c r="C310" i="15"/>
  <c r="G310" i="15" s="1"/>
  <c r="C308" i="15"/>
  <c r="G308" i="15" s="1"/>
  <c r="C315" i="15"/>
  <c r="G315" i="15" s="1"/>
  <c r="C313" i="15"/>
  <c r="G313" i="15" s="1"/>
  <c r="C307" i="15"/>
  <c r="G307" i="15" s="1"/>
  <c r="C336" i="15"/>
  <c r="G336" i="15" s="1"/>
  <c r="C330" i="15"/>
  <c r="G330" i="15" s="1"/>
  <c r="C322" i="15"/>
  <c r="G322" i="15" s="1"/>
  <c r="C327" i="15"/>
  <c r="G327" i="15" s="1"/>
  <c r="C323" i="15"/>
  <c r="G323" i="15" s="1"/>
  <c r="C346" i="15"/>
  <c r="C347" i="15"/>
  <c r="C125" i="15"/>
  <c r="G125" i="15" s="1"/>
  <c r="C109" i="15"/>
  <c r="G109" i="15" s="1"/>
  <c r="C30" i="15"/>
  <c r="C26" i="15"/>
  <c r="C72" i="15"/>
  <c r="G72" i="15" s="1"/>
  <c r="C68" i="15"/>
  <c r="G68" i="15" s="1"/>
  <c r="C166" i="15"/>
  <c r="G166" i="15" s="1"/>
  <c r="C164" i="15"/>
  <c r="G164" i="15" s="1"/>
  <c r="C160" i="15"/>
  <c r="G160" i="15" s="1"/>
  <c r="C158" i="15"/>
  <c r="G158" i="15" s="1"/>
  <c r="C156" i="15"/>
  <c r="G156" i="15" s="1"/>
  <c r="C154" i="15"/>
  <c r="G154" i="15" s="1"/>
  <c r="C152" i="15"/>
  <c r="G152" i="15" s="1"/>
  <c r="C210" i="15"/>
  <c r="G210" i="15" s="1"/>
  <c r="C208" i="15"/>
  <c r="G208" i="15" s="1"/>
  <c r="C206" i="15"/>
  <c r="G206" i="15" s="1"/>
  <c r="C204" i="15"/>
  <c r="G204" i="15" s="1"/>
  <c r="C202" i="15"/>
  <c r="G202" i="15" s="1"/>
  <c r="C198" i="15"/>
  <c r="G198" i="15" s="1"/>
  <c r="C194" i="15"/>
  <c r="G194" i="15" s="1"/>
  <c r="C250" i="15"/>
  <c r="G250" i="15" s="1"/>
  <c r="C248" i="15"/>
  <c r="G248" i="15" s="1"/>
  <c r="C246" i="15"/>
  <c r="G246" i="15" s="1"/>
  <c r="C244" i="15"/>
  <c r="G244" i="15" s="1"/>
  <c r="C242" i="15"/>
  <c r="G242" i="15" s="1"/>
  <c r="C240" i="15"/>
  <c r="G240" i="15" s="1"/>
  <c r="C236" i="15"/>
  <c r="G236" i="15" s="1"/>
  <c r="C292" i="15"/>
  <c r="G292" i="15" s="1"/>
  <c r="C290" i="15"/>
  <c r="G290" i="15" s="1"/>
  <c r="C288" i="15"/>
  <c r="G288" i="15" s="1"/>
  <c r="C286" i="15"/>
  <c r="G286" i="15" s="1"/>
  <c r="C284" i="15"/>
  <c r="G284" i="15" s="1"/>
  <c r="C282" i="15"/>
  <c r="G282" i="15" s="1"/>
  <c r="C278" i="15"/>
  <c r="G278" i="15" s="1"/>
  <c r="C303" i="15"/>
  <c r="G303" i="15" s="1"/>
  <c r="C373" i="15"/>
  <c r="C363" i="15"/>
  <c r="C459" i="15"/>
  <c r="G459" i="15" s="1"/>
  <c r="C457" i="15"/>
  <c r="G457" i="15" s="1"/>
  <c r="C449" i="15"/>
  <c r="G449" i="15" s="1"/>
  <c r="C445" i="15"/>
  <c r="G445" i="15" s="1"/>
  <c r="C192" i="15"/>
  <c r="G192" i="15" s="1"/>
  <c r="C276" i="15"/>
  <c r="G276" i="15" s="1"/>
  <c r="C19" i="15"/>
  <c r="C17" i="15"/>
  <c r="C15" i="15"/>
  <c r="C13" i="15"/>
  <c r="C11" i="15"/>
  <c r="C9" i="15"/>
  <c r="C5" i="15"/>
  <c r="C61" i="15"/>
  <c r="G61" i="15" s="1"/>
  <c r="C59" i="15"/>
  <c r="G59" i="15" s="1"/>
  <c r="C57" i="15"/>
  <c r="G57" i="15" s="1"/>
  <c r="C55" i="15"/>
  <c r="G55" i="15" s="1"/>
  <c r="C53" i="15"/>
  <c r="G53" i="15" s="1"/>
  <c r="C51" i="15"/>
  <c r="G51" i="15" s="1"/>
  <c r="C49" i="15"/>
  <c r="G49" i="15" s="1"/>
  <c r="C47" i="15"/>
  <c r="G47" i="15" s="1"/>
  <c r="C103" i="15"/>
  <c r="G103" i="15" s="1"/>
  <c r="C101" i="15"/>
  <c r="G101" i="15" s="1"/>
  <c r="C99" i="15"/>
  <c r="G99" i="15" s="1"/>
  <c r="C97" i="15"/>
  <c r="G97" i="15" s="1"/>
  <c r="C95" i="15"/>
  <c r="G95" i="15" s="1"/>
  <c r="C93" i="15"/>
  <c r="G93" i="15" s="1"/>
  <c r="C89" i="15"/>
  <c r="G89" i="15" s="1"/>
  <c r="C126" i="15"/>
  <c r="G126" i="15" s="1"/>
  <c r="C124" i="15"/>
  <c r="G124" i="15" s="1"/>
  <c r="C120" i="15"/>
  <c r="G120" i="15" s="1"/>
  <c r="C118" i="15"/>
  <c r="G118" i="15" s="1"/>
  <c r="C116" i="15"/>
  <c r="G116" i="15" s="1"/>
  <c r="C114" i="15"/>
  <c r="G114" i="15" s="1"/>
  <c r="C112" i="15"/>
  <c r="G112" i="15" s="1"/>
  <c r="C110" i="15"/>
  <c r="G110" i="15" s="1"/>
  <c r="C145" i="15"/>
  <c r="G145" i="15" s="1"/>
  <c r="C143" i="15"/>
  <c r="G143" i="15" s="1"/>
  <c r="C141" i="15"/>
  <c r="G141" i="15" s="1"/>
  <c r="C139" i="15"/>
  <c r="G139" i="15" s="1"/>
  <c r="C135" i="15"/>
  <c r="G135" i="15" s="1"/>
  <c r="C133" i="15"/>
  <c r="G133" i="15" s="1"/>
  <c r="C131" i="15"/>
  <c r="G131" i="15" s="1"/>
  <c r="C161" i="15"/>
  <c r="G161" i="15" s="1"/>
  <c r="C157" i="15"/>
  <c r="G157" i="15" s="1"/>
  <c r="C151" i="15"/>
  <c r="G151" i="15" s="1"/>
  <c r="C184" i="15"/>
  <c r="G184" i="15" s="1"/>
  <c r="C211" i="15"/>
  <c r="G211" i="15" s="1"/>
  <c r="C207" i="15"/>
  <c r="G207" i="15" s="1"/>
  <c r="C193" i="15"/>
  <c r="G193" i="15" s="1"/>
  <c r="C231" i="15"/>
  <c r="G231" i="15" s="1"/>
  <c r="C225" i="15"/>
  <c r="G225" i="15" s="1"/>
  <c r="C219" i="15"/>
  <c r="G219" i="15" s="1"/>
  <c r="C217" i="15"/>
  <c r="G217" i="15" s="1"/>
  <c r="C215" i="15"/>
  <c r="G215" i="15" s="1"/>
  <c r="C247" i="15"/>
  <c r="G247" i="15" s="1"/>
  <c r="C260" i="15"/>
  <c r="G260" i="15" s="1"/>
  <c r="C350" i="15"/>
  <c r="C357" i="15"/>
  <c r="C355" i="15"/>
  <c r="C349" i="15"/>
  <c r="C345" i="15"/>
  <c r="C388" i="15"/>
  <c r="C416" i="15"/>
  <c r="C408" i="15"/>
  <c r="C436" i="15"/>
  <c r="G436" i="15" s="1"/>
  <c r="C454" i="15"/>
  <c r="G454" i="15" s="1"/>
  <c r="C448" i="15"/>
  <c r="G448" i="15" s="1"/>
  <c r="C35" i="15"/>
  <c r="C115" i="15"/>
  <c r="G115" i="15" s="1"/>
  <c r="C182" i="15"/>
  <c r="G182" i="15" s="1"/>
  <c r="C174" i="15"/>
  <c r="G174" i="15" s="1"/>
  <c r="C209" i="15"/>
  <c r="G209" i="15" s="1"/>
  <c r="C203" i="15"/>
  <c r="G203" i="15" s="1"/>
  <c r="C201" i="15"/>
  <c r="G201" i="15" s="1"/>
  <c r="C199" i="15"/>
  <c r="G199" i="15" s="1"/>
  <c r="C197" i="15"/>
  <c r="G197" i="15" s="1"/>
  <c r="C205" i="15"/>
  <c r="G205" i="15" s="1"/>
  <c r="C195" i="15"/>
  <c r="G195" i="15" s="1"/>
  <c r="C226" i="15"/>
  <c r="G226" i="15" s="1"/>
  <c r="C218" i="15"/>
  <c r="G218" i="15" s="1"/>
  <c r="C216" i="15"/>
  <c r="G216" i="15" s="1"/>
  <c r="C230" i="15"/>
  <c r="G230" i="15" s="1"/>
  <c r="C214" i="15"/>
  <c r="G214" i="15" s="1"/>
  <c r="C251" i="15"/>
  <c r="G251" i="15" s="1"/>
  <c r="C241" i="15"/>
  <c r="G241" i="15" s="1"/>
  <c r="C239" i="15"/>
  <c r="G239" i="15" s="1"/>
  <c r="C237" i="15"/>
  <c r="G237" i="15" s="1"/>
  <c r="C235" i="15"/>
  <c r="G235" i="15" s="1"/>
  <c r="C270" i="15"/>
  <c r="G270" i="15" s="1"/>
  <c r="C262" i="15"/>
  <c r="G262" i="15" s="1"/>
  <c r="C293" i="15"/>
  <c r="G293" i="15" s="1"/>
  <c r="C287" i="15"/>
  <c r="G287" i="15" s="1"/>
  <c r="C285" i="15"/>
  <c r="G285" i="15" s="1"/>
  <c r="C283" i="15"/>
  <c r="G283" i="15" s="1"/>
  <c r="C281" i="15"/>
  <c r="G281" i="15" s="1"/>
  <c r="C295" i="15"/>
  <c r="G295" i="15" s="1"/>
  <c r="C289" i="15"/>
  <c r="G289" i="15" s="1"/>
  <c r="C279" i="15"/>
  <c r="G279" i="15" s="1"/>
  <c r="C460" i="15"/>
  <c r="G460" i="15" s="1"/>
  <c r="C456" i="15"/>
  <c r="G456" i="15" s="1"/>
  <c r="C452" i="15"/>
  <c r="G452" i="15" s="1"/>
  <c r="C10" i="15"/>
  <c r="C37" i="15"/>
  <c r="C67" i="15"/>
  <c r="G67" i="15" s="1"/>
  <c r="C117" i="15"/>
  <c r="G117" i="15" s="1"/>
  <c r="C472" i="15"/>
  <c r="G472" i="15" s="1"/>
  <c r="C478" i="15"/>
  <c r="G478" i="15" s="1"/>
  <c r="C493" i="15"/>
  <c r="C306" i="15"/>
  <c r="G306" i="15" s="1"/>
  <c r="C304" i="15"/>
  <c r="G304" i="15" s="1"/>
  <c r="C302" i="15"/>
  <c r="G302" i="15" s="1"/>
  <c r="C309" i="15"/>
  <c r="G309" i="15" s="1"/>
  <c r="C305" i="15"/>
  <c r="G305" i="15" s="1"/>
  <c r="C301" i="15"/>
  <c r="G301" i="15" s="1"/>
  <c r="C300" i="15"/>
  <c r="G300" i="15" s="1"/>
  <c r="C298" i="15"/>
  <c r="G298" i="15" s="1"/>
  <c r="C337" i="15"/>
  <c r="G337" i="15" s="1"/>
  <c r="C335" i="15"/>
  <c r="G335" i="15" s="1"/>
  <c r="C333" i="15"/>
  <c r="G333" i="15" s="1"/>
  <c r="C331" i="15"/>
  <c r="G331" i="15" s="1"/>
  <c r="C321" i="15"/>
  <c r="G321" i="15" s="1"/>
  <c r="C319" i="15"/>
  <c r="G319" i="15" s="1"/>
  <c r="C334" i="15"/>
  <c r="G334" i="15" s="1"/>
  <c r="C332" i="15"/>
  <c r="G332" i="15" s="1"/>
  <c r="C328" i="15"/>
  <c r="G328" i="15" s="1"/>
  <c r="C326" i="15"/>
  <c r="G326" i="15" s="1"/>
  <c r="C324" i="15"/>
  <c r="G324" i="15" s="1"/>
  <c r="C320" i="15"/>
  <c r="G320" i="15" s="1"/>
  <c r="C329" i="15"/>
  <c r="G329" i="15" s="1"/>
  <c r="C325" i="15"/>
  <c r="G325" i="15" s="1"/>
  <c r="C351" i="15"/>
  <c r="C343" i="15"/>
  <c r="C356" i="15"/>
  <c r="C348" i="15"/>
  <c r="C344" i="15"/>
  <c r="C379" i="15"/>
  <c r="C377" i="15"/>
  <c r="C371" i="15"/>
  <c r="C369" i="15"/>
  <c r="C367" i="15"/>
  <c r="C365" i="15"/>
  <c r="C378" i="15"/>
  <c r="C376" i="15"/>
  <c r="C374" i="15"/>
  <c r="C370" i="15"/>
  <c r="C366" i="15"/>
  <c r="C362" i="15"/>
  <c r="C375" i="15"/>
  <c r="C361" i="15"/>
  <c r="C400" i="15"/>
  <c r="C394" i="15"/>
  <c r="C392" i="15"/>
  <c r="C390" i="15"/>
  <c r="C384" i="15"/>
  <c r="C399" i="15"/>
  <c r="C395" i="15"/>
  <c r="C391" i="15"/>
  <c r="C387" i="15"/>
  <c r="C385" i="15"/>
  <c r="C398" i="15"/>
  <c r="C396" i="15"/>
  <c r="C382" i="15"/>
  <c r="C421" i="15"/>
  <c r="C417" i="15"/>
  <c r="C415" i="15"/>
  <c r="C407" i="15"/>
  <c r="C405" i="15"/>
  <c r="C403" i="15"/>
  <c r="C420" i="15"/>
  <c r="C418" i="15"/>
  <c r="C414" i="15"/>
  <c r="C412" i="15"/>
  <c r="C410" i="15"/>
  <c r="C404" i="15"/>
  <c r="C419" i="15"/>
  <c r="C411" i="15"/>
  <c r="C442" i="15"/>
  <c r="G442" i="15" s="1"/>
  <c r="C440" i="15"/>
  <c r="G440" i="15" s="1"/>
  <c r="C438" i="15"/>
  <c r="G438" i="15" s="1"/>
  <c r="C434" i="15"/>
  <c r="G434" i="15" s="1"/>
  <c r="C432" i="15"/>
  <c r="G432" i="15" s="1"/>
  <c r="C430" i="15"/>
  <c r="G430" i="15" s="1"/>
  <c r="C424" i="15"/>
  <c r="G424" i="15" s="1"/>
  <c r="C437" i="15"/>
  <c r="G437" i="15" s="1"/>
  <c r="C435" i="15"/>
  <c r="G435" i="15" s="1"/>
  <c r="C431" i="15"/>
  <c r="G431" i="15" s="1"/>
  <c r="C425" i="15"/>
  <c r="G425" i="15" s="1"/>
  <c r="C428" i="15"/>
  <c r="G428" i="15" s="1"/>
  <c r="C426" i="15"/>
  <c r="G426" i="15" s="1"/>
  <c r="C468" i="15"/>
  <c r="G468" i="15" s="1"/>
  <c r="C483" i="15"/>
  <c r="G483" i="15" s="1"/>
  <c r="C496" i="15"/>
  <c r="G496" i="15" s="1"/>
  <c r="C492" i="15"/>
  <c r="C490" i="15"/>
  <c r="C487" i="15"/>
  <c r="G487" i="15" s="1"/>
  <c r="C480" i="15"/>
  <c r="G480" i="15" s="1"/>
  <c r="C477" i="15"/>
  <c r="G477" i="15" s="1"/>
  <c r="C475" i="15"/>
  <c r="G475" i="15" s="1"/>
  <c r="C471" i="15"/>
  <c r="G471" i="15" s="1"/>
  <c r="C466" i="15"/>
  <c r="C463" i="15"/>
  <c r="G463" i="15" s="1"/>
  <c r="C461" i="15"/>
  <c r="G461" i="15" s="1"/>
  <c r="C455" i="15"/>
  <c r="G455" i="15" s="1"/>
  <c r="C453" i="15"/>
  <c r="G453" i="15" s="1"/>
  <c r="C451" i="15"/>
  <c r="G451" i="15" s="1"/>
  <c r="C441" i="15"/>
  <c r="G441" i="15" s="1"/>
  <c r="C358" i="15"/>
  <c r="C354" i="15"/>
  <c r="C352" i="15"/>
  <c r="C342" i="15"/>
  <c r="C340" i="15"/>
  <c r="C294" i="15"/>
  <c r="G294" i="15" s="1"/>
  <c r="C252" i="15"/>
  <c r="G252" i="15" s="1"/>
  <c r="C180" i="15"/>
  <c r="G180" i="15" s="1"/>
  <c r="C178" i="15"/>
  <c r="G178" i="15" s="1"/>
  <c r="C176" i="15"/>
  <c r="G176" i="15" s="1"/>
  <c r="C172" i="15"/>
  <c r="G172" i="15" s="1"/>
  <c r="C22" i="15"/>
  <c r="C20" i="15"/>
  <c r="C16" i="15"/>
  <c r="C12" i="15"/>
  <c r="C6" i="15"/>
  <c r="C4" i="15"/>
  <c r="C62" i="15"/>
  <c r="G62" i="15" s="1"/>
  <c r="C58" i="15"/>
  <c r="G58" i="15" s="1"/>
  <c r="C50" i="15"/>
  <c r="G50" i="15" s="1"/>
  <c r="C48" i="15"/>
  <c r="G48" i="15" s="1"/>
  <c r="C106" i="15"/>
  <c r="G106" i="15" s="1"/>
  <c r="C104" i="15"/>
  <c r="G104" i="15" s="1"/>
  <c r="C98" i="15"/>
  <c r="G98" i="15" s="1"/>
  <c r="C96" i="15"/>
  <c r="G96" i="15" s="1"/>
  <c r="C94" i="15"/>
  <c r="G94" i="15" s="1"/>
  <c r="C148" i="15"/>
  <c r="G148" i="15" s="1"/>
  <c r="C144" i="15"/>
  <c r="G144" i="15" s="1"/>
  <c r="C142" i="15"/>
  <c r="G142" i="15" s="1"/>
  <c r="C140" i="15"/>
  <c r="G140" i="15" s="1"/>
  <c r="C138" i="15"/>
  <c r="G138" i="15" s="1"/>
  <c r="C132" i="15"/>
  <c r="G132" i="15" s="1"/>
  <c r="C130" i="15"/>
  <c r="G130" i="15" s="1"/>
  <c r="C18" i="15"/>
  <c r="C8" i="15"/>
  <c r="C54" i="15"/>
  <c r="G54" i="15" s="1"/>
  <c r="C52" i="15"/>
  <c r="G52" i="15" s="1"/>
  <c r="C81" i="15"/>
  <c r="G81" i="15" s="1"/>
  <c r="C79" i="15"/>
  <c r="G79" i="15" s="1"/>
  <c r="C71" i="15"/>
  <c r="G71" i="15" s="1"/>
  <c r="C102" i="15"/>
  <c r="G102" i="15" s="1"/>
  <c r="C100" i="15"/>
  <c r="G100" i="15" s="1"/>
  <c r="C92" i="15"/>
  <c r="G92" i="15" s="1"/>
  <c r="C88" i="15"/>
  <c r="G88" i="15" s="1"/>
  <c r="C127" i="15"/>
  <c r="G127" i="15" s="1"/>
  <c r="C121" i="15"/>
  <c r="G121" i="15" s="1"/>
  <c r="C119" i="15"/>
  <c r="G119" i="15" s="1"/>
  <c r="C113" i="15"/>
  <c r="G113" i="15" s="1"/>
  <c r="C111" i="15"/>
  <c r="G111" i="15" s="1"/>
  <c r="C169" i="15"/>
  <c r="G169" i="15" s="1"/>
  <c r="C165" i="15"/>
  <c r="G165" i="15" s="1"/>
  <c r="C163" i="15"/>
  <c r="G163" i="15" s="1"/>
  <c r="C159" i="15"/>
  <c r="G159" i="15" s="1"/>
  <c r="C153" i="15"/>
  <c r="G153" i="15" s="1"/>
  <c r="C190" i="15"/>
  <c r="G190" i="15" s="1"/>
  <c r="C186" i="15"/>
  <c r="G186" i="15" s="1"/>
  <c r="C168" i="15"/>
  <c r="G168" i="15" s="1"/>
  <c r="C147" i="15"/>
  <c r="G147" i="15" s="1"/>
  <c r="C105" i="15"/>
  <c r="G105" i="15" s="1"/>
  <c r="C84" i="15"/>
  <c r="G84" i="15" s="1"/>
  <c r="C42" i="15"/>
  <c r="C36" i="15"/>
  <c r="C34" i="15"/>
  <c r="C21" i="15"/>
  <c r="C56" i="15"/>
  <c r="G56" i="15" s="1"/>
  <c r="C3" i="15"/>
  <c r="C2" i="15"/>
  <c r="C470" i="15"/>
  <c r="G470" i="15" s="1"/>
  <c r="C476" i="15"/>
  <c r="G476" i="15" s="1"/>
  <c r="C482" i="15"/>
  <c r="G482" i="15" s="1"/>
  <c r="C488" i="15"/>
  <c r="C494" i="15"/>
  <c r="G494" i="15" s="1"/>
  <c r="C129" i="15"/>
  <c r="G129" i="15" s="1"/>
  <c r="C443" i="15"/>
  <c r="G443" i="15" s="1"/>
  <c r="C171" i="15"/>
  <c r="G171" i="15" s="1"/>
  <c r="C255" i="15"/>
  <c r="G255" i="15" s="1"/>
  <c r="C318" i="15"/>
  <c r="G318" i="15" s="1"/>
  <c r="C360" i="15"/>
  <c r="C423" i="15"/>
  <c r="G423" i="15" s="1"/>
  <c r="C467" i="15"/>
  <c r="G467" i="15" s="1"/>
  <c r="C473" i="15"/>
  <c r="G473" i="15" s="1"/>
  <c r="C479" i="15"/>
  <c r="G479" i="15" s="1"/>
  <c r="C485" i="15"/>
  <c r="G485" i="15" s="1"/>
  <c r="C491" i="15"/>
  <c r="C401" i="15"/>
  <c r="C359" i="15"/>
  <c r="C317" i="15"/>
  <c r="G317" i="15" s="1"/>
  <c r="C275" i="15"/>
  <c r="G275" i="15" s="1"/>
  <c r="C233" i="15"/>
  <c r="G233" i="15" s="1"/>
  <c r="C191" i="15"/>
  <c r="G191" i="15" s="1"/>
  <c r="C149" i="15"/>
  <c r="G149" i="15" s="1"/>
  <c r="C107" i="15"/>
  <c r="G107" i="15" s="1"/>
  <c r="C65" i="15"/>
  <c r="G65" i="15" s="1"/>
  <c r="C23" i="15"/>
  <c r="C24" i="15"/>
  <c r="C108" i="15"/>
  <c r="G108" i="15" s="1"/>
  <c r="C150" i="15"/>
  <c r="G150" i="15" s="1"/>
  <c r="C234" i="15"/>
  <c r="G234" i="15" s="1"/>
  <c r="C297" i="15"/>
  <c r="G297" i="15" s="1"/>
  <c r="C339" i="15"/>
  <c r="C402" i="15"/>
  <c r="C444" i="15"/>
  <c r="G444" i="15" s="1"/>
  <c r="C464" i="15"/>
  <c r="C422" i="15"/>
  <c r="G422" i="15" s="1"/>
  <c r="C380" i="15"/>
  <c r="C338" i="15"/>
  <c r="C296" i="15"/>
  <c r="G296" i="15" s="1"/>
  <c r="C254" i="15"/>
  <c r="G254" i="15" s="1"/>
  <c r="C212" i="15"/>
  <c r="G212" i="15" s="1"/>
  <c r="C170" i="15"/>
  <c r="G170" i="15" s="1"/>
  <c r="C128" i="15"/>
  <c r="G128" i="15" s="1"/>
  <c r="C86" i="15"/>
  <c r="G86" i="15" s="1"/>
  <c r="C44" i="15"/>
  <c r="G44" i="15" s="1"/>
  <c r="M31" i="17"/>
  <c r="E542" i="15" l="1"/>
  <c r="G542" i="15"/>
  <c r="E550" i="15"/>
  <c r="G550" i="15"/>
  <c r="E510" i="15"/>
  <c r="G510" i="15"/>
  <c r="E815" i="15"/>
  <c r="G815" i="15"/>
  <c r="E823" i="15"/>
  <c r="G823" i="15"/>
  <c r="E503" i="15"/>
  <c r="G503" i="15"/>
  <c r="E511" i="15"/>
  <c r="G511" i="15"/>
  <c r="E505" i="15"/>
  <c r="G505" i="15"/>
  <c r="E504" i="15"/>
  <c r="G504" i="15"/>
  <c r="E546" i="15"/>
  <c r="G546" i="15"/>
  <c r="E506" i="15"/>
  <c r="G506" i="15"/>
  <c r="E2112" i="15"/>
  <c r="G2112" i="15"/>
  <c r="E819" i="15"/>
  <c r="G819" i="15"/>
  <c r="E507" i="15"/>
  <c r="G507" i="15"/>
  <c r="E508" i="15"/>
  <c r="G508" i="15"/>
  <c r="E2108" i="15"/>
  <c r="G2108" i="15"/>
  <c r="E509" i="15"/>
  <c r="G509" i="15"/>
  <c r="E2109" i="15"/>
  <c r="G2109" i="15"/>
  <c r="E584" i="15"/>
  <c r="E664" i="15"/>
  <c r="E2209" i="15"/>
  <c r="G2209" i="15" s="1"/>
  <c r="E2135" i="15"/>
  <c r="E2157" i="15"/>
  <c r="E2161" i="15"/>
  <c r="E2174" i="15"/>
  <c r="E2205" i="15"/>
  <c r="G2205" i="15" s="1"/>
  <c r="E857" i="15"/>
  <c r="G857" i="15" s="1"/>
  <c r="E2183" i="15"/>
  <c r="E2148" i="15"/>
  <c r="G2148" i="15" s="1"/>
  <c r="E2122" i="15"/>
  <c r="E2231" i="15"/>
  <c r="E2218" i="15"/>
  <c r="G2218" i="15" s="1"/>
  <c r="E544" i="15"/>
  <c r="E588" i="15"/>
  <c r="E776" i="15"/>
  <c r="E897" i="15"/>
  <c r="E816" i="15"/>
  <c r="G816" i="15" s="1"/>
  <c r="E784" i="15"/>
  <c r="E624" i="15"/>
  <c r="E548" i="15"/>
  <c r="E582" i="15"/>
  <c r="E586" i="15"/>
  <c r="E820" i="15"/>
  <c r="G820" i="15" s="1"/>
  <c r="E780" i="15"/>
  <c r="E660" i="15"/>
  <c r="E620" i="15"/>
  <c r="E628" i="15"/>
  <c r="E2195" i="15"/>
  <c r="E2173" i="15"/>
  <c r="E2169" i="15"/>
  <c r="E2158" i="15"/>
  <c r="E2149" i="15"/>
  <c r="G2149" i="15" s="1"/>
  <c r="E2145" i="15"/>
  <c r="G2145" i="15" s="1"/>
  <c r="E2136" i="15"/>
  <c r="E2132" i="15"/>
  <c r="E2233" i="15"/>
  <c r="E2123" i="15"/>
  <c r="E2207" i="15"/>
  <c r="G2207" i="15" s="1"/>
  <c r="E2181" i="15"/>
  <c r="E2150" i="15"/>
  <c r="G2150" i="15" s="1"/>
  <c r="E2144" i="15"/>
  <c r="G2144" i="15" s="1"/>
  <c r="E2133" i="15"/>
  <c r="E2219" i="15"/>
  <c r="G2219" i="15" s="1"/>
  <c r="E2120" i="15"/>
  <c r="E2126" i="15"/>
  <c r="E2113" i="15"/>
  <c r="G2113" i="15" s="1"/>
  <c r="E2196" i="15"/>
  <c r="E2192" i="15"/>
  <c r="E2170" i="15"/>
  <c r="E2228" i="15"/>
  <c r="E2232" i="15"/>
  <c r="E2210" i="15"/>
  <c r="G2210" i="15" s="1"/>
  <c r="E2206" i="15"/>
  <c r="G2206" i="15" s="1"/>
  <c r="E2186" i="15"/>
  <c r="E2182" i="15"/>
  <c r="E2162" i="15"/>
  <c r="E2220" i="15"/>
  <c r="G2220" i="15" s="1"/>
  <c r="E2197" i="15"/>
  <c r="E2193" i="15"/>
  <c r="E2171" i="15"/>
  <c r="E2160" i="15"/>
  <c r="E2156" i="15"/>
  <c r="E2147" i="15"/>
  <c r="G2147" i="15" s="1"/>
  <c r="E2138" i="15"/>
  <c r="E2134" i="15"/>
  <c r="E2229" i="15"/>
  <c r="E2121" i="15"/>
  <c r="E2125" i="15"/>
  <c r="E2110" i="15"/>
  <c r="G2110" i="15" s="1"/>
  <c r="E2114" i="15"/>
  <c r="G2114" i="15" s="1"/>
  <c r="E2185" i="15"/>
  <c r="E2159" i="15"/>
  <c r="E2146" i="15"/>
  <c r="G2146" i="15" s="1"/>
  <c r="E2137" i="15"/>
  <c r="E2217" i="15"/>
  <c r="G2217" i="15" s="1"/>
  <c r="E2221" i="15"/>
  <c r="G2221" i="15" s="1"/>
  <c r="E2124" i="15"/>
  <c r="E2111" i="15"/>
  <c r="G2111" i="15" s="1"/>
  <c r="E2198" i="15"/>
  <c r="E2194" i="15"/>
  <c r="E2172" i="15"/>
  <c r="E2168" i="15"/>
  <c r="E2230" i="15"/>
  <c r="E2234" i="15"/>
  <c r="E2208" i="15"/>
  <c r="G2208" i="15" s="1"/>
  <c r="E2204" i="15"/>
  <c r="G2204" i="15" s="1"/>
  <c r="E2184" i="15"/>
  <c r="E2180" i="15"/>
  <c r="E2216" i="15"/>
  <c r="G2216" i="15" s="1"/>
  <c r="E2222" i="15"/>
  <c r="G2222" i="15" s="1"/>
  <c r="E893" i="15"/>
  <c r="E901" i="15"/>
  <c r="E861" i="15"/>
  <c r="G861" i="15" s="1"/>
  <c r="E817" i="15"/>
  <c r="G817" i="15" s="1"/>
  <c r="E821" i="15"/>
  <c r="G821" i="15" s="1"/>
  <c r="E777" i="15"/>
  <c r="E779" i="15"/>
  <c r="E783" i="15"/>
  <c r="E737" i="15"/>
  <c r="E741" i="15"/>
  <c r="E745" i="15"/>
  <c r="E701" i="15"/>
  <c r="E659" i="15"/>
  <c r="E661" i="15"/>
  <c r="E663" i="15"/>
  <c r="E665" i="15"/>
  <c r="E667" i="15"/>
  <c r="E621" i="15"/>
  <c r="E623" i="15"/>
  <c r="E627" i="15"/>
  <c r="E581" i="15"/>
  <c r="E587" i="15"/>
  <c r="E543" i="15"/>
  <c r="E545" i="15"/>
  <c r="E549" i="15"/>
  <c r="E896" i="15"/>
  <c r="E900" i="15"/>
  <c r="E856" i="15"/>
  <c r="G856" i="15" s="1"/>
  <c r="E860" i="15"/>
  <c r="G860" i="15" s="1"/>
  <c r="E740" i="15"/>
  <c r="E822" i="15"/>
  <c r="G822" i="15" s="1"/>
  <c r="E782" i="15"/>
  <c r="E700" i="15"/>
  <c r="E703" i="15"/>
  <c r="E705" i="15"/>
  <c r="E585" i="15"/>
  <c r="E781" i="15"/>
  <c r="E625" i="15"/>
  <c r="E894" i="15"/>
  <c r="E898" i="15"/>
  <c r="E854" i="15"/>
  <c r="G854" i="15" s="1"/>
  <c r="E858" i="15"/>
  <c r="G858" i="15" s="1"/>
  <c r="E862" i="15"/>
  <c r="G862" i="15" s="1"/>
  <c r="E818" i="15"/>
  <c r="G818" i="15" s="1"/>
  <c r="E778" i="15"/>
  <c r="E738" i="15"/>
  <c r="E742" i="15"/>
  <c r="E698" i="15"/>
  <c r="E706" i="15"/>
  <c r="E662" i="15"/>
  <c r="E666" i="15"/>
  <c r="E626" i="15"/>
  <c r="E895" i="15"/>
  <c r="E899" i="15"/>
  <c r="E855" i="15"/>
  <c r="G855" i="15" s="1"/>
  <c r="E859" i="15"/>
  <c r="G859" i="15" s="1"/>
  <c r="E739" i="15"/>
  <c r="E743" i="15"/>
  <c r="E744" i="15"/>
  <c r="E699" i="15"/>
  <c r="E702" i="15"/>
  <c r="E704" i="15"/>
  <c r="E583" i="15"/>
  <c r="E589" i="15"/>
  <c r="E622" i="15"/>
  <c r="E547" i="15"/>
  <c r="E502" i="15"/>
  <c r="G502" i="15" s="1"/>
  <c r="P12" i="21"/>
  <c r="P10" i="21"/>
  <c r="AJ17" i="19"/>
  <c r="AI17" i="19"/>
  <c r="AD17" i="19"/>
  <c r="S17" i="19" s="1"/>
  <c r="AC17" i="19"/>
  <c r="AB17" i="19"/>
  <c r="AA17" i="19"/>
  <c r="R17" i="19" s="1"/>
  <c r="AJ16" i="19"/>
  <c r="AI16" i="19"/>
  <c r="AD16" i="19"/>
  <c r="S16" i="19" s="1"/>
  <c r="AC16" i="19"/>
  <c r="AB16" i="19"/>
  <c r="AA16" i="19"/>
  <c r="R16" i="19" s="1"/>
  <c r="AJ15" i="19"/>
  <c r="AI15" i="19"/>
  <c r="AD15" i="19"/>
  <c r="S15" i="19" s="1"/>
  <c r="AC15" i="19"/>
  <c r="AB15" i="19"/>
  <c r="AA15" i="19"/>
  <c r="R15" i="19" s="1"/>
  <c r="AJ14" i="19"/>
  <c r="AT14" i="19" s="1"/>
  <c r="AI14" i="19"/>
  <c r="AP14" i="19" s="1"/>
  <c r="AC14" i="19"/>
  <c r="AA14" i="19"/>
  <c r="R14" i="19" s="1"/>
  <c r="X14" i="19"/>
  <c r="AD14" i="19" s="1"/>
  <c r="S14" i="19" s="1"/>
  <c r="AO15" i="19" l="1"/>
  <c r="AS15" i="19"/>
  <c r="AO14" i="19"/>
  <c r="AS14" i="19"/>
  <c r="AU14" i="19" s="1"/>
  <c r="AF14" i="19"/>
  <c r="Q14" i="19" s="1"/>
  <c r="AM16" i="19"/>
  <c r="AF15" i="19"/>
  <c r="AG15" i="19" s="1"/>
  <c r="AL16" i="19"/>
  <c r="AF16" i="19"/>
  <c r="AG16" i="19" s="1"/>
  <c r="AF17" i="19"/>
  <c r="AG17" i="19" s="1"/>
  <c r="AL14" i="19"/>
  <c r="AM17" i="19"/>
  <c r="U15" i="19"/>
  <c r="U14" i="19"/>
  <c r="AL15" i="19"/>
  <c r="AM15" i="19"/>
  <c r="AM14" i="19"/>
  <c r="AL17" i="19"/>
  <c r="AB14" i="19"/>
  <c r="AW15" i="19" l="1"/>
  <c r="AW14" i="19"/>
  <c r="AG14" i="19"/>
  <c r="Q15" i="19"/>
  <c r="Q16" i="19"/>
  <c r="Q17" i="19"/>
  <c r="AO17" i="19" l="1"/>
  <c r="AO16" i="19"/>
  <c r="X21" i="18"/>
  <c r="X69" i="18"/>
  <c r="X91" i="18"/>
  <c r="Q12" i="21"/>
  <c r="AD33" i="19"/>
  <c r="S33" i="19" s="1"/>
  <c r="AC33" i="19"/>
  <c r="AB33" i="19"/>
  <c r="AD32" i="19"/>
  <c r="S32" i="19" s="1"/>
  <c r="AC32" i="19"/>
  <c r="AB32" i="19"/>
  <c r="AD30" i="19"/>
  <c r="S30" i="19" s="1"/>
  <c r="AC30" i="19"/>
  <c r="AB30" i="19"/>
  <c r="AD28" i="19"/>
  <c r="S28" i="19" s="1"/>
  <c r="AC28" i="19"/>
  <c r="AB28" i="19"/>
  <c r="AD27" i="19"/>
  <c r="S27" i="19" s="1"/>
  <c r="AC27" i="19"/>
  <c r="AB27" i="19"/>
  <c r="AD26" i="19"/>
  <c r="S26" i="19" s="1"/>
  <c r="AC26" i="19"/>
  <c r="AB26" i="19"/>
  <c r="AD24" i="19"/>
  <c r="S24" i="19" s="1"/>
  <c r="AC24" i="19"/>
  <c r="AB24" i="19"/>
  <c r="AB21" i="19"/>
  <c r="AD20" i="19"/>
  <c r="S20" i="19" s="1"/>
  <c r="AC20" i="19"/>
  <c r="AB20" i="19"/>
  <c r="AB19" i="19"/>
  <c r="AC6" i="19"/>
  <c r="W91" i="18"/>
  <c r="U91" i="18"/>
  <c r="X55" i="18"/>
  <c r="X42" i="18"/>
  <c r="X15" i="18"/>
  <c r="M40" i="18"/>
  <c r="AF40" i="18"/>
  <c r="AE40" i="18"/>
  <c r="Z40" i="18"/>
  <c r="Y40" i="18"/>
  <c r="Q40" i="18" s="1"/>
  <c r="C15" i="18"/>
  <c r="W139" i="17"/>
  <c r="W127" i="17"/>
  <c r="W115" i="17"/>
  <c r="W79" i="17"/>
  <c r="W55" i="17"/>
  <c r="W54" i="17"/>
  <c r="W53" i="17"/>
  <c r="W29" i="17"/>
  <c r="W28" i="17"/>
  <c r="W27" i="17"/>
  <c r="AB40" i="18" l="1"/>
  <c r="Z19" i="19"/>
  <c r="Z21" i="19"/>
  <c r="AB6" i="19"/>
  <c r="AB37" i="19" s="1"/>
  <c r="T40" i="18"/>
  <c r="P16" i="21"/>
  <c r="J12" i="21"/>
  <c r="L12" i="21"/>
  <c r="J10" i="21"/>
  <c r="J8" i="21" s="1"/>
  <c r="L10" i="21"/>
  <c r="AH40" i="18"/>
  <c r="AI40" i="18"/>
  <c r="Q10" i="21"/>
  <c r="Q16" i="21" s="1"/>
  <c r="R40" i="18" l="1"/>
  <c r="P40" i="18"/>
  <c r="U17" i="19"/>
  <c r="AS17" i="19"/>
  <c r="AW17" i="19" s="1"/>
  <c r="U16" i="19"/>
  <c r="AS16" i="19"/>
  <c r="AW16" i="19" s="1"/>
  <c r="AC40" i="18"/>
  <c r="AC21" i="19"/>
  <c r="AD21" i="19"/>
  <c r="S21" i="19" s="1"/>
  <c r="AC19" i="19"/>
  <c r="AD19" i="19"/>
  <c r="S19" i="19" s="1"/>
  <c r="AD6" i="19"/>
  <c r="L8" i="21"/>
  <c r="E34" i="22" s="1"/>
  <c r="AC37" i="19" l="1"/>
  <c r="AD37" i="19"/>
  <c r="S6" i="19"/>
  <c r="S4" i="19" s="1"/>
  <c r="AJ24" i="19" l="1"/>
  <c r="AT24" i="19" s="1"/>
  <c r="AI24" i="19"/>
  <c r="AA24" i="19"/>
  <c r="AJ33" i="19"/>
  <c r="AS33" i="19" s="1"/>
  <c r="AI33" i="19"/>
  <c r="AO33" i="19" s="1"/>
  <c r="AA33" i="19"/>
  <c r="AJ32" i="19"/>
  <c r="AS32" i="19" s="1"/>
  <c r="AI32" i="19"/>
  <c r="AO32" i="19" s="1"/>
  <c r="AA32" i="19"/>
  <c r="AJ30" i="19"/>
  <c r="AT30" i="19" s="1"/>
  <c r="AI30" i="19"/>
  <c r="AP30" i="19" s="1"/>
  <c r="AA30" i="19"/>
  <c r="AJ28" i="19"/>
  <c r="AT28" i="19" s="1"/>
  <c r="AI28" i="19"/>
  <c r="AP28" i="19" s="1"/>
  <c r="AA28" i="19"/>
  <c r="AJ27" i="19"/>
  <c r="AS27" i="19" s="1"/>
  <c r="AI27" i="19"/>
  <c r="AO27" i="19" s="1"/>
  <c r="AA27" i="19"/>
  <c r="AJ26" i="19"/>
  <c r="AS26" i="19" s="1"/>
  <c r="AI26" i="19"/>
  <c r="AO26" i="19" s="1"/>
  <c r="AA26" i="19"/>
  <c r="AJ20" i="19"/>
  <c r="AS20" i="19" s="1"/>
  <c r="AI20" i="19"/>
  <c r="AO20" i="19" s="1"/>
  <c r="AA20" i="19"/>
  <c r="AJ19" i="19"/>
  <c r="AI19" i="19"/>
  <c r="AA19" i="19"/>
  <c r="AW20" i="19" l="1"/>
  <c r="AW32" i="19"/>
  <c r="AW30" i="19"/>
  <c r="AW33" i="19"/>
  <c r="AW26" i="19"/>
  <c r="AW28" i="19"/>
  <c r="AW27" i="19"/>
  <c r="AT19" i="19"/>
  <c r="AS19" i="19"/>
  <c r="AF24" i="19"/>
  <c r="AG24" i="19" s="1"/>
  <c r="AP24" i="19"/>
  <c r="AW24" i="19" s="1"/>
  <c r="AP19" i="19"/>
  <c r="AO19" i="19"/>
  <c r="AF26" i="19"/>
  <c r="AG26" i="19" s="1"/>
  <c r="AM33" i="19"/>
  <c r="R26" i="19"/>
  <c r="R19" i="19"/>
  <c r="AM30" i="19"/>
  <c r="AF30" i="19"/>
  <c r="AG30" i="19" s="1"/>
  <c r="R24" i="19"/>
  <c r="R27" i="19"/>
  <c r="AF27" i="19"/>
  <c r="AG27" i="19" s="1"/>
  <c r="R32" i="19"/>
  <c r="R30" i="19"/>
  <c r="R20" i="19"/>
  <c r="R28" i="19"/>
  <c r="R33" i="19"/>
  <c r="AF19" i="19"/>
  <c r="AG19" i="19" s="1"/>
  <c r="AM24" i="19"/>
  <c r="AF32" i="19"/>
  <c r="AG32" i="19" s="1"/>
  <c r="U30" i="19"/>
  <c r="AL24" i="19"/>
  <c r="U24" i="19"/>
  <c r="AF33" i="19"/>
  <c r="Q33" i="19" s="1"/>
  <c r="AL33" i="19"/>
  <c r="U32" i="19"/>
  <c r="AL32" i="19"/>
  <c r="AM32" i="19"/>
  <c r="U33" i="19"/>
  <c r="AM28" i="19"/>
  <c r="AL30" i="19"/>
  <c r="AL27" i="19"/>
  <c r="AF28" i="19"/>
  <c r="U27" i="19"/>
  <c r="AM27" i="19"/>
  <c r="U28" i="19"/>
  <c r="AL28" i="19"/>
  <c r="AM26" i="19"/>
  <c r="AM20" i="19"/>
  <c r="U26" i="19"/>
  <c r="AL26" i="19"/>
  <c r="U20" i="19"/>
  <c r="AF20" i="19"/>
  <c r="Q20" i="19" s="1"/>
  <c r="AL19" i="19"/>
  <c r="U19" i="19"/>
  <c r="AM19" i="19"/>
  <c r="AL20" i="19"/>
  <c r="AW19" i="19" l="1"/>
  <c r="Q24" i="19"/>
  <c r="Q27" i="19"/>
  <c r="Q19" i="19"/>
  <c r="Q26" i="19"/>
  <c r="Q32" i="19"/>
  <c r="AG33" i="19"/>
  <c r="Q30" i="19"/>
  <c r="Q28" i="19"/>
  <c r="AG28" i="19"/>
  <c r="AG20" i="19"/>
  <c r="AJ21" i="19" l="1"/>
  <c r="AT21" i="19" s="1"/>
  <c r="AI21" i="19"/>
  <c r="AP21" i="19" s="1"/>
  <c r="AA21" i="19"/>
  <c r="AJ6" i="19"/>
  <c r="AI6" i="19"/>
  <c r="AA6" i="19"/>
  <c r="AT6" i="19" l="1"/>
  <c r="AT37" i="19" s="1"/>
  <c r="AS6" i="19"/>
  <c r="AS37" i="19" s="1"/>
  <c r="AF6" i="19"/>
  <c r="AG6" i="19" s="1"/>
  <c r="AP6" i="19"/>
  <c r="AO6" i="19"/>
  <c r="AW21" i="19"/>
  <c r="AA37" i="19"/>
  <c r="R21" i="19"/>
  <c r="R6" i="19"/>
  <c r="AM6" i="19"/>
  <c r="AF21" i="19"/>
  <c r="Q21" i="19" s="1"/>
  <c r="U21" i="19"/>
  <c r="AM21" i="19"/>
  <c r="U6" i="19"/>
  <c r="AL6" i="19"/>
  <c r="AL21" i="19"/>
  <c r="AW6" i="19" l="1"/>
  <c r="AW4" i="19" s="1"/>
  <c r="AU37" i="19"/>
  <c r="Q6" i="19"/>
  <c r="AO37" i="19"/>
  <c r="AO40" i="19" s="1"/>
  <c r="AP37" i="19"/>
  <c r="R4" i="19"/>
  <c r="AL37" i="19"/>
  <c r="U4" i="19"/>
  <c r="AM37" i="19"/>
  <c r="AF37" i="19"/>
  <c r="AG21" i="19"/>
  <c r="AQ37" i="19" l="1"/>
  <c r="AO42" i="19"/>
  <c r="Q4" i="19"/>
  <c r="AF13" i="18"/>
  <c r="AE13" i="18"/>
  <c r="Z13" i="18"/>
  <c r="Y13" i="18"/>
  <c r="Q13" i="18" s="1"/>
  <c r="M13" i="18"/>
  <c r="AF11" i="18"/>
  <c r="AE11" i="18"/>
  <c r="Z11" i="18"/>
  <c r="Y11" i="18"/>
  <c r="Q11" i="18" s="1"/>
  <c r="M11" i="18"/>
  <c r="AF10" i="18"/>
  <c r="AE10" i="18"/>
  <c r="Z10" i="18"/>
  <c r="Y10" i="18"/>
  <c r="Q10" i="18" s="1"/>
  <c r="M10" i="18"/>
  <c r="AF9" i="18"/>
  <c r="AE9" i="18"/>
  <c r="Z9" i="18"/>
  <c r="Y9" i="18"/>
  <c r="Q9" i="18" s="1"/>
  <c r="M9" i="18"/>
  <c r="AF8" i="18"/>
  <c r="AE8" i="18"/>
  <c r="Z8" i="18"/>
  <c r="Y8" i="18"/>
  <c r="Q8" i="18" s="1"/>
  <c r="M8" i="18"/>
  <c r="AF6" i="18"/>
  <c r="AE6" i="18"/>
  <c r="AB6" i="18" s="1"/>
  <c r="AC6" i="18" s="1"/>
  <c r="Z6" i="18"/>
  <c r="Y6" i="18"/>
  <c r="Q6" i="18" s="1"/>
  <c r="AF106" i="18"/>
  <c r="AE106" i="18"/>
  <c r="Z106" i="18"/>
  <c r="Y106" i="18"/>
  <c r="Q106" i="18" s="1"/>
  <c r="M106" i="18"/>
  <c r="AF105" i="18"/>
  <c r="AE105" i="18"/>
  <c r="Z105" i="18"/>
  <c r="Y105" i="18"/>
  <c r="Q105" i="18" s="1"/>
  <c r="M105" i="18"/>
  <c r="AF104" i="18"/>
  <c r="AE104" i="18"/>
  <c r="AB104" i="18" s="1"/>
  <c r="R104" i="18" s="1"/>
  <c r="Z104" i="18"/>
  <c r="Y104" i="18"/>
  <c r="Q104" i="18" s="1"/>
  <c r="M104" i="18"/>
  <c r="AF103" i="18"/>
  <c r="AE103" i="18"/>
  <c r="Z103" i="18"/>
  <c r="Y103" i="18"/>
  <c r="Q103" i="18" s="1"/>
  <c r="M103" i="18"/>
  <c r="AF102" i="18"/>
  <c r="AE102" i="18"/>
  <c r="Z102" i="18"/>
  <c r="Y102" i="18"/>
  <c r="Q102" i="18" s="1"/>
  <c r="M102" i="18"/>
  <c r="AF101" i="18"/>
  <c r="AE101" i="18"/>
  <c r="Z101" i="18"/>
  <c r="Y101" i="18"/>
  <c r="Q101" i="18" s="1"/>
  <c r="M101" i="18"/>
  <c r="AF100" i="18"/>
  <c r="AE100" i="18"/>
  <c r="Z100" i="18"/>
  <c r="Y100" i="18"/>
  <c r="Q100" i="18" s="1"/>
  <c r="M100" i="18"/>
  <c r="AF99" i="18"/>
  <c r="AE99" i="18"/>
  <c r="Z99" i="18"/>
  <c r="Y99" i="18"/>
  <c r="Q99" i="18" s="1"/>
  <c r="M99" i="18"/>
  <c r="AF98" i="18"/>
  <c r="AE98" i="18"/>
  <c r="Z98" i="18"/>
  <c r="Y98" i="18"/>
  <c r="Q98" i="18" s="1"/>
  <c r="M98" i="18"/>
  <c r="AF97" i="18"/>
  <c r="AE97" i="18"/>
  <c r="Z97" i="18"/>
  <c r="Y97" i="18"/>
  <c r="Q97" i="18" s="1"/>
  <c r="M97" i="18"/>
  <c r="AF96" i="18"/>
  <c r="AE96" i="18"/>
  <c r="AB96" i="18" s="1"/>
  <c r="R96" i="18" s="1"/>
  <c r="Z96" i="18"/>
  <c r="Y96" i="18"/>
  <c r="Q96" i="18" s="1"/>
  <c r="M96" i="18"/>
  <c r="AF95" i="18"/>
  <c r="AE95" i="18"/>
  <c r="Z95" i="18"/>
  <c r="Y95" i="18"/>
  <c r="Q95" i="18" s="1"/>
  <c r="M95" i="18"/>
  <c r="AF94" i="18"/>
  <c r="AE94" i="18"/>
  <c r="Z94" i="18"/>
  <c r="Y94" i="18"/>
  <c r="Q94" i="18" s="1"/>
  <c r="M94" i="18"/>
  <c r="AF93" i="18"/>
  <c r="AE93" i="18"/>
  <c r="Z93" i="18"/>
  <c r="Y93" i="18"/>
  <c r="Q93" i="18" s="1"/>
  <c r="M93" i="18"/>
  <c r="AF91" i="18"/>
  <c r="AE91" i="18"/>
  <c r="Z91" i="18"/>
  <c r="Y91" i="18"/>
  <c r="Q91" i="18" s="1"/>
  <c r="AF89" i="18"/>
  <c r="AE89" i="18"/>
  <c r="AI89" i="18" s="1"/>
  <c r="Z89" i="18"/>
  <c r="Y89" i="18"/>
  <c r="Q89" i="18" s="1"/>
  <c r="M89" i="18"/>
  <c r="AF88" i="18"/>
  <c r="AE88" i="18"/>
  <c r="Z88" i="18"/>
  <c r="Y88" i="18"/>
  <c r="Q88" i="18" s="1"/>
  <c r="M88" i="18"/>
  <c r="AF87" i="18"/>
  <c r="AE87" i="18"/>
  <c r="Z87" i="18"/>
  <c r="Y87" i="18"/>
  <c r="Q87" i="18" s="1"/>
  <c r="M87" i="18"/>
  <c r="AF86" i="18"/>
  <c r="AE86" i="18"/>
  <c r="Z86" i="18"/>
  <c r="Y86" i="18"/>
  <c r="Q86" i="18" s="1"/>
  <c r="M86" i="18"/>
  <c r="AF85" i="18"/>
  <c r="AE85" i="18"/>
  <c r="Z85" i="18"/>
  <c r="Y85" i="18"/>
  <c r="Q85" i="18" s="1"/>
  <c r="M85" i="18"/>
  <c r="AF84" i="18"/>
  <c r="AE84" i="18"/>
  <c r="Z84" i="18"/>
  <c r="Y84" i="18"/>
  <c r="Q84" i="18" s="1"/>
  <c r="M84" i="18"/>
  <c r="AF83" i="18"/>
  <c r="AE83" i="18"/>
  <c r="Z83" i="18"/>
  <c r="Y83" i="18"/>
  <c r="Q83" i="18" s="1"/>
  <c r="M83" i="18"/>
  <c r="AF82" i="18"/>
  <c r="AE82" i="18"/>
  <c r="Z82" i="18"/>
  <c r="Y82" i="18"/>
  <c r="Q82" i="18" s="1"/>
  <c r="M82" i="18"/>
  <c r="AF81" i="18"/>
  <c r="AE81" i="18"/>
  <c r="Z81" i="18"/>
  <c r="Y81" i="18"/>
  <c r="Q81" i="18" s="1"/>
  <c r="M81" i="18"/>
  <c r="AF80" i="18"/>
  <c r="AE80" i="18"/>
  <c r="Z80" i="18"/>
  <c r="Y80" i="18"/>
  <c r="Q80" i="18" s="1"/>
  <c r="M80" i="18"/>
  <c r="AF79" i="18"/>
  <c r="AE79" i="18"/>
  <c r="Z79" i="18"/>
  <c r="Y79" i="18"/>
  <c r="Q79" i="18" s="1"/>
  <c r="M79" i="18"/>
  <c r="AF78" i="18"/>
  <c r="AE78" i="18"/>
  <c r="Z78" i="18"/>
  <c r="Y78" i="18"/>
  <c r="Q78" i="18" s="1"/>
  <c r="M78" i="18"/>
  <c r="AF77" i="18"/>
  <c r="AE77" i="18"/>
  <c r="Z77" i="18"/>
  <c r="Y77" i="18"/>
  <c r="Q77" i="18" s="1"/>
  <c r="M77" i="18"/>
  <c r="AF76" i="18"/>
  <c r="AE76" i="18"/>
  <c r="Z76" i="18"/>
  <c r="Y76" i="18"/>
  <c r="Q76" i="18" s="1"/>
  <c r="M76" i="18"/>
  <c r="AF75" i="18"/>
  <c r="AE75" i="18"/>
  <c r="Z75" i="18"/>
  <c r="Y75" i="18"/>
  <c r="Q75" i="18" s="1"/>
  <c r="M75" i="18"/>
  <c r="AF74" i="18"/>
  <c r="AE74" i="18"/>
  <c r="Z74" i="18"/>
  <c r="Y74" i="18"/>
  <c r="Q74" i="18" s="1"/>
  <c r="M74" i="18"/>
  <c r="AF73" i="18"/>
  <c r="AE73" i="18"/>
  <c r="Z73" i="18"/>
  <c r="Y73" i="18"/>
  <c r="Q73" i="18" s="1"/>
  <c r="M73" i="18"/>
  <c r="AF72" i="18"/>
  <c r="AE72" i="18"/>
  <c r="Z72" i="18"/>
  <c r="Y72" i="18"/>
  <c r="Q72" i="18" s="1"/>
  <c r="M72" i="18"/>
  <c r="AF71" i="18"/>
  <c r="AE71" i="18"/>
  <c r="Z71" i="18"/>
  <c r="Y71" i="18"/>
  <c r="Q71" i="18" s="1"/>
  <c r="M71" i="18"/>
  <c r="AF69" i="18"/>
  <c r="AE69" i="18"/>
  <c r="Z69" i="18"/>
  <c r="Y69" i="18"/>
  <c r="Q69" i="18" s="1"/>
  <c r="AF67" i="18"/>
  <c r="AE67" i="18"/>
  <c r="Z67" i="18"/>
  <c r="Y67" i="18"/>
  <c r="Q67" i="18" s="1"/>
  <c r="M67" i="18"/>
  <c r="AF66" i="18"/>
  <c r="AE66" i="18"/>
  <c r="Z66" i="18"/>
  <c r="Y66" i="18"/>
  <c r="Q66" i="18" s="1"/>
  <c r="M66" i="18"/>
  <c r="AF65" i="18"/>
  <c r="AE65" i="18"/>
  <c r="Z65" i="18"/>
  <c r="Y65" i="18"/>
  <c r="Q65" i="18" s="1"/>
  <c r="M65" i="18"/>
  <c r="AF64" i="18"/>
  <c r="AE64" i="18"/>
  <c r="Z64" i="18"/>
  <c r="Y64" i="18"/>
  <c r="Q64" i="18" s="1"/>
  <c r="M64" i="18"/>
  <c r="AF63" i="18"/>
  <c r="AE63" i="18"/>
  <c r="Z63" i="18"/>
  <c r="Y63" i="18"/>
  <c r="Q63" i="18" s="1"/>
  <c r="M63" i="18"/>
  <c r="AF62" i="18"/>
  <c r="AE62" i="18"/>
  <c r="Z62" i="18"/>
  <c r="Y62" i="18"/>
  <c r="Q62" i="18" s="1"/>
  <c r="M62" i="18"/>
  <c r="AF61" i="18"/>
  <c r="AE61" i="18"/>
  <c r="Z61" i="18"/>
  <c r="Y61" i="18"/>
  <c r="Q61" i="18" s="1"/>
  <c r="M61" i="18"/>
  <c r="AF60" i="18"/>
  <c r="AE60" i="18"/>
  <c r="Z60" i="18"/>
  <c r="Y60" i="18"/>
  <c r="Q60" i="18" s="1"/>
  <c r="M60" i="18"/>
  <c r="AF59" i="18"/>
  <c r="AE59" i="18"/>
  <c r="Z59" i="18"/>
  <c r="Y59" i="18"/>
  <c r="Q59" i="18" s="1"/>
  <c r="M59" i="18"/>
  <c r="AF58" i="18"/>
  <c r="AE58" i="18"/>
  <c r="Z58" i="18"/>
  <c r="Y58" i="18"/>
  <c r="Q58" i="18" s="1"/>
  <c r="M58" i="18"/>
  <c r="AF57" i="18"/>
  <c r="AE57" i="18"/>
  <c r="Z57" i="18"/>
  <c r="Y57" i="18"/>
  <c r="Q57" i="18" s="1"/>
  <c r="M57" i="18"/>
  <c r="AF55" i="18"/>
  <c r="AE55" i="18"/>
  <c r="Z55" i="18"/>
  <c r="Y55" i="18"/>
  <c r="Q55" i="18" s="1"/>
  <c r="AF19" i="18"/>
  <c r="AE19" i="18"/>
  <c r="Z19" i="18"/>
  <c r="Y19" i="18"/>
  <c r="Q19" i="18" s="1"/>
  <c r="M19" i="18"/>
  <c r="AF18" i="18"/>
  <c r="AE18" i="18"/>
  <c r="Z18" i="18"/>
  <c r="Y18" i="18"/>
  <c r="Q18" i="18" s="1"/>
  <c r="M18" i="18"/>
  <c r="AF17" i="18"/>
  <c r="AE17" i="18"/>
  <c r="Z17" i="18"/>
  <c r="Y17" i="18"/>
  <c r="Q17" i="18" s="1"/>
  <c r="M17" i="18"/>
  <c r="AF15" i="18"/>
  <c r="AE15" i="18"/>
  <c r="Z15" i="18"/>
  <c r="Y15" i="18"/>
  <c r="Q15" i="18" s="1"/>
  <c r="AF53" i="18"/>
  <c r="AE53" i="18"/>
  <c r="Z53" i="18"/>
  <c r="Y53" i="18"/>
  <c r="Q53" i="18" s="1"/>
  <c r="M53" i="18"/>
  <c r="AF52" i="18"/>
  <c r="AE52" i="18"/>
  <c r="Z52" i="18"/>
  <c r="Y52" i="18"/>
  <c r="Q52" i="18" s="1"/>
  <c r="M52" i="18"/>
  <c r="AF51" i="18"/>
  <c r="AE51" i="18"/>
  <c r="Z51" i="18"/>
  <c r="Y51" i="18"/>
  <c r="Q51" i="18" s="1"/>
  <c r="M51" i="18"/>
  <c r="AF50" i="18"/>
  <c r="AE50" i="18"/>
  <c r="Z50" i="18"/>
  <c r="Y50" i="18"/>
  <c r="Q50" i="18" s="1"/>
  <c r="M50" i="18"/>
  <c r="AF49" i="18"/>
  <c r="AE49" i="18"/>
  <c r="Z49" i="18"/>
  <c r="Y49" i="18"/>
  <c r="Q49" i="18" s="1"/>
  <c r="M49" i="18"/>
  <c r="AF48" i="18"/>
  <c r="AE48" i="18"/>
  <c r="Z48" i="18"/>
  <c r="Y48" i="18"/>
  <c r="Q48" i="18" s="1"/>
  <c r="M48" i="18"/>
  <c r="AF47" i="18"/>
  <c r="AE47" i="18"/>
  <c r="Z47" i="18"/>
  <c r="Y47" i="18"/>
  <c r="Q47" i="18" s="1"/>
  <c r="M47" i="18"/>
  <c r="AF46" i="18"/>
  <c r="AE46" i="18"/>
  <c r="Z46" i="18"/>
  <c r="Y46" i="18"/>
  <c r="Q46" i="18" s="1"/>
  <c r="M46" i="18"/>
  <c r="AF45" i="18"/>
  <c r="AE45" i="18"/>
  <c r="Z45" i="18"/>
  <c r="Y45" i="18"/>
  <c r="Q45" i="18" s="1"/>
  <c r="M45" i="18"/>
  <c r="AF44" i="18"/>
  <c r="AE44" i="18"/>
  <c r="Z44" i="18"/>
  <c r="Y44" i="18"/>
  <c r="Q44" i="18" s="1"/>
  <c r="M44" i="18"/>
  <c r="AF42" i="18"/>
  <c r="AE42" i="18"/>
  <c r="Z42" i="18"/>
  <c r="Y42" i="18"/>
  <c r="Q42" i="18" s="1"/>
  <c r="AF39" i="18"/>
  <c r="AE39" i="18"/>
  <c r="Z39" i="18"/>
  <c r="Y39" i="18"/>
  <c r="Q39" i="18" s="1"/>
  <c r="M39" i="18"/>
  <c r="AF38" i="18"/>
  <c r="AE38" i="18"/>
  <c r="Z38" i="18"/>
  <c r="Y38" i="18"/>
  <c r="Q38" i="18" s="1"/>
  <c r="M38" i="18"/>
  <c r="AF37" i="18"/>
  <c r="AE37" i="18"/>
  <c r="Z37" i="18"/>
  <c r="Y37" i="18"/>
  <c r="Q37" i="18" s="1"/>
  <c r="M37" i="18"/>
  <c r="AF36" i="18"/>
  <c r="AE36" i="18"/>
  <c r="Z36" i="18"/>
  <c r="Y36" i="18"/>
  <c r="Q36" i="18" s="1"/>
  <c r="M36" i="18"/>
  <c r="AF35" i="18"/>
  <c r="AE35" i="18"/>
  <c r="Z35" i="18"/>
  <c r="Y35" i="18"/>
  <c r="Q35" i="18" s="1"/>
  <c r="M35" i="18"/>
  <c r="AF34" i="18"/>
  <c r="AE34" i="18"/>
  <c r="Z34" i="18"/>
  <c r="Y34" i="18"/>
  <c r="Q34" i="18" s="1"/>
  <c r="M34" i="18"/>
  <c r="AF33" i="18"/>
  <c r="AE33" i="18"/>
  <c r="Z33" i="18"/>
  <c r="Y33" i="18"/>
  <c r="Q33" i="18" s="1"/>
  <c r="M33" i="18"/>
  <c r="AF32" i="18"/>
  <c r="AE32" i="18"/>
  <c r="Z32" i="18"/>
  <c r="Y32" i="18"/>
  <c r="Q32" i="18" s="1"/>
  <c r="M32" i="18"/>
  <c r="AF31" i="18"/>
  <c r="AE31" i="18"/>
  <c r="Z31" i="18"/>
  <c r="Y31" i="18"/>
  <c r="Q31" i="18" s="1"/>
  <c r="M31" i="18"/>
  <c r="AF30" i="18"/>
  <c r="AE30" i="18"/>
  <c r="Z30" i="18"/>
  <c r="Y30" i="18"/>
  <c r="Q30" i="18" s="1"/>
  <c r="M30" i="18"/>
  <c r="AF29" i="18"/>
  <c r="AE29" i="18"/>
  <c r="Z29" i="18"/>
  <c r="Y29" i="18"/>
  <c r="Q29" i="18" s="1"/>
  <c r="M29" i="18"/>
  <c r="AF28" i="18"/>
  <c r="AE28" i="18"/>
  <c r="Z28" i="18"/>
  <c r="Y28" i="18"/>
  <c r="Q28" i="18" s="1"/>
  <c r="M28" i="18"/>
  <c r="AF27" i="18"/>
  <c r="AE27" i="18"/>
  <c r="Z27" i="18"/>
  <c r="Y27" i="18"/>
  <c r="Q27" i="18" s="1"/>
  <c r="M27" i="18"/>
  <c r="AF26" i="18"/>
  <c r="AE26" i="18"/>
  <c r="Z26" i="18"/>
  <c r="Y26" i="18"/>
  <c r="Q26" i="18" s="1"/>
  <c r="M26" i="18"/>
  <c r="AF25" i="18"/>
  <c r="AE25" i="18"/>
  <c r="Z25" i="18"/>
  <c r="Y25" i="18"/>
  <c r="Q25" i="18" s="1"/>
  <c r="M25" i="18"/>
  <c r="AF24" i="18"/>
  <c r="AE24" i="18"/>
  <c r="Z24" i="18"/>
  <c r="Y24" i="18"/>
  <c r="Q24" i="18" s="1"/>
  <c r="M24" i="18"/>
  <c r="AF23" i="18"/>
  <c r="AE23" i="18"/>
  <c r="Z23" i="18"/>
  <c r="Y23" i="18"/>
  <c r="Q23" i="18" s="1"/>
  <c r="M23" i="18"/>
  <c r="AF21" i="18"/>
  <c r="AE21" i="18"/>
  <c r="Z21" i="18"/>
  <c r="Y21" i="18"/>
  <c r="AE25" i="17"/>
  <c r="AD25" i="17"/>
  <c r="Y25" i="17"/>
  <c r="X25" i="17"/>
  <c r="P25" i="17" s="1"/>
  <c r="M25" i="17"/>
  <c r="AE24" i="17"/>
  <c r="AD24" i="17"/>
  <c r="Y24" i="17"/>
  <c r="X24" i="17"/>
  <c r="P24" i="17" s="1"/>
  <c r="M24" i="17"/>
  <c r="AE23" i="17"/>
  <c r="AD23" i="17"/>
  <c r="Y23" i="17"/>
  <c r="X23" i="17"/>
  <c r="P23" i="17" s="1"/>
  <c r="M23" i="17"/>
  <c r="AE22" i="17"/>
  <c r="AD22" i="17"/>
  <c r="Y22" i="17"/>
  <c r="X22" i="17"/>
  <c r="P22" i="17" s="1"/>
  <c r="M22" i="17"/>
  <c r="AE21" i="17"/>
  <c r="AD21" i="17"/>
  <c r="Y21" i="17"/>
  <c r="X21" i="17"/>
  <c r="P21" i="17" s="1"/>
  <c r="M21" i="17"/>
  <c r="AE20" i="17"/>
  <c r="AD20" i="17"/>
  <c r="Y20" i="17"/>
  <c r="X20" i="17"/>
  <c r="P20" i="17" s="1"/>
  <c r="M20" i="17"/>
  <c r="AE19" i="17"/>
  <c r="AD19" i="17"/>
  <c r="Y19" i="17"/>
  <c r="X19" i="17"/>
  <c r="P19" i="17" s="1"/>
  <c r="M19" i="17"/>
  <c r="AE18" i="17"/>
  <c r="AD18" i="17"/>
  <c r="Y18" i="17"/>
  <c r="X18" i="17"/>
  <c r="P18" i="17" s="1"/>
  <c r="M18" i="17"/>
  <c r="AE17" i="17"/>
  <c r="AD17" i="17"/>
  <c r="Y17" i="17"/>
  <c r="X17" i="17"/>
  <c r="P17" i="17" s="1"/>
  <c r="M17" i="17"/>
  <c r="AE16" i="17"/>
  <c r="AD16" i="17"/>
  <c r="Y16" i="17"/>
  <c r="X16" i="17"/>
  <c r="P16" i="17" s="1"/>
  <c r="M16" i="17"/>
  <c r="AE15" i="17"/>
  <c r="AD15" i="17"/>
  <c r="Y15" i="17"/>
  <c r="X15" i="17"/>
  <c r="P15" i="17" s="1"/>
  <c r="M15" i="17"/>
  <c r="AE14" i="17"/>
  <c r="AD14" i="17"/>
  <c r="Y14" i="17"/>
  <c r="X14" i="17"/>
  <c r="P14" i="17" s="1"/>
  <c r="M14" i="17"/>
  <c r="AE13" i="17"/>
  <c r="AD13" i="17"/>
  <c r="Y13" i="17"/>
  <c r="X13" i="17"/>
  <c r="P13" i="17" s="1"/>
  <c r="M13" i="17"/>
  <c r="AE12" i="17"/>
  <c r="AD12" i="17"/>
  <c r="Y12" i="17"/>
  <c r="X12" i="17"/>
  <c r="P12" i="17" s="1"/>
  <c r="M12" i="17"/>
  <c r="AE11" i="17"/>
  <c r="AD11" i="17"/>
  <c r="Y11" i="17"/>
  <c r="X11" i="17"/>
  <c r="P11" i="17" s="1"/>
  <c r="M11" i="17"/>
  <c r="AE10" i="17"/>
  <c r="AD10" i="17"/>
  <c r="Y10" i="17"/>
  <c r="X10" i="17"/>
  <c r="P10" i="17" s="1"/>
  <c r="M10" i="17"/>
  <c r="AE9" i="17"/>
  <c r="AD9" i="17"/>
  <c r="Y9" i="17"/>
  <c r="X9" i="17"/>
  <c r="P9" i="17" s="1"/>
  <c r="M9" i="17"/>
  <c r="AE8" i="17"/>
  <c r="AD8" i="17"/>
  <c r="Y8" i="17"/>
  <c r="X8" i="17"/>
  <c r="P8" i="17" s="1"/>
  <c r="M8" i="17"/>
  <c r="AE6" i="17"/>
  <c r="AD6" i="17"/>
  <c r="Y6" i="17"/>
  <c r="X6" i="17"/>
  <c r="AE173" i="17"/>
  <c r="AD173" i="17"/>
  <c r="Y173" i="17"/>
  <c r="X173" i="17"/>
  <c r="P173" i="17" s="1"/>
  <c r="M173" i="17"/>
  <c r="AE172" i="17"/>
  <c r="AD172" i="17"/>
  <c r="Y172" i="17"/>
  <c r="X172" i="17"/>
  <c r="P172" i="17" s="1"/>
  <c r="M172" i="17"/>
  <c r="AE171" i="17"/>
  <c r="AD171" i="17"/>
  <c r="Y171" i="17"/>
  <c r="X171" i="17"/>
  <c r="P171" i="17" s="1"/>
  <c r="M171" i="17"/>
  <c r="AE170" i="17"/>
  <c r="AD170" i="17"/>
  <c r="Y170" i="17"/>
  <c r="X170" i="17"/>
  <c r="P170" i="17" s="1"/>
  <c r="M170" i="17"/>
  <c r="AE169" i="17"/>
  <c r="AD169" i="17"/>
  <c r="Y169" i="17"/>
  <c r="X169" i="17"/>
  <c r="P169" i="17" s="1"/>
  <c r="M169" i="17"/>
  <c r="AE168" i="17"/>
  <c r="AD168" i="17"/>
  <c r="Y168" i="17"/>
  <c r="X168" i="17"/>
  <c r="P168" i="17" s="1"/>
  <c r="M168" i="17"/>
  <c r="AE167" i="17"/>
  <c r="AD167" i="17"/>
  <c r="Y167" i="17"/>
  <c r="X167" i="17"/>
  <c r="P167" i="17" s="1"/>
  <c r="M167" i="17"/>
  <c r="AE166" i="17"/>
  <c r="AD166" i="17"/>
  <c r="Y166" i="17"/>
  <c r="X166" i="17"/>
  <c r="P166" i="17" s="1"/>
  <c r="M166" i="17"/>
  <c r="AE165" i="17"/>
  <c r="AD165" i="17"/>
  <c r="Y165" i="17"/>
  <c r="X165" i="17"/>
  <c r="P165" i="17" s="1"/>
  <c r="M165" i="17"/>
  <c r="AE164" i="17"/>
  <c r="AD164" i="17"/>
  <c r="Y164" i="17"/>
  <c r="X164" i="17"/>
  <c r="P164" i="17" s="1"/>
  <c r="M164" i="17"/>
  <c r="AE163" i="17"/>
  <c r="AD163" i="17"/>
  <c r="Y163" i="17"/>
  <c r="X163" i="17"/>
  <c r="P163" i="17" s="1"/>
  <c r="M163" i="17"/>
  <c r="AE162" i="17"/>
  <c r="AD162" i="17"/>
  <c r="Y162" i="17"/>
  <c r="X162" i="17"/>
  <c r="P162" i="17" s="1"/>
  <c r="M162" i="17"/>
  <c r="AE161" i="17"/>
  <c r="AD161" i="17"/>
  <c r="Y161" i="17"/>
  <c r="X161" i="17"/>
  <c r="P161" i="17" s="1"/>
  <c r="M161" i="17"/>
  <c r="AE160" i="17"/>
  <c r="AD160" i="17"/>
  <c r="Y160" i="17"/>
  <c r="X160" i="17"/>
  <c r="P160" i="17" s="1"/>
  <c r="M160" i="17"/>
  <c r="AE159" i="17"/>
  <c r="AD159" i="17"/>
  <c r="Y159" i="17"/>
  <c r="X159" i="17"/>
  <c r="P159" i="17" s="1"/>
  <c r="M159" i="17"/>
  <c r="AE157" i="17"/>
  <c r="AD157" i="17"/>
  <c r="Y157" i="17"/>
  <c r="X157" i="17"/>
  <c r="P157" i="17" s="1"/>
  <c r="AE155" i="17"/>
  <c r="AD155" i="17"/>
  <c r="Y155" i="17"/>
  <c r="X155" i="17"/>
  <c r="P155" i="17" s="1"/>
  <c r="M155" i="17"/>
  <c r="AE154" i="17"/>
  <c r="AD154" i="17"/>
  <c r="Y154" i="17"/>
  <c r="X154" i="17"/>
  <c r="P154" i="17" s="1"/>
  <c r="M154" i="17"/>
  <c r="AE153" i="17"/>
  <c r="AD153" i="17"/>
  <c r="Y153" i="17"/>
  <c r="X153" i="17"/>
  <c r="P153" i="17" s="1"/>
  <c r="M153" i="17"/>
  <c r="AE152" i="17"/>
  <c r="AD152" i="17"/>
  <c r="AA152" i="17" s="1"/>
  <c r="Y152" i="17"/>
  <c r="X152" i="17"/>
  <c r="P152" i="17" s="1"/>
  <c r="M152" i="17"/>
  <c r="AE151" i="17"/>
  <c r="AD151" i="17"/>
  <c r="Y151" i="17"/>
  <c r="X151" i="17"/>
  <c r="P151" i="17" s="1"/>
  <c r="M151" i="17"/>
  <c r="AE150" i="17"/>
  <c r="AD150" i="17"/>
  <c r="Y150" i="17"/>
  <c r="X150" i="17"/>
  <c r="P150" i="17" s="1"/>
  <c r="M150" i="17"/>
  <c r="AE149" i="17"/>
  <c r="AD149" i="17"/>
  <c r="Y149" i="17"/>
  <c r="X149" i="17"/>
  <c r="P149" i="17" s="1"/>
  <c r="M149" i="17"/>
  <c r="AE148" i="17"/>
  <c r="AD148" i="17"/>
  <c r="Y148" i="17"/>
  <c r="X148" i="17"/>
  <c r="P148" i="17" s="1"/>
  <c r="M148" i="17"/>
  <c r="AE147" i="17"/>
  <c r="AD147" i="17"/>
  <c r="Y147" i="17"/>
  <c r="X147" i="17"/>
  <c r="P147" i="17" s="1"/>
  <c r="M147" i="17"/>
  <c r="AE146" i="17"/>
  <c r="AD146" i="17"/>
  <c r="Y146" i="17"/>
  <c r="X146" i="17"/>
  <c r="P146" i="17" s="1"/>
  <c r="M146" i="17"/>
  <c r="AE145" i="17"/>
  <c r="AD145" i="17"/>
  <c r="Y145" i="17"/>
  <c r="X145" i="17"/>
  <c r="P145" i="17" s="1"/>
  <c r="M145" i="17"/>
  <c r="AE144" i="17"/>
  <c r="AD144" i="17"/>
  <c r="Y144" i="17"/>
  <c r="X144" i="17"/>
  <c r="P144" i="17" s="1"/>
  <c r="M144" i="17"/>
  <c r="AE143" i="17"/>
  <c r="AD143" i="17"/>
  <c r="Y143" i="17"/>
  <c r="X143" i="17"/>
  <c r="P143" i="17" s="1"/>
  <c r="M143" i="17"/>
  <c r="AE142" i="17"/>
  <c r="AD142" i="17"/>
  <c r="Y142" i="17"/>
  <c r="X142" i="17"/>
  <c r="P142" i="17" s="1"/>
  <c r="M142" i="17"/>
  <c r="AE141" i="17"/>
  <c r="AD141" i="17"/>
  <c r="Y141" i="17"/>
  <c r="X141" i="17"/>
  <c r="P141" i="17" s="1"/>
  <c r="M141" i="17"/>
  <c r="AE139" i="17"/>
  <c r="AD139" i="17"/>
  <c r="Y139" i="17"/>
  <c r="X139" i="17"/>
  <c r="P139" i="17" s="1"/>
  <c r="AE137" i="17"/>
  <c r="AD137" i="17"/>
  <c r="Y137" i="17"/>
  <c r="X137" i="17"/>
  <c r="P137" i="17" s="1"/>
  <c r="M137" i="17"/>
  <c r="AE136" i="17"/>
  <c r="AD136" i="17"/>
  <c r="Y136" i="17"/>
  <c r="X136" i="17"/>
  <c r="P136" i="17" s="1"/>
  <c r="M136" i="17"/>
  <c r="AE135" i="17"/>
  <c r="AD135" i="17"/>
  <c r="Y135" i="17"/>
  <c r="X135" i="17"/>
  <c r="P135" i="17" s="1"/>
  <c r="M135" i="17"/>
  <c r="AE134" i="17"/>
  <c r="AD134" i="17"/>
  <c r="Y134" i="17"/>
  <c r="X134" i="17"/>
  <c r="P134" i="17" s="1"/>
  <c r="M134" i="17"/>
  <c r="AE133" i="17"/>
  <c r="AD133" i="17"/>
  <c r="Y133" i="17"/>
  <c r="X133" i="17"/>
  <c r="P133" i="17" s="1"/>
  <c r="M133" i="17"/>
  <c r="AE132" i="17"/>
  <c r="AD132" i="17"/>
  <c r="Y132" i="17"/>
  <c r="X132" i="17"/>
  <c r="P132" i="17" s="1"/>
  <c r="M132" i="17"/>
  <c r="AE131" i="17"/>
  <c r="AD131" i="17"/>
  <c r="Y131" i="17"/>
  <c r="X131" i="17"/>
  <c r="P131" i="17" s="1"/>
  <c r="M131" i="17"/>
  <c r="AE130" i="17"/>
  <c r="AD130" i="17"/>
  <c r="Y130" i="17"/>
  <c r="X130" i="17"/>
  <c r="P130" i="17" s="1"/>
  <c r="M130" i="17"/>
  <c r="AE129" i="17"/>
  <c r="AD129" i="17"/>
  <c r="Y129" i="17"/>
  <c r="X129" i="17"/>
  <c r="P129" i="17" s="1"/>
  <c r="M129" i="17"/>
  <c r="AE127" i="17"/>
  <c r="AD127" i="17"/>
  <c r="Y127" i="17"/>
  <c r="X127" i="17"/>
  <c r="P127" i="17" s="1"/>
  <c r="AE125" i="17"/>
  <c r="AD125" i="17"/>
  <c r="Y125" i="17"/>
  <c r="X125" i="17"/>
  <c r="P125" i="17" s="1"/>
  <c r="M125" i="17"/>
  <c r="AE124" i="17"/>
  <c r="AD124" i="17"/>
  <c r="Y124" i="17"/>
  <c r="X124" i="17"/>
  <c r="P124" i="17" s="1"/>
  <c r="M124" i="17"/>
  <c r="AE123" i="17"/>
  <c r="AD123" i="17"/>
  <c r="Y123" i="17"/>
  <c r="X123" i="17"/>
  <c r="P123" i="17" s="1"/>
  <c r="M123" i="17"/>
  <c r="AE122" i="17"/>
  <c r="AD122" i="17"/>
  <c r="Y122" i="17"/>
  <c r="X122" i="17"/>
  <c r="P122" i="17" s="1"/>
  <c r="M122" i="17"/>
  <c r="AE121" i="17"/>
  <c r="AD121" i="17"/>
  <c r="Y121" i="17"/>
  <c r="X121" i="17"/>
  <c r="P121" i="17" s="1"/>
  <c r="M121" i="17"/>
  <c r="AE120" i="17"/>
  <c r="AD120" i="17"/>
  <c r="Y120" i="17"/>
  <c r="X120" i="17"/>
  <c r="P120" i="17" s="1"/>
  <c r="M120" i="17"/>
  <c r="AE119" i="17"/>
  <c r="AD119" i="17"/>
  <c r="Y119" i="17"/>
  <c r="X119" i="17"/>
  <c r="P119" i="17" s="1"/>
  <c r="M119" i="17"/>
  <c r="AE118" i="17"/>
  <c r="AD118" i="17"/>
  <c r="Y118" i="17"/>
  <c r="X118" i="17"/>
  <c r="P118" i="17" s="1"/>
  <c r="M118" i="17"/>
  <c r="AE117" i="17"/>
  <c r="AD117" i="17"/>
  <c r="Y117" i="17"/>
  <c r="X117" i="17"/>
  <c r="P117" i="17" s="1"/>
  <c r="M117" i="17"/>
  <c r="AE115" i="17"/>
  <c r="AD115" i="17"/>
  <c r="Y115" i="17"/>
  <c r="X115" i="17"/>
  <c r="P115" i="17" s="1"/>
  <c r="AE95" i="17"/>
  <c r="AD95" i="17"/>
  <c r="Y95" i="17"/>
  <c r="X95" i="17"/>
  <c r="P95" i="17" s="1"/>
  <c r="M95" i="17"/>
  <c r="AE94" i="17"/>
  <c r="AD94" i="17"/>
  <c r="Y94" i="17"/>
  <c r="X94" i="17"/>
  <c r="P94" i="17" s="1"/>
  <c r="M94" i="17"/>
  <c r="AE93" i="17"/>
  <c r="AD93" i="17"/>
  <c r="Y93" i="17"/>
  <c r="X93" i="17"/>
  <c r="P93" i="17" s="1"/>
  <c r="M93" i="17"/>
  <c r="AE92" i="17"/>
  <c r="AD92" i="17"/>
  <c r="Y92" i="17"/>
  <c r="X92" i="17"/>
  <c r="P92" i="17" s="1"/>
  <c r="M92" i="17"/>
  <c r="AE91" i="17"/>
  <c r="AD91" i="17"/>
  <c r="Y91" i="17"/>
  <c r="X91" i="17"/>
  <c r="P91" i="17" s="1"/>
  <c r="M91" i="17"/>
  <c r="AE90" i="17"/>
  <c r="AD90" i="17"/>
  <c r="Y90" i="17"/>
  <c r="X90" i="17"/>
  <c r="P90" i="17" s="1"/>
  <c r="M90" i="17"/>
  <c r="AE89" i="17"/>
  <c r="AD89" i="17"/>
  <c r="Y89" i="17"/>
  <c r="X89" i="17"/>
  <c r="P89" i="17" s="1"/>
  <c r="M89" i="17"/>
  <c r="AE88" i="17"/>
  <c r="AD88" i="17"/>
  <c r="Y88" i="17"/>
  <c r="X88" i="17"/>
  <c r="P88" i="17" s="1"/>
  <c r="M88" i="17"/>
  <c r="AE87" i="17"/>
  <c r="AD87" i="17"/>
  <c r="Y87" i="17"/>
  <c r="X87" i="17"/>
  <c r="P87" i="17" s="1"/>
  <c r="M87" i="17"/>
  <c r="AE86" i="17"/>
  <c r="AD86" i="17"/>
  <c r="Y86" i="17"/>
  <c r="X86" i="17"/>
  <c r="P86" i="17" s="1"/>
  <c r="M86" i="17"/>
  <c r="AE85" i="17"/>
  <c r="AD85" i="17"/>
  <c r="Y85" i="17"/>
  <c r="X85" i="17"/>
  <c r="P85" i="17" s="1"/>
  <c r="M85" i="17"/>
  <c r="AE84" i="17"/>
  <c r="AD84" i="17"/>
  <c r="Y84" i="17"/>
  <c r="X84" i="17"/>
  <c r="P84" i="17" s="1"/>
  <c r="M84" i="17"/>
  <c r="AE83" i="17"/>
  <c r="AD83" i="17"/>
  <c r="Y83" i="17"/>
  <c r="X83" i="17"/>
  <c r="P83" i="17" s="1"/>
  <c r="M83" i="17"/>
  <c r="AE82" i="17"/>
  <c r="AD82" i="17"/>
  <c r="Y82" i="17"/>
  <c r="X82" i="17"/>
  <c r="P82" i="17" s="1"/>
  <c r="M82" i="17"/>
  <c r="AE81" i="17"/>
  <c r="AD81" i="17"/>
  <c r="Y81" i="17"/>
  <c r="X81" i="17"/>
  <c r="P81" i="17" s="1"/>
  <c r="M81" i="17"/>
  <c r="AE79" i="17"/>
  <c r="AD79" i="17"/>
  <c r="Y79" i="17"/>
  <c r="X79" i="17"/>
  <c r="P79" i="17" s="1"/>
  <c r="AE77" i="17"/>
  <c r="AD77" i="17"/>
  <c r="Y77" i="17"/>
  <c r="X77" i="17"/>
  <c r="P77" i="17" s="1"/>
  <c r="M77" i="17"/>
  <c r="AE76" i="17"/>
  <c r="AD76" i="17"/>
  <c r="Y76" i="17"/>
  <c r="X76" i="17"/>
  <c r="P76" i="17" s="1"/>
  <c r="M76" i="17"/>
  <c r="AE75" i="17"/>
  <c r="AD75" i="17"/>
  <c r="Y75" i="17"/>
  <c r="X75" i="17"/>
  <c r="P75" i="17" s="1"/>
  <c r="M75" i="17"/>
  <c r="AE74" i="17"/>
  <c r="AD74" i="17"/>
  <c r="Y74" i="17"/>
  <c r="X74" i="17"/>
  <c r="P74" i="17" s="1"/>
  <c r="M74" i="17"/>
  <c r="AE73" i="17"/>
  <c r="AD73" i="17"/>
  <c r="Y73" i="17"/>
  <c r="X73" i="17"/>
  <c r="P73" i="17" s="1"/>
  <c r="M73" i="17"/>
  <c r="AE72" i="17"/>
  <c r="AD72" i="17"/>
  <c r="Y72" i="17"/>
  <c r="X72" i="17"/>
  <c r="P72" i="17" s="1"/>
  <c r="M72" i="17"/>
  <c r="AE71" i="17"/>
  <c r="AD71" i="17"/>
  <c r="Y71" i="17"/>
  <c r="X71" i="17"/>
  <c r="P71" i="17" s="1"/>
  <c r="M71" i="17"/>
  <c r="AE70" i="17"/>
  <c r="AD70" i="17"/>
  <c r="Y70" i="17"/>
  <c r="X70" i="17"/>
  <c r="P70" i="17" s="1"/>
  <c r="M70" i="17"/>
  <c r="AE69" i="17"/>
  <c r="AD69" i="17"/>
  <c r="Y69" i="17"/>
  <c r="X69" i="17"/>
  <c r="P69" i="17" s="1"/>
  <c r="M69" i="17"/>
  <c r="AE68" i="17"/>
  <c r="AD68" i="17"/>
  <c r="Y68" i="17"/>
  <c r="X68" i="17"/>
  <c r="P68" i="17" s="1"/>
  <c r="M68" i="17"/>
  <c r="AE67" i="17"/>
  <c r="AD67" i="17"/>
  <c r="Y67" i="17"/>
  <c r="X67" i="17"/>
  <c r="P67" i="17" s="1"/>
  <c r="M67" i="17"/>
  <c r="AE66" i="17"/>
  <c r="AD66" i="17"/>
  <c r="Y66" i="17"/>
  <c r="X66" i="17"/>
  <c r="P66" i="17" s="1"/>
  <c r="M66" i="17"/>
  <c r="AE65" i="17"/>
  <c r="AD65" i="17"/>
  <c r="Y65" i="17"/>
  <c r="X65" i="17"/>
  <c r="P65" i="17" s="1"/>
  <c r="M65" i="17"/>
  <c r="AE64" i="17"/>
  <c r="AD64" i="17"/>
  <c r="Y64" i="17"/>
  <c r="X64" i="17"/>
  <c r="P64" i="17" s="1"/>
  <c r="M64" i="17"/>
  <c r="AE63" i="17"/>
  <c r="AD63" i="17"/>
  <c r="Y63" i="17"/>
  <c r="X63" i="17"/>
  <c r="P63" i="17" s="1"/>
  <c r="M63" i="17"/>
  <c r="AE62" i="17"/>
  <c r="AD62" i="17"/>
  <c r="Y62" i="17"/>
  <c r="X62" i="17"/>
  <c r="P62" i="17" s="1"/>
  <c r="M62" i="17"/>
  <c r="AE61" i="17"/>
  <c r="AD61" i="17"/>
  <c r="Y61" i="17"/>
  <c r="X61" i="17"/>
  <c r="P61" i="17" s="1"/>
  <c r="M61" i="17"/>
  <c r="AE60" i="17"/>
  <c r="AD60" i="17"/>
  <c r="Y60" i="17"/>
  <c r="X60" i="17"/>
  <c r="P60" i="17" s="1"/>
  <c r="M60" i="17"/>
  <c r="AE59" i="17"/>
  <c r="AD59" i="17"/>
  <c r="Y59" i="17"/>
  <c r="X59" i="17"/>
  <c r="P59" i="17" s="1"/>
  <c r="M59" i="17"/>
  <c r="AE58" i="17"/>
  <c r="AD58" i="17"/>
  <c r="Y58" i="17"/>
  <c r="X58" i="17"/>
  <c r="P58" i="17" s="1"/>
  <c r="M58" i="17"/>
  <c r="AE57" i="17"/>
  <c r="AD57" i="17"/>
  <c r="Y57" i="17"/>
  <c r="X57" i="17"/>
  <c r="P57" i="17" s="1"/>
  <c r="M57" i="17"/>
  <c r="AE55" i="17"/>
  <c r="AD55" i="17"/>
  <c r="Y55" i="17"/>
  <c r="X55" i="17"/>
  <c r="P55" i="17" s="1"/>
  <c r="AE54" i="17"/>
  <c r="AD54" i="17"/>
  <c r="Y54" i="17"/>
  <c r="X54" i="17"/>
  <c r="P54" i="17" s="1"/>
  <c r="AE53" i="17"/>
  <c r="AD53" i="17"/>
  <c r="Y53" i="17"/>
  <c r="X53" i="17"/>
  <c r="P53" i="17" s="1"/>
  <c r="AE29" i="17"/>
  <c r="AD29" i="17"/>
  <c r="Y29" i="17"/>
  <c r="X29" i="17"/>
  <c r="P29" i="17" s="1"/>
  <c r="AE28" i="17"/>
  <c r="AD28" i="17"/>
  <c r="Y28" i="17"/>
  <c r="X28" i="17"/>
  <c r="P28" i="17" s="1"/>
  <c r="AE51" i="17"/>
  <c r="AD51" i="17"/>
  <c r="Y51" i="17"/>
  <c r="X51" i="17"/>
  <c r="P51" i="17" s="1"/>
  <c r="M51" i="17"/>
  <c r="AE50" i="17"/>
  <c r="AD50" i="17"/>
  <c r="Y50" i="17"/>
  <c r="X50" i="17"/>
  <c r="P50" i="17" s="1"/>
  <c r="M50" i="17"/>
  <c r="AE49" i="17"/>
  <c r="AD49" i="17"/>
  <c r="Y49" i="17"/>
  <c r="X49" i="17"/>
  <c r="P49" i="17" s="1"/>
  <c r="M49" i="17"/>
  <c r="AE48" i="17"/>
  <c r="AD48" i="17"/>
  <c r="Y48" i="17"/>
  <c r="X48" i="17"/>
  <c r="P48" i="17" s="1"/>
  <c r="M48" i="17"/>
  <c r="AE47" i="17"/>
  <c r="AD47" i="17"/>
  <c r="Y47" i="17"/>
  <c r="X47" i="17"/>
  <c r="P47" i="17" s="1"/>
  <c r="M47" i="17"/>
  <c r="AE46" i="17"/>
  <c r="AD46" i="17"/>
  <c r="Y46" i="17"/>
  <c r="X46" i="17"/>
  <c r="P46" i="17" s="1"/>
  <c r="M46" i="17"/>
  <c r="AE45" i="17"/>
  <c r="AD45" i="17"/>
  <c r="Y45" i="17"/>
  <c r="X45" i="17"/>
  <c r="P45" i="17" s="1"/>
  <c r="M45" i="17"/>
  <c r="AE44" i="17"/>
  <c r="AD44" i="17"/>
  <c r="Y44" i="17"/>
  <c r="X44" i="17"/>
  <c r="P44" i="17" s="1"/>
  <c r="M44" i="17"/>
  <c r="AE43" i="17"/>
  <c r="AD43" i="17"/>
  <c r="Y43" i="17"/>
  <c r="X43" i="17"/>
  <c r="P43" i="17" s="1"/>
  <c r="M43" i="17"/>
  <c r="AE42" i="17"/>
  <c r="AD42" i="17"/>
  <c r="Y42" i="17"/>
  <c r="X42" i="17"/>
  <c r="P42" i="17" s="1"/>
  <c r="M42" i="17"/>
  <c r="AE41" i="17"/>
  <c r="AD41" i="17"/>
  <c r="Y41" i="17"/>
  <c r="X41" i="17"/>
  <c r="P41" i="17" s="1"/>
  <c r="M41" i="17"/>
  <c r="AE40" i="17"/>
  <c r="AD40" i="17"/>
  <c r="Y40" i="17"/>
  <c r="X40" i="17"/>
  <c r="P40" i="17" s="1"/>
  <c r="M40" i="17"/>
  <c r="AE39" i="17"/>
  <c r="AD39" i="17"/>
  <c r="Y39" i="17"/>
  <c r="X39" i="17"/>
  <c r="P39" i="17" s="1"/>
  <c r="M39" i="17"/>
  <c r="AE38" i="17"/>
  <c r="AD38" i="17"/>
  <c r="Y38" i="17"/>
  <c r="X38" i="17"/>
  <c r="P38" i="17" s="1"/>
  <c r="M38" i="17"/>
  <c r="AE37" i="17"/>
  <c r="AD37" i="17"/>
  <c r="Y37" i="17"/>
  <c r="X37" i="17"/>
  <c r="P37" i="17" s="1"/>
  <c r="M37" i="17"/>
  <c r="AE36" i="17"/>
  <c r="AD36" i="17"/>
  <c r="Y36" i="17"/>
  <c r="X36" i="17"/>
  <c r="P36" i="17" s="1"/>
  <c r="M36" i="17"/>
  <c r="AE35" i="17"/>
  <c r="AD35" i="17"/>
  <c r="Y35" i="17"/>
  <c r="X35" i="17"/>
  <c r="P35" i="17" s="1"/>
  <c r="M35" i="17"/>
  <c r="AE34" i="17"/>
  <c r="AD34" i="17"/>
  <c r="Y34" i="17"/>
  <c r="X34" i="17"/>
  <c r="P34" i="17" s="1"/>
  <c r="M34" i="17"/>
  <c r="AE33" i="17"/>
  <c r="AD33" i="17"/>
  <c r="Y33" i="17"/>
  <c r="X33" i="17"/>
  <c r="P33" i="17" s="1"/>
  <c r="M33" i="17"/>
  <c r="AE32" i="17"/>
  <c r="AD32" i="17"/>
  <c r="Y32" i="17"/>
  <c r="X32" i="17"/>
  <c r="P32" i="17" s="1"/>
  <c r="M32" i="17"/>
  <c r="AE31" i="17"/>
  <c r="AD31" i="17"/>
  <c r="Y31" i="17"/>
  <c r="X31" i="17"/>
  <c r="P31" i="17" s="1"/>
  <c r="AE27" i="17"/>
  <c r="AD27" i="17"/>
  <c r="Y27" i="17"/>
  <c r="X27" i="17"/>
  <c r="P27" i="17" s="1"/>
  <c r="E1904" i="15"/>
  <c r="E1903" i="15"/>
  <c r="E1901" i="15"/>
  <c r="E1900" i="15"/>
  <c r="E1898" i="15"/>
  <c r="E1897" i="15"/>
  <c r="E1896" i="15"/>
  <c r="E1895" i="15"/>
  <c r="E1894" i="15"/>
  <c r="E1893" i="15"/>
  <c r="E1892" i="15"/>
  <c r="E1890" i="15"/>
  <c r="E1889" i="15"/>
  <c r="E1888" i="15"/>
  <c r="E1887" i="15"/>
  <c r="E1883" i="15"/>
  <c r="E1879" i="15"/>
  <c r="E1875" i="15"/>
  <c r="E1871" i="15"/>
  <c r="E1867" i="15"/>
  <c r="E1863" i="15"/>
  <c r="E1859" i="15"/>
  <c r="E1855" i="15"/>
  <c r="E1851" i="15"/>
  <c r="E1849" i="15"/>
  <c r="E1848" i="15"/>
  <c r="E1847" i="15"/>
  <c r="E1845" i="15"/>
  <c r="E1844" i="15"/>
  <c r="E1843" i="15"/>
  <c r="E1842" i="15"/>
  <c r="E1839" i="15"/>
  <c r="E1838" i="15"/>
  <c r="E1835" i="15"/>
  <c r="E1833" i="15"/>
  <c r="E1827" i="15"/>
  <c r="E1823" i="15"/>
  <c r="E1821" i="15"/>
  <c r="E1818" i="15"/>
  <c r="E1813" i="15"/>
  <c r="E1811" i="15"/>
  <c r="E1805" i="15"/>
  <c r="E1801" i="15"/>
  <c r="E1799" i="15"/>
  <c r="E1793" i="15"/>
  <c r="E1789" i="15"/>
  <c r="E1787" i="15"/>
  <c r="E1781" i="15"/>
  <c r="E1779" i="15"/>
  <c r="E1771" i="15"/>
  <c r="E1763" i="15"/>
  <c r="E1753" i="15"/>
  <c r="E1749" i="15"/>
  <c r="E1747" i="15"/>
  <c r="E1745" i="15"/>
  <c r="E1741" i="15"/>
  <c r="E1739" i="15"/>
  <c r="E1737" i="15"/>
  <c r="E1733" i="15"/>
  <c r="E1731" i="15"/>
  <c r="E1723" i="15"/>
  <c r="E1715" i="15"/>
  <c r="G1715" i="15" s="1"/>
  <c r="E1707" i="15"/>
  <c r="G1707" i="15" s="1"/>
  <c r="E1448" i="15"/>
  <c r="E1440" i="15"/>
  <c r="E1432" i="15"/>
  <c r="E1685" i="15"/>
  <c r="G1685" i="15" s="1"/>
  <c r="E1677" i="15"/>
  <c r="G1677" i="15" s="1"/>
  <c r="E1659" i="15"/>
  <c r="E1651" i="15"/>
  <c r="E1643" i="15"/>
  <c r="E1551" i="15"/>
  <c r="E1543" i="15"/>
  <c r="E1535" i="15"/>
  <c r="E1527" i="15"/>
  <c r="E1507" i="15"/>
  <c r="E1503" i="15"/>
  <c r="E1499" i="15"/>
  <c r="E1495" i="15"/>
  <c r="AB21" i="18" l="1"/>
  <c r="AC21" i="18" s="1"/>
  <c r="T21" i="18"/>
  <c r="T55" i="18"/>
  <c r="P6" i="17"/>
  <c r="P4" i="17" s="1"/>
  <c r="C27" i="22" s="1"/>
  <c r="X176" i="17"/>
  <c r="AH93" i="17"/>
  <c r="AG162" i="17"/>
  <c r="Y176" i="17"/>
  <c r="AH8" i="17"/>
  <c r="AB42" i="18"/>
  <c r="AC42" i="18" s="1"/>
  <c r="AH167" i="17"/>
  <c r="AA142" i="17"/>
  <c r="Q142" i="17" s="1"/>
  <c r="AA160" i="17"/>
  <c r="Q160" i="17" s="1"/>
  <c r="S53" i="17"/>
  <c r="S55" i="17"/>
  <c r="S79" i="17"/>
  <c r="S28" i="17"/>
  <c r="S27" i="17"/>
  <c r="S139" i="17"/>
  <c r="S157" i="17"/>
  <c r="AA163" i="17"/>
  <c r="Q163" i="17" s="1"/>
  <c r="S25" i="17"/>
  <c r="AH25" i="17"/>
  <c r="AG11" i="17"/>
  <c r="AA23" i="17"/>
  <c r="Q23" i="17" s="1"/>
  <c r="AA12" i="17"/>
  <c r="Q12" i="17" s="1"/>
  <c r="S6" i="17"/>
  <c r="AI13" i="18"/>
  <c r="AH168" i="17"/>
  <c r="AH94" i="17"/>
  <c r="AA17" i="17"/>
  <c r="Q17" i="17" s="1"/>
  <c r="AA153" i="17"/>
  <c r="Q153" i="17" s="1"/>
  <c r="AG160" i="17"/>
  <c r="AH163" i="17"/>
  <c r="S151" i="17"/>
  <c r="AA24" i="17"/>
  <c r="Q24" i="17" s="1"/>
  <c r="AH150" i="17"/>
  <c r="AA6" i="17"/>
  <c r="AG19" i="17"/>
  <c r="S24" i="17"/>
  <c r="AA167" i="17"/>
  <c r="S17" i="17"/>
  <c r="AA18" i="17"/>
  <c r="AB18" i="17" s="1"/>
  <c r="AA16" i="17"/>
  <c r="AH23" i="17"/>
  <c r="AA13" i="17"/>
  <c r="Q13" i="17" s="1"/>
  <c r="AA62" i="17"/>
  <c r="S132" i="17"/>
  <c r="AG167" i="17"/>
  <c r="S23" i="17"/>
  <c r="AG163" i="17"/>
  <c r="AG9" i="17"/>
  <c r="AH162" i="17"/>
  <c r="S8" i="17"/>
  <c r="AH84" i="17"/>
  <c r="AA120" i="17"/>
  <c r="Q120" i="17" s="1"/>
  <c r="AA135" i="17"/>
  <c r="Q135" i="17" s="1"/>
  <c r="AA145" i="17"/>
  <c r="AB145" i="17" s="1"/>
  <c r="AA157" i="17"/>
  <c r="AA161" i="17"/>
  <c r="AB161" i="17" s="1"/>
  <c r="S163" i="17"/>
  <c r="AH17" i="17"/>
  <c r="AI106" i="18"/>
  <c r="AB91" i="18"/>
  <c r="AC91" i="18" s="1"/>
  <c r="Z109" i="18"/>
  <c r="AB15" i="18"/>
  <c r="AC15" i="18" s="1"/>
  <c r="AI95" i="18"/>
  <c r="AB101" i="18"/>
  <c r="P101" i="18" s="1"/>
  <c r="T11" i="18"/>
  <c r="AI69" i="18"/>
  <c r="AB69" i="18"/>
  <c r="AC69" i="18" s="1"/>
  <c r="Q21" i="18"/>
  <c r="Y109" i="18"/>
  <c r="T69" i="18"/>
  <c r="T97" i="18"/>
  <c r="T15" i="18"/>
  <c r="AI91" i="18"/>
  <c r="AB86" i="18"/>
  <c r="P86" i="18" s="1"/>
  <c r="AH93" i="18"/>
  <c r="AB64" i="18"/>
  <c r="R64" i="18" s="1"/>
  <c r="T91" i="18"/>
  <c r="AB94" i="18"/>
  <c r="R94" i="18" s="1"/>
  <c r="T42" i="18"/>
  <c r="AB100" i="18"/>
  <c r="AC100" i="18" s="1"/>
  <c r="AB106" i="18"/>
  <c r="R106" i="18" s="1"/>
  <c r="AB9" i="18"/>
  <c r="P9" i="18" s="1"/>
  <c r="T13" i="18"/>
  <c r="T6" i="18"/>
  <c r="S141" i="17"/>
  <c r="S133" i="17"/>
  <c r="S22" i="17"/>
  <c r="S21" i="17"/>
  <c r="S20" i="17"/>
  <c r="S12" i="17"/>
  <c r="AB50" i="18"/>
  <c r="P50" i="18" s="1"/>
  <c r="AH103" i="18"/>
  <c r="AB11" i="18"/>
  <c r="P11" i="18" s="1"/>
  <c r="AB57" i="18"/>
  <c r="R57" i="18" s="1"/>
  <c r="AB65" i="18"/>
  <c r="R65" i="18" s="1"/>
  <c r="AB75" i="18"/>
  <c r="R75" i="18" s="1"/>
  <c r="AB80" i="18"/>
  <c r="P80" i="18" s="1"/>
  <c r="AB98" i="18"/>
  <c r="R98" i="18" s="1"/>
  <c r="AB8" i="18"/>
  <c r="AC8" i="18" s="1"/>
  <c r="AH9" i="18"/>
  <c r="T10" i="18"/>
  <c r="T105" i="18"/>
  <c r="T88" i="18"/>
  <c r="AI8" i="18"/>
  <c r="AI9" i="18"/>
  <c r="AB71" i="18"/>
  <c r="R71" i="18" s="1"/>
  <c r="AB82" i="18"/>
  <c r="R82" i="18" s="1"/>
  <c r="AH95" i="18"/>
  <c r="AI96" i="18"/>
  <c r="T101" i="18"/>
  <c r="AI104" i="18"/>
  <c r="T106" i="18"/>
  <c r="AI6" i="18"/>
  <c r="T74" i="18"/>
  <c r="AB10" i="18"/>
  <c r="AH100" i="18"/>
  <c r="T8" i="18"/>
  <c r="AH11" i="18"/>
  <c r="R69" i="18"/>
  <c r="AI77" i="18"/>
  <c r="AH83" i="18"/>
  <c r="AH86" i="18"/>
  <c r="AB89" i="18"/>
  <c r="R89" i="18" s="1"/>
  <c r="AI93" i="18"/>
  <c r="AI98" i="18"/>
  <c r="AI100" i="18"/>
  <c r="AI101" i="18"/>
  <c r="AH8" i="18"/>
  <c r="AI11" i="18"/>
  <c r="AB13" i="18"/>
  <c r="T67" i="18"/>
  <c r="AH74" i="18"/>
  <c r="AH91" i="18"/>
  <c r="T99" i="18"/>
  <c r="AB105" i="18"/>
  <c r="P105" i="18" s="1"/>
  <c r="AH10" i="18"/>
  <c r="AB79" i="18"/>
  <c r="R79" i="18" s="1"/>
  <c r="AI85" i="18"/>
  <c r="AB97" i="18"/>
  <c r="R97" i="18" s="1"/>
  <c r="AH6" i="18"/>
  <c r="AI10" i="18"/>
  <c r="AI62" i="18"/>
  <c r="AH69" i="18"/>
  <c r="T73" i="18"/>
  <c r="AH84" i="18"/>
  <c r="R91" i="18"/>
  <c r="T93" i="18"/>
  <c r="AI103" i="18"/>
  <c r="R6" i="18"/>
  <c r="T9" i="18"/>
  <c r="AH13" i="18"/>
  <c r="AI59" i="18"/>
  <c r="AB99" i="18"/>
  <c r="P99" i="18" s="1"/>
  <c r="T100" i="18"/>
  <c r="AB102" i="18"/>
  <c r="R102" i="18" s="1"/>
  <c r="AC99" i="18"/>
  <c r="AB58" i="18"/>
  <c r="R58" i="18" s="1"/>
  <c r="AB63" i="18"/>
  <c r="P63" i="18" s="1"/>
  <c r="AB72" i="18"/>
  <c r="AC72" i="18" s="1"/>
  <c r="T75" i="18"/>
  <c r="AH76" i="18"/>
  <c r="AB93" i="18"/>
  <c r="T94" i="18"/>
  <c r="AC96" i="18"/>
  <c r="AH97" i="18"/>
  <c r="T102" i="18"/>
  <c r="AC104" i="18"/>
  <c r="AH105" i="18"/>
  <c r="AH94" i="18"/>
  <c r="P96" i="18"/>
  <c r="AI97" i="18"/>
  <c r="AH102" i="18"/>
  <c r="P104" i="18"/>
  <c r="AI105" i="18"/>
  <c r="P42" i="18"/>
  <c r="T81" i="18"/>
  <c r="AI94" i="18"/>
  <c r="AB95" i="18"/>
  <c r="T96" i="18"/>
  <c r="AH99" i="18"/>
  <c r="AI102" i="18"/>
  <c r="AB103" i="18"/>
  <c r="T104" i="18"/>
  <c r="T87" i="18"/>
  <c r="AH96" i="18"/>
  <c r="AI99" i="18"/>
  <c r="AH104" i="18"/>
  <c r="T19" i="18"/>
  <c r="T71" i="18"/>
  <c r="AI78" i="18"/>
  <c r="T86" i="18"/>
  <c r="T98" i="18"/>
  <c r="AH101" i="18"/>
  <c r="AB74" i="18"/>
  <c r="R74" i="18" s="1"/>
  <c r="AB88" i="18"/>
  <c r="P88" i="18" s="1"/>
  <c r="T95" i="18"/>
  <c r="AH98" i="18"/>
  <c r="T103" i="18"/>
  <c r="AH106" i="18"/>
  <c r="AI61" i="18"/>
  <c r="AB73" i="18"/>
  <c r="AB83" i="18"/>
  <c r="AC83" i="18" s="1"/>
  <c r="T85" i="18"/>
  <c r="AI87" i="18"/>
  <c r="T89" i="18"/>
  <c r="AB78" i="18"/>
  <c r="AC78" i="18" s="1"/>
  <c r="AH88" i="18"/>
  <c r="AB18" i="18"/>
  <c r="AC18" i="18" s="1"/>
  <c r="AH55" i="18"/>
  <c r="AB62" i="18"/>
  <c r="R62" i="18" s="1"/>
  <c r="AB66" i="18"/>
  <c r="P66" i="18" s="1"/>
  <c r="T72" i="18"/>
  <c r="AI79" i="18"/>
  <c r="AH81" i="18"/>
  <c r="AI82" i="18"/>
  <c r="AI83" i="18"/>
  <c r="AI88" i="18"/>
  <c r="AI81" i="18"/>
  <c r="AI65" i="18"/>
  <c r="T78" i="18"/>
  <c r="AH78" i="18"/>
  <c r="T82" i="18"/>
  <c r="T80" i="18"/>
  <c r="T83" i="18"/>
  <c r="AI67" i="18"/>
  <c r="AH73" i="18"/>
  <c r="AI74" i="18"/>
  <c r="AI75" i="18"/>
  <c r="T79" i="18"/>
  <c r="AH89" i="18"/>
  <c r="AB49" i="18"/>
  <c r="AC49" i="18" s="1"/>
  <c r="AI71" i="18"/>
  <c r="AI73" i="18"/>
  <c r="AH75" i="18"/>
  <c r="AB81" i="18"/>
  <c r="AB84" i="18"/>
  <c r="P84" i="18" s="1"/>
  <c r="AI86" i="18"/>
  <c r="R80" i="18"/>
  <c r="AI76" i="18"/>
  <c r="AB77" i="18"/>
  <c r="AI84" i="18"/>
  <c r="AB85" i="18"/>
  <c r="AB17" i="18"/>
  <c r="R17" i="18" s="1"/>
  <c r="AB55" i="18"/>
  <c r="P55" i="18" s="1"/>
  <c r="AI58" i="18"/>
  <c r="AH64" i="18"/>
  <c r="AB87" i="18"/>
  <c r="AI57" i="18"/>
  <c r="AB61" i="18"/>
  <c r="AC61" i="18" s="1"/>
  <c r="AI64" i="18"/>
  <c r="AH72" i="18"/>
  <c r="AB76" i="18"/>
  <c r="T77" i="18"/>
  <c r="AC79" i="18"/>
  <c r="AH80" i="18"/>
  <c r="AI19" i="18"/>
  <c r="AI55" i="18"/>
  <c r="AB60" i="18"/>
  <c r="R60" i="18" s="1"/>
  <c r="T65" i="18"/>
  <c r="T66" i="18"/>
  <c r="AI72" i="18"/>
  <c r="AH77" i="18"/>
  <c r="P79" i="18"/>
  <c r="AI80" i="18"/>
  <c r="AH85" i="18"/>
  <c r="T57" i="18"/>
  <c r="T58" i="18"/>
  <c r="AH82" i="18"/>
  <c r="R55" i="18"/>
  <c r="T61" i="18"/>
  <c r="AH61" i="18"/>
  <c r="AH71" i="18"/>
  <c r="T76" i="18"/>
  <c r="AH79" i="18"/>
  <c r="T84" i="18"/>
  <c r="AH87" i="18"/>
  <c r="AH58" i="18"/>
  <c r="T63" i="18"/>
  <c r="AH66" i="18"/>
  <c r="AH15" i="18"/>
  <c r="AB59" i="18"/>
  <c r="T60" i="18"/>
  <c r="AH63" i="18"/>
  <c r="AI66" i="18"/>
  <c r="AB67" i="18"/>
  <c r="AH60" i="18"/>
  <c r="AI63" i="18"/>
  <c r="AI44" i="18"/>
  <c r="AB48" i="18"/>
  <c r="R48" i="18" s="1"/>
  <c r="AH57" i="18"/>
  <c r="AI60" i="18"/>
  <c r="T62" i="18"/>
  <c r="AH65" i="18"/>
  <c r="T59" i="18"/>
  <c r="AH62" i="18"/>
  <c r="AH59" i="18"/>
  <c r="T64" i="18"/>
  <c r="AH67" i="18"/>
  <c r="AB46" i="18"/>
  <c r="R46" i="18" s="1"/>
  <c r="AB51" i="18"/>
  <c r="R51" i="18" s="1"/>
  <c r="AI47" i="18"/>
  <c r="AI53" i="18"/>
  <c r="AI17" i="18"/>
  <c r="AI15" i="18"/>
  <c r="T17" i="18"/>
  <c r="AI52" i="18"/>
  <c r="R15" i="18"/>
  <c r="AH18" i="18"/>
  <c r="AB34" i="18"/>
  <c r="P34" i="18" s="1"/>
  <c r="AH50" i="18"/>
  <c r="AI18" i="18"/>
  <c r="AB19" i="18"/>
  <c r="AH17" i="18"/>
  <c r="T18" i="18"/>
  <c r="AH19" i="18"/>
  <c r="T47" i="18"/>
  <c r="AI48" i="18"/>
  <c r="AB52" i="18"/>
  <c r="AC52" i="18" s="1"/>
  <c r="AB44" i="18"/>
  <c r="AC44" i="18" s="1"/>
  <c r="AI51" i="18"/>
  <c r="AI42" i="18"/>
  <c r="AB47" i="18"/>
  <c r="AC47" i="18" s="1"/>
  <c r="AI50" i="18"/>
  <c r="T50" i="18"/>
  <c r="T51" i="18"/>
  <c r="T52" i="18"/>
  <c r="T44" i="18"/>
  <c r="AI27" i="18"/>
  <c r="AI45" i="18"/>
  <c r="AH47" i="18"/>
  <c r="AH44" i="18"/>
  <c r="T49" i="18"/>
  <c r="AH52" i="18"/>
  <c r="AB29" i="18"/>
  <c r="P29" i="18" s="1"/>
  <c r="AH32" i="18"/>
  <c r="T37" i="18"/>
  <c r="AI38" i="18"/>
  <c r="AB45" i="18"/>
  <c r="T46" i="18"/>
  <c r="AH49" i="18"/>
  <c r="AB53" i="18"/>
  <c r="AH46" i="18"/>
  <c r="AI49" i="18"/>
  <c r="T33" i="18"/>
  <c r="AH42" i="18"/>
  <c r="AI46" i="18"/>
  <c r="T48" i="18"/>
  <c r="AC50" i="18"/>
  <c r="AH51" i="18"/>
  <c r="R42" i="18"/>
  <c r="T45" i="18"/>
  <c r="AH48" i="18"/>
  <c r="T53" i="18"/>
  <c r="AH45" i="18"/>
  <c r="AH53" i="18"/>
  <c r="AH30" i="18"/>
  <c r="AH31" i="18"/>
  <c r="AI35" i="18"/>
  <c r="T32" i="18"/>
  <c r="T38" i="18"/>
  <c r="AH33" i="18"/>
  <c r="T31" i="18"/>
  <c r="AB36" i="18"/>
  <c r="R36" i="18" s="1"/>
  <c r="T39" i="18"/>
  <c r="AH39" i="18"/>
  <c r="AI39" i="18"/>
  <c r="AI33" i="18"/>
  <c r="AB32" i="18"/>
  <c r="P32" i="18" s="1"/>
  <c r="AB39" i="18"/>
  <c r="T30" i="18"/>
  <c r="AI32" i="18"/>
  <c r="AI28" i="18"/>
  <c r="AB31" i="18"/>
  <c r="P31" i="18" s="1"/>
  <c r="AH35" i="18"/>
  <c r="AI36" i="18"/>
  <c r="AB37" i="18"/>
  <c r="P37" i="18" s="1"/>
  <c r="AI24" i="18"/>
  <c r="AB27" i="18"/>
  <c r="P27" i="18" s="1"/>
  <c r="AB33" i="18"/>
  <c r="T34" i="18"/>
  <c r="AH37" i="18"/>
  <c r="AH34" i="18"/>
  <c r="AI37" i="18"/>
  <c r="AB38" i="18"/>
  <c r="AB26" i="18"/>
  <c r="R26" i="18" s="1"/>
  <c r="AH27" i="18"/>
  <c r="AI34" i="18"/>
  <c r="AB35" i="18"/>
  <c r="T36" i="18"/>
  <c r="AB30" i="18"/>
  <c r="R30" i="18" s="1"/>
  <c r="AI31" i="18"/>
  <c r="AH36" i="18"/>
  <c r="T27" i="18"/>
  <c r="T28" i="18"/>
  <c r="T25" i="18"/>
  <c r="T35" i="18"/>
  <c r="AH38" i="18"/>
  <c r="AI29" i="18"/>
  <c r="AI30" i="18"/>
  <c r="AB28" i="18"/>
  <c r="T29" i="18"/>
  <c r="T24" i="18"/>
  <c r="AH29" i="18"/>
  <c r="AI26" i="18"/>
  <c r="AB25" i="18"/>
  <c r="R25" i="18" s="1"/>
  <c r="AH28" i="18"/>
  <c r="T26" i="18"/>
  <c r="AH25" i="18"/>
  <c r="AI25" i="18"/>
  <c r="AH26" i="18"/>
  <c r="AB24" i="18"/>
  <c r="AH24" i="18"/>
  <c r="AI23" i="18"/>
  <c r="AB23" i="18"/>
  <c r="AH23" i="18"/>
  <c r="AI21" i="18"/>
  <c r="T23" i="18"/>
  <c r="AH21" i="18"/>
  <c r="R21" i="18"/>
  <c r="AH170" i="17"/>
  <c r="AG24" i="17"/>
  <c r="S129" i="17"/>
  <c r="AA149" i="17"/>
  <c r="AH165" i="17"/>
  <c r="S9" i="17"/>
  <c r="AH19" i="17"/>
  <c r="AG20" i="17"/>
  <c r="AA21" i="17"/>
  <c r="AB21" i="17" s="1"/>
  <c r="AH24" i="17"/>
  <c r="AA25" i="17"/>
  <c r="AA169" i="17"/>
  <c r="AB169" i="17" s="1"/>
  <c r="AH11" i="17"/>
  <c r="AG12" i="17"/>
  <c r="AH20" i="17"/>
  <c r="AA74" i="17"/>
  <c r="AB74" i="17" s="1"/>
  <c r="S124" i="17"/>
  <c r="AH125" i="17"/>
  <c r="AA143" i="17"/>
  <c r="AB143" i="17" s="1"/>
  <c r="S150" i="17"/>
  <c r="AH152" i="17"/>
  <c r="S173" i="17"/>
  <c r="AA8" i="17"/>
  <c r="AA10" i="17"/>
  <c r="AB10" i="17" s="1"/>
  <c r="AH12" i="17"/>
  <c r="AA15" i="17"/>
  <c r="Q15" i="17" s="1"/>
  <c r="S16" i="17"/>
  <c r="AG23" i="17"/>
  <c r="S121" i="17"/>
  <c r="S147" i="17"/>
  <c r="AA86" i="17"/>
  <c r="AB86" i="17" s="1"/>
  <c r="S159" i="17"/>
  <c r="AA164" i="17"/>
  <c r="Q164" i="17" s="1"/>
  <c r="AH171" i="17"/>
  <c r="AA9" i="17"/>
  <c r="Q9" i="17" s="1"/>
  <c r="S13" i="17"/>
  <c r="AG16" i="17"/>
  <c r="AG25" i="17"/>
  <c r="AA88" i="17"/>
  <c r="AB88" i="17" s="1"/>
  <c r="AG91" i="17"/>
  <c r="AG124" i="17"/>
  <c r="AA131" i="17"/>
  <c r="Q131" i="17" s="1"/>
  <c r="AA134" i="17"/>
  <c r="S142" i="17"/>
  <c r="AA166" i="17"/>
  <c r="Q166" i="17" s="1"/>
  <c r="S172" i="17"/>
  <c r="AG8" i="17"/>
  <c r="AH9" i="17"/>
  <c r="AH14" i="17"/>
  <c r="AH16" i="17"/>
  <c r="AG17" i="17"/>
  <c r="AA20" i="17"/>
  <c r="Q20" i="17" s="1"/>
  <c r="AH22" i="17"/>
  <c r="S10" i="17"/>
  <c r="AG13" i="17"/>
  <c r="S18" i="17"/>
  <c r="AG21" i="17"/>
  <c r="AG142" i="17"/>
  <c r="AH153" i="17"/>
  <c r="S165" i="17"/>
  <c r="S167" i="17"/>
  <c r="S171" i="17"/>
  <c r="AG10" i="17"/>
  <c r="AH13" i="17"/>
  <c r="AA14" i="17"/>
  <c r="S15" i="17"/>
  <c r="AG18" i="17"/>
  <c r="AH21" i="17"/>
  <c r="AA22" i="17"/>
  <c r="AH85" i="17"/>
  <c r="AH132" i="17"/>
  <c r="AG144" i="17"/>
  <c r="AH147" i="17"/>
  <c r="AG159" i="17"/>
  <c r="AH160" i="17"/>
  <c r="S164" i="17"/>
  <c r="AA168" i="17"/>
  <c r="Q168" i="17" s="1"/>
  <c r="AH173" i="17"/>
  <c r="AG6" i="17"/>
  <c r="AH10" i="17"/>
  <c r="AA11" i="17"/>
  <c r="AG15" i="17"/>
  <c r="AH18" i="17"/>
  <c r="AA19" i="17"/>
  <c r="AA139" i="17"/>
  <c r="S153" i="17"/>
  <c r="AH159" i="17"/>
  <c r="Q6" i="17"/>
  <c r="AH6" i="17"/>
  <c r="AH15" i="17"/>
  <c r="S14" i="17"/>
  <c r="AB16" i="17"/>
  <c r="S146" i="17"/>
  <c r="S160" i="17"/>
  <c r="AG168" i="17"/>
  <c r="AA171" i="17"/>
  <c r="Q171" i="17" s="1"/>
  <c r="S11" i="17"/>
  <c r="AG14" i="17"/>
  <c r="S19" i="17"/>
  <c r="AG22" i="17"/>
  <c r="AH74" i="17"/>
  <c r="AH120" i="17"/>
  <c r="AH134" i="17"/>
  <c r="AG149" i="17"/>
  <c r="S154" i="17"/>
  <c r="AA159" i="17"/>
  <c r="S168" i="17"/>
  <c r="AG170" i="17"/>
  <c r="AA172" i="17"/>
  <c r="AB172" i="17" s="1"/>
  <c r="Q145" i="17"/>
  <c r="AB157" i="17"/>
  <c r="AH119" i="17"/>
  <c r="AA122" i="17"/>
  <c r="AA146" i="17"/>
  <c r="Q146" i="17" s="1"/>
  <c r="S161" i="17"/>
  <c r="AG164" i="17"/>
  <c r="S169" i="17"/>
  <c r="AG172" i="17"/>
  <c r="AH75" i="17"/>
  <c r="AA115" i="17"/>
  <c r="AB115" i="17" s="1"/>
  <c r="AH135" i="17"/>
  <c r="AG141" i="17"/>
  <c r="AH142" i="17"/>
  <c r="AH144" i="17"/>
  <c r="AH145" i="17"/>
  <c r="AG146" i="17"/>
  <c r="AG152" i="17"/>
  <c r="AA154" i="17"/>
  <c r="AB160" i="17"/>
  <c r="AG161" i="17"/>
  <c r="AH164" i="17"/>
  <c r="AA165" i="17"/>
  <c r="S166" i="17"/>
  <c r="AG169" i="17"/>
  <c r="AH172" i="17"/>
  <c r="AA173" i="17"/>
  <c r="AH129" i="17"/>
  <c r="AH141" i="17"/>
  <c r="S145" i="17"/>
  <c r="AA148" i="17"/>
  <c r="S149" i="17"/>
  <c r="AA151" i="17"/>
  <c r="Q151" i="17" s="1"/>
  <c r="AG154" i="17"/>
  <c r="AG157" i="17"/>
  <c r="AH161" i="17"/>
  <c r="AA162" i="17"/>
  <c r="AG166" i="17"/>
  <c r="AH169" i="17"/>
  <c r="AA170" i="17"/>
  <c r="AG54" i="17"/>
  <c r="S86" i="17"/>
  <c r="S87" i="17"/>
  <c r="S135" i="17"/>
  <c r="AA150" i="17"/>
  <c r="Q150" i="17" s="1"/>
  <c r="S155" i="17"/>
  <c r="Q157" i="17"/>
  <c r="AH157" i="17"/>
  <c r="AH166" i="17"/>
  <c r="AG171" i="17"/>
  <c r="S143" i="17"/>
  <c r="S68" i="17"/>
  <c r="AA95" i="17"/>
  <c r="Q95" i="17" s="1"/>
  <c r="AA127" i="17"/>
  <c r="AH149" i="17"/>
  <c r="Q152" i="17"/>
  <c r="S162" i="17"/>
  <c r="AG165" i="17"/>
  <c r="S170" i="17"/>
  <c r="AG173" i="17"/>
  <c r="AA92" i="17"/>
  <c r="Q92" i="17" s="1"/>
  <c r="AG131" i="17"/>
  <c r="S136" i="17"/>
  <c r="AA141" i="17"/>
  <c r="AB141" i="17" s="1"/>
  <c r="AA144" i="17"/>
  <c r="AH155" i="17"/>
  <c r="AG127" i="17"/>
  <c r="AA28" i="17"/>
  <c r="AB28" i="17" s="1"/>
  <c r="AA118" i="17"/>
  <c r="AB118" i="17" s="1"/>
  <c r="AG134" i="17"/>
  <c r="AA136" i="17"/>
  <c r="AG143" i="17"/>
  <c r="AH146" i="17"/>
  <c r="AA147" i="17"/>
  <c r="S148" i="17"/>
  <c r="AG151" i="17"/>
  <c r="AH154" i="17"/>
  <c r="AA155" i="17"/>
  <c r="AH92" i="17"/>
  <c r="AA121" i="17"/>
  <c r="AB121" i="17" s="1"/>
  <c r="AH124" i="17"/>
  <c r="S127" i="17"/>
  <c r="AA130" i="17"/>
  <c r="AB130" i="17" s="1"/>
  <c r="S131" i="17"/>
  <c r="AA133" i="17"/>
  <c r="AB133" i="17" s="1"/>
  <c r="AG136" i="17"/>
  <c r="AG139" i="17"/>
  <c r="AH143" i="17"/>
  <c r="AG148" i="17"/>
  <c r="AH151" i="17"/>
  <c r="S115" i="17"/>
  <c r="AH117" i="17"/>
  <c r="AA132" i="17"/>
  <c r="Q132" i="17" s="1"/>
  <c r="S137" i="17"/>
  <c r="Q139" i="17"/>
  <c r="AH139" i="17"/>
  <c r="AG145" i="17"/>
  <c r="AH148" i="17"/>
  <c r="AB152" i="17"/>
  <c r="AG153" i="17"/>
  <c r="AG150" i="17"/>
  <c r="AH131" i="17"/>
  <c r="S144" i="17"/>
  <c r="AG147" i="17"/>
  <c r="S152" i="17"/>
  <c r="AG155" i="17"/>
  <c r="AA57" i="17"/>
  <c r="AB57" i="17" s="1"/>
  <c r="S118" i="17"/>
  <c r="AA119" i="17"/>
  <c r="AB119" i="17" s="1"/>
  <c r="AH137" i="17"/>
  <c r="AG115" i="17"/>
  <c r="AA79" i="17"/>
  <c r="AB79" i="17" s="1"/>
  <c r="AA83" i="17"/>
  <c r="AB83" i="17" s="1"/>
  <c r="AA87" i="17"/>
  <c r="Q87" i="17" s="1"/>
  <c r="AA94" i="17"/>
  <c r="AB94" i="17" s="1"/>
  <c r="AH115" i="17"/>
  <c r="AH123" i="17"/>
  <c r="AA124" i="17"/>
  <c r="AB124" i="17" s="1"/>
  <c r="AA125" i="17"/>
  <c r="Q125" i="17" s="1"/>
  <c r="Q127" i="17"/>
  <c r="AH127" i="17"/>
  <c r="AA129" i="17"/>
  <c r="S130" i="17"/>
  <c r="AG133" i="17"/>
  <c r="AH136" i="17"/>
  <c r="AA137" i="17"/>
  <c r="S89" i="17"/>
  <c r="Q115" i="17"/>
  <c r="AG130" i="17"/>
  <c r="AH133" i="17"/>
  <c r="AG64" i="17"/>
  <c r="AH82" i="17"/>
  <c r="AH86" i="17"/>
  <c r="S117" i="17"/>
  <c r="AG122" i="17"/>
  <c r="AH130" i="17"/>
  <c r="AG135" i="17"/>
  <c r="S119" i="17"/>
  <c r="AG132" i="17"/>
  <c r="AA54" i="17"/>
  <c r="S94" i="17"/>
  <c r="AH121" i="17"/>
  <c r="AG129" i="17"/>
  <c r="S134" i="17"/>
  <c r="AG137" i="17"/>
  <c r="S81" i="17"/>
  <c r="AH95" i="17"/>
  <c r="AA117" i="17"/>
  <c r="Q117" i="17" s="1"/>
  <c r="AG119" i="17"/>
  <c r="AG121" i="17"/>
  <c r="S125" i="17"/>
  <c r="AH58" i="17"/>
  <c r="AG68" i="17"/>
  <c r="AA81" i="17"/>
  <c r="Q81" i="17" s="1"/>
  <c r="AH122" i="17"/>
  <c r="AA123" i="17"/>
  <c r="AA64" i="17"/>
  <c r="Q64" i="17" s="1"/>
  <c r="AH90" i="17"/>
  <c r="AA76" i="17"/>
  <c r="AG67" i="17"/>
  <c r="AG83" i="17"/>
  <c r="AH88" i="17"/>
  <c r="AG89" i="17"/>
  <c r="AG118" i="17"/>
  <c r="S123" i="17"/>
  <c r="S60" i="17"/>
  <c r="AA72" i="17"/>
  <c r="Q72" i="17" s="1"/>
  <c r="AH79" i="17"/>
  <c r="AG81" i="17"/>
  <c r="AG82" i="17"/>
  <c r="AH87" i="17"/>
  <c r="AH89" i="17"/>
  <c r="AH118" i="17"/>
  <c r="S120" i="17"/>
  <c r="AG123" i="17"/>
  <c r="S64" i="17"/>
  <c r="S69" i="17"/>
  <c r="AH81" i="17"/>
  <c r="AG120" i="17"/>
  <c r="AG117" i="17"/>
  <c r="S122" i="17"/>
  <c r="AG125" i="17"/>
  <c r="AA59" i="17"/>
  <c r="Q59" i="17" s="1"/>
  <c r="AG84" i="17"/>
  <c r="S88" i="17"/>
  <c r="AA89" i="17"/>
  <c r="Q89" i="17" s="1"/>
  <c r="AA91" i="17"/>
  <c r="AB91" i="17" s="1"/>
  <c r="AG92" i="17"/>
  <c r="S95" i="17"/>
  <c r="Q88" i="17"/>
  <c r="AA85" i="17"/>
  <c r="AA93" i="17"/>
  <c r="AG55" i="17"/>
  <c r="S65" i="17"/>
  <c r="AG66" i="17"/>
  <c r="AA70" i="17"/>
  <c r="Q70" i="17" s="1"/>
  <c r="AA82" i="17"/>
  <c r="S83" i="17"/>
  <c r="AG86" i="17"/>
  <c r="AA90" i="17"/>
  <c r="S91" i="17"/>
  <c r="AG94" i="17"/>
  <c r="AG59" i="17"/>
  <c r="S67" i="17"/>
  <c r="AG76" i="17"/>
  <c r="AG79" i="17"/>
  <c r="AH83" i="17"/>
  <c r="AA84" i="17"/>
  <c r="S85" i="17"/>
  <c r="AG88" i="17"/>
  <c r="AH91" i="17"/>
  <c r="S93" i="17"/>
  <c r="AA65" i="17"/>
  <c r="Q65" i="17" s="1"/>
  <c r="AH72" i="17"/>
  <c r="AA75" i="17"/>
  <c r="Q75" i="17" s="1"/>
  <c r="S77" i="17"/>
  <c r="Q79" i="17"/>
  <c r="S82" i="17"/>
  <c r="AG85" i="17"/>
  <c r="S90" i="17"/>
  <c r="AG93" i="17"/>
  <c r="S59" i="17"/>
  <c r="AG90" i="17"/>
  <c r="S61" i="17"/>
  <c r="AA67" i="17"/>
  <c r="Q67" i="17" s="1"/>
  <c r="S71" i="17"/>
  <c r="S76" i="17"/>
  <c r="S84" i="17"/>
  <c r="AG87" i="17"/>
  <c r="S92" i="17"/>
  <c r="AG95" i="17"/>
  <c r="AH53" i="17"/>
  <c r="AA63" i="17"/>
  <c r="Q63" i="17" s="1"/>
  <c r="AH29" i="17"/>
  <c r="AG53" i="17"/>
  <c r="S57" i="17"/>
  <c r="AG58" i="17"/>
  <c r="AG63" i="17"/>
  <c r="AH64" i="17"/>
  <c r="AH67" i="17"/>
  <c r="AG48" i="17"/>
  <c r="S54" i="17"/>
  <c r="AH61" i="17"/>
  <c r="AH63" i="17"/>
  <c r="AA71" i="17"/>
  <c r="AB71" i="17" s="1"/>
  <c r="AG74" i="17"/>
  <c r="AA73" i="17"/>
  <c r="AA60" i="17"/>
  <c r="AA55" i="17"/>
  <c r="AH59" i="17"/>
  <c r="AG60" i="17"/>
  <c r="AG71" i="17"/>
  <c r="S75" i="17"/>
  <c r="AH55" i="17"/>
  <c r="AH69" i="17"/>
  <c r="AH71" i="17"/>
  <c r="AA53" i="17"/>
  <c r="S63" i="17"/>
  <c r="AH66" i="17"/>
  <c r="AH77" i="17"/>
  <c r="AA68" i="17"/>
  <c r="S72" i="17"/>
  <c r="S73" i="17"/>
  <c r="Q62" i="17"/>
  <c r="AB62" i="17"/>
  <c r="Q54" i="17"/>
  <c r="AH54" i="17"/>
  <c r="AG57" i="17"/>
  <c r="AH60" i="17"/>
  <c r="AA61" i="17"/>
  <c r="S62" i="17"/>
  <c r="AG65" i="17"/>
  <c r="AH68" i="17"/>
  <c r="AA69" i="17"/>
  <c r="S70" i="17"/>
  <c r="AG73" i="17"/>
  <c r="AH76" i="17"/>
  <c r="AA77" i="17"/>
  <c r="AH57" i="17"/>
  <c r="AA58" i="17"/>
  <c r="AG62" i="17"/>
  <c r="AH65" i="17"/>
  <c r="AA66" i="17"/>
  <c r="AG70" i="17"/>
  <c r="AH73" i="17"/>
  <c r="AH62" i="17"/>
  <c r="AH70" i="17"/>
  <c r="AG75" i="17"/>
  <c r="AG72" i="17"/>
  <c r="S29" i="17"/>
  <c r="Q53" i="17"/>
  <c r="Q55" i="17"/>
  <c r="S58" i="17"/>
  <c r="AG61" i="17"/>
  <c r="S66" i="17"/>
  <c r="AG69" i="17"/>
  <c r="S74" i="17"/>
  <c r="AG77" i="17"/>
  <c r="AH44" i="17"/>
  <c r="AA27" i="17"/>
  <c r="AB27" i="17" s="1"/>
  <c r="AA29" i="17"/>
  <c r="AB29" i="17" s="1"/>
  <c r="AA47" i="17"/>
  <c r="AB47" i="17" s="1"/>
  <c r="AA38" i="17"/>
  <c r="Q38" i="17" s="1"/>
  <c r="S49" i="17"/>
  <c r="AH28" i="17"/>
  <c r="AA40" i="17"/>
  <c r="AH46" i="17"/>
  <c r="AH51" i="17"/>
  <c r="AG29" i="17"/>
  <c r="Q29" i="17"/>
  <c r="AH36" i="17"/>
  <c r="AA39" i="17"/>
  <c r="AH49" i="17"/>
  <c r="S46" i="17"/>
  <c r="S39" i="17"/>
  <c r="S50" i="17"/>
  <c r="S37" i="17"/>
  <c r="AA50" i="17"/>
  <c r="Q50" i="17" s="1"/>
  <c r="AG28" i="17"/>
  <c r="AH34" i="17"/>
  <c r="AA46" i="17"/>
  <c r="Q46" i="17" s="1"/>
  <c r="AA49" i="17"/>
  <c r="Q49" i="17" s="1"/>
  <c r="S51" i="17"/>
  <c r="Q28" i="17"/>
  <c r="AG42" i="17"/>
  <c r="AA45" i="17"/>
  <c r="AB45" i="17" s="1"/>
  <c r="AA48" i="17"/>
  <c r="AB48" i="17" s="1"/>
  <c r="AA35" i="17"/>
  <c r="AH48" i="17"/>
  <c r="S38" i="17"/>
  <c r="AH43" i="17"/>
  <c r="S41" i="17"/>
  <c r="AA43" i="17"/>
  <c r="S47" i="17"/>
  <c r="AG50" i="17"/>
  <c r="AA42" i="17"/>
  <c r="AB42" i="17" s="1"/>
  <c r="AG43" i="17"/>
  <c r="AG47" i="17"/>
  <c r="AH50" i="17"/>
  <c r="AA51" i="17"/>
  <c r="AH47" i="17"/>
  <c r="S40" i="17"/>
  <c r="AH41" i="17"/>
  <c r="S45" i="17"/>
  <c r="AG49" i="17"/>
  <c r="AG40" i="17"/>
  <c r="S48" i="17"/>
  <c r="AG51" i="17"/>
  <c r="AA32" i="17"/>
  <c r="Q32" i="17" s="1"/>
  <c r="AH38" i="17"/>
  <c r="AH39" i="17"/>
  <c r="AH40" i="17"/>
  <c r="AA44" i="17"/>
  <c r="AA37" i="17"/>
  <c r="Q37" i="17" s="1"/>
  <c r="AA41" i="17"/>
  <c r="S42" i="17"/>
  <c r="AG45" i="17"/>
  <c r="AH45" i="17"/>
  <c r="AG35" i="17"/>
  <c r="AG39" i="17"/>
  <c r="AH42" i="17"/>
  <c r="S44" i="17"/>
  <c r="AG44" i="17"/>
  <c r="AH35" i="17"/>
  <c r="AG41" i="17"/>
  <c r="S43" i="17"/>
  <c r="AG46" i="17"/>
  <c r="AA36" i="17"/>
  <c r="AG37" i="17"/>
  <c r="AH37" i="17"/>
  <c r="S32" i="17"/>
  <c r="S36" i="17"/>
  <c r="AG36" i="17"/>
  <c r="AA33" i="17"/>
  <c r="S35" i="17"/>
  <c r="AG38" i="17"/>
  <c r="AH32" i="17"/>
  <c r="S34" i="17"/>
  <c r="AH33" i="17"/>
  <c r="AA34" i="17"/>
  <c r="AG33" i="17"/>
  <c r="S33" i="17"/>
  <c r="AG34" i="17"/>
  <c r="AA31" i="17"/>
  <c r="AG32" i="17"/>
  <c r="AH27" i="17"/>
  <c r="AG27" i="17"/>
  <c r="S31" i="17"/>
  <c r="Q27" i="17"/>
  <c r="AG31" i="17"/>
  <c r="AH31" i="17"/>
  <c r="E18" i="15"/>
  <c r="G18" i="15" s="1"/>
  <c r="E21" i="15"/>
  <c r="G21" i="15" s="1"/>
  <c r="E5" i="15"/>
  <c r="G5" i="15" s="1"/>
  <c r="E2" i="15"/>
  <c r="G2" i="15" s="1"/>
  <c r="E1326" i="15"/>
  <c r="E1350" i="15"/>
  <c r="E1342" i="15"/>
  <c r="E1366" i="15"/>
  <c r="E1386" i="15"/>
  <c r="E1406" i="15"/>
  <c r="G1406" i="15" s="1"/>
  <c r="E1586" i="15"/>
  <c r="E1594" i="15"/>
  <c r="E1642" i="15"/>
  <c r="E1650" i="15"/>
  <c r="E1658" i="15"/>
  <c r="E1437" i="15"/>
  <c r="E1445" i="15"/>
  <c r="E1702" i="15"/>
  <c r="G1702" i="15" s="1"/>
  <c r="E1706" i="15"/>
  <c r="G1706" i="15" s="1"/>
  <c r="E1710" i="15"/>
  <c r="G1710" i="15" s="1"/>
  <c r="E1714" i="15"/>
  <c r="G1714" i="15" s="1"/>
  <c r="E1718" i="15"/>
  <c r="G1718" i="15" s="1"/>
  <c r="E1850" i="15"/>
  <c r="E1858" i="15"/>
  <c r="E1866" i="15"/>
  <c r="E1874" i="15"/>
  <c r="E1882" i="15"/>
  <c r="E17" i="15"/>
  <c r="G17" i="15" s="1"/>
  <c r="E61" i="15"/>
  <c r="E58" i="15"/>
  <c r="E53" i="15"/>
  <c r="E45" i="15"/>
  <c r="E16" i="15"/>
  <c r="G16" i="15" s="1"/>
  <c r="E1583" i="15"/>
  <c r="E1591" i="15"/>
  <c r="E1599" i="15"/>
  <c r="E1899" i="15"/>
  <c r="E1902" i="15"/>
  <c r="E1684" i="15"/>
  <c r="G1684" i="15" s="1"/>
  <c r="E1891" i="15"/>
  <c r="E1860" i="15"/>
  <c r="E1868" i="15"/>
  <c r="E1876" i="15"/>
  <c r="E1884" i="15"/>
  <c r="E1854" i="15"/>
  <c r="E1862" i="15"/>
  <c r="E1870" i="15"/>
  <c r="E1878" i="15"/>
  <c r="E1856" i="15"/>
  <c r="E1864" i="15"/>
  <c r="E1872" i="15"/>
  <c r="E1880" i="15"/>
  <c r="E1873" i="15"/>
  <c r="E1881" i="15"/>
  <c r="E1618" i="15"/>
  <c r="E1626" i="15"/>
  <c r="E1690" i="15"/>
  <c r="G1690" i="15" s="1"/>
  <c r="E1711" i="15"/>
  <c r="G1711" i="15" s="1"/>
  <c r="E1703" i="15"/>
  <c r="G1703" i="15" s="1"/>
  <c r="E1647" i="15"/>
  <c r="E1719" i="15"/>
  <c r="G1719" i="15" s="1"/>
  <c r="E1744" i="15"/>
  <c r="E1655" i="15"/>
  <c r="E1736" i="15"/>
  <c r="E1558" i="15"/>
  <c r="E1566" i="15"/>
  <c r="E1606" i="15"/>
  <c r="E1674" i="15"/>
  <c r="G1674" i="15" s="1"/>
  <c r="E1682" i="15"/>
  <c r="G1682" i="15" s="1"/>
  <c r="E1886" i="15"/>
  <c r="E1885" i="15"/>
  <c r="E1877" i="15"/>
  <c r="E1861" i="15"/>
  <c r="E1869" i="15"/>
  <c r="E1865" i="15"/>
  <c r="E1857" i="15"/>
  <c r="E1853" i="15"/>
  <c r="E1852" i="15"/>
  <c r="E1846" i="15"/>
  <c r="E1134" i="15"/>
  <c r="G1134" i="15" s="1"/>
  <c r="E1333" i="15"/>
  <c r="E1357" i="15"/>
  <c r="E1373" i="15"/>
  <c r="E1393" i="15"/>
  <c r="G1393" i="15" s="1"/>
  <c r="E1413" i="15"/>
  <c r="E1748" i="15"/>
  <c r="E1758" i="15"/>
  <c r="E1766" i="15"/>
  <c r="E1774" i="15"/>
  <c r="E1782" i="15"/>
  <c r="E1790" i="15"/>
  <c r="E1794" i="15"/>
  <c r="E1802" i="15"/>
  <c r="E1806" i="15"/>
  <c r="E1814" i="15"/>
  <c r="E1830" i="15"/>
  <c r="E1840" i="15"/>
  <c r="E1740" i="15"/>
  <c r="E1841" i="15"/>
  <c r="E1732" i="15"/>
  <c r="E1820" i="15"/>
  <c r="E1446" i="15"/>
  <c r="E1837" i="15"/>
  <c r="E1817" i="15"/>
  <c r="E1496" i="15"/>
  <c r="E1504" i="15"/>
  <c r="E1637" i="15"/>
  <c r="E1426" i="15"/>
  <c r="E1434" i="15"/>
  <c r="E1442" i="15"/>
  <c r="E1450" i="15"/>
  <c r="E1693" i="15"/>
  <c r="G1693" i="15" s="1"/>
  <c r="E1701" i="15"/>
  <c r="G1701" i="15" s="1"/>
  <c r="E1726" i="15"/>
  <c r="E1523" i="15"/>
  <c r="E1531" i="15"/>
  <c r="E1539" i="15"/>
  <c r="E1469" i="15"/>
  <c r="E1477" i="15"/>
  <c r="E1831" i="15"/>
  <c r="E1828" i="15"/>
  <c r="E1832" i="15"/>
  <c r="E1762" i="15"/>
  <c r="E1770" i="15"/>
  <c r="E1778" i="15"/>
  <c r="E1786" i="15"/>
  <c r="E1798" i="15"/>
  <c r="E1810" i="15"/>
  <c r="E1829" i="15"/>
  <c r="E1795" i="15"/>
  <c r="E1803" i="15"/>
  <c r="E1807" i="15"/>
  <c r="E1815" i="15"/>
  <c r="E1825" i="15"/>
  <c r="E1834" i="15"/>
  <c r="E1822" i="15"/>
  <c r="E1836" i="15"/>
  <c r="E1826" i="15"/>
  <c r="E1457" i="15"/>
  <c r="E1585" i="15"/>
  <c r="E1593" i="15"/>
  <c r="E1734" i="15"/>
  <c r="E1742" i="15"/>
  <c r="E1750" i="15"/>
  <c r="E1760" i="15"/>
  <c r="E1768" i="15"/>
  <c r="E1776" i="15"/>
  <c r="E1784" i="15"/>
  <c r="E1792" i="15"/>
  <c r="E1804" i="15"/>
  <c r="E1808" i="15"/>
  <c r="E1816" i="15"/>
  <c r="E1824" i="15"/>
  <c r="E1796" i="15"/>
  <c r="E1705" i="15"/>
  <c r="G1705" i="15" s="1"/>
  <c r="E1713" i="15"/>
  <c r="G1713" i="15" s="1"/>
  <c r="E1755" i="15"/>
  <c r="E1819" i="15"/>
  <c r="E1192" i="15"/>
  <c r="G1192" i="15" s="1"/>
  <c r="E1200" i="15"/>
  <c r="G1200" i="15" s="1"/>
  <c r="E1764" i="15"/>
  <c r="E1772" i="15"/>
  <c r="E1780" i="15"/>
  <c r="E1788" i="15"/>
  <c r="E1800" i="15"/>
  <c r="E1812" i="15"/>
  <c r="E1751" i="15"/>
  <c r="E1761" i="15"/>
  <c r="E1769" i="15"/>
  <c r="E1777" i="15"/>
  <c r="E1785" i="15"/>
  <c r="E1797" i="15"/>
  <c r="E1809" i="15"/>
  <c r="E1754" i="15"/>
  <c r="E1775" i="15"/>
  <c r="E1783" i="15"/>
  <c r="E1791" i="15"/>
  <c r="E1757" i="15"/>
  <c r="E1765" i="15"/>
  <c r="E1773" i="15"/>
  <c r="E1767" i="15"/>
  <c r="E1759" i="15"/>
  <c r="E1756" i="15"/>
  <c r="E1038" i="15"/>
  <c r="E1170" i="15"/>
  <c r="E1497" i="15"/>
  <c r="E1505" i="15"/>
  <c r="E1661" i="15"/>
  <c r="G1661" i="15" s="1"/>
  <c r="E1669" i="15"/>
  <c r="G1669" i="15" s="1"/>
  <c r="E1725" i="15"/>
  <c r="E1752" i="15"/>
  <c r="E1619" i="15"/>
  <c r="E1743" i="15"/>
  <c r="E1524" i="15"/>
  <c r="E1532" i="15"/>
  <c r="E1540" i="15"/>
  <c r="E1612" i="15"/>
  <c r="E1620" i="15"/>
  <c r="E1628" i="15"/>
  <c r="E1648" i="15"/>
  <c r="E1656" i="15"/>
  <c r="E1704" i="15"/>
  <c r="G1704" i="15" s="1"/>
  <c r="E1712" i="15"/>
  <c r="G1712" i="15" s="1"/>
  <c r="E1720" i="15"/>
  <c r="G1720" i="15" s="1"/>
  <c r="E1627" i="15"/>
  <c r="E1735" i="15"/>
  <c r="E1649" i="15"/>
  <c r="E1462" i="15"/>
  <c r="E1478" i="15"/>
  <c r="E1605" i="15"/>
  <c r="E1657" i="15"/>
  <c r="E1470" i="15"/>
  <c r="E1559" i="15"/>
  <c r="E1567" i="15"/>
  <c r="E1675" i="15"/>
  <c r="G1675" i="15" s="1"/>
  <c r="E1683" i="15"/>
  <c r="G1683" i="15" s="1"/>
  <c r="E1584" i="15"/>
  <c r="E1592" i="15"/>
  <c r="E1600" i="15"/>
  <c r="E1676" i="15"/>
  <c r="G1676" i="15" s="1"/>
  <c r="E1536" i="15"/>
  <c r="E1660" i="15"/>
  <c r="E1010" i="15"/>
  <c r="E1653" i="15"/>
  <c r="E1709" i="15"/>
  <c r="G1709" i="15" s="1"/>
  <c r="E1644" i="15"/>
  <c r="E1708" i="15"/>
  <c r="G1708" i="15" s="1"/>
  <c r="E998" i="15"/>
  <c r="E1018" i="15"/>
  <c r="E1645" i="15"/>
  <c r="E1717" i="15"/>
  <c r="G1717" i="15" s="1"/>
  <c r="E1679" i="15"/>
  <c r="G1679" i="15" s="1"/>
  <c r="E1672" i="15"/>
  <c r="G1672" i="15" s="1"/>
  <c r="E1680" i="15"/>
  <c r="G1680" i="15" s="1"/>
  <c r="E1688" i="15"/>
  <c r="G1688" i="15" s="1"/>
  <c r="E1528" i="15"/>
  <c r="E1652" i="15"/>
  <c r="E1687" i="15"/>
  <c r="G1687" i="15" s="1"/>
  <c r="E1716" i="15"/>
  <c r="G1716" i="15" s="1"/>
  <c r="E1738" i="15"/>
  <c r="E1746" i="15"/>
  <c r="E1433" i="15"/>
  <c r="E1441" i="15"/>
  <c r="E1449" i="15"/>
  <c r="E1114" i="15"/>
  <c r="E1617" i="15"/>
  <c r="E1625" i="15"/>
  <c r="E1106" i="15"/>
  <c r="E1522" i="15"/>
  <c r="E1530" i="15"/>
  <c r="E1538" i="15"/>
  <c r="E1646" i="15"/>
  <c r="E1654" i="15"/>
  <c r="E1427" i="15"/>
  <c r="E1694" i="15"/>
  <c r="G1694" i="15" s="1"/>
  <c r="E1663" i="15"/>
  <c r="G1663" i="15" s="1"/>
  <c r="E1671" i="15"/>
  <c r="G1671" i="15" s="1"/>
  <c r="E1727" i="15"/>
  <c r="E1460" i="15"/>
  <c r="E1476" i="15"/>
  <c r="E1452" i="15"/>
  <c r="E1468" i="15"/>
  <c r="E1557" i="15"/>
  <c r="E1681" i="15"/>
  <c r="G1681" i="15" s="1"/>
  <c r="E1485" i="15"/>
  <c r="E1565" i="15"/>
  <c r="E1673" i="15"/>
  <c r="G1673" i="15" s="1"/>
  <c r="E1689" i="15"/>
  <c r="G1689" i="15" s="1"/>
  <c r="E1518" i="15"/>
  <c r="E1574" i="15"/>
  <c r="E1582" i="15"/>
  <c r="E1590" i="15"/>
  <c r="E1598" i="15"/>
  <c r="E1323" i="15"/>
  <c r="E1331" i="15"/>
  <c r="E1371" i="15"/>
  <c r="E1391" i="15"/>
  <c r="G1391" i="15" s="1"/>
  <c r="E1411" i="15"/>
  <c r="E1465" i="15"/>
  <c r="E1473" i="15"/>
  <c r="E1513" i="15"/>
  <c r="E1521" i="15"/>
  <c r="E1577" i="15"/>
  <c r="E497" i="15"/>
  <c r="G497" i="15" s="1"/>
  <c r="E1554" i="15"/>
  <c r="E1562" i="15"/>
  <c r="E1678" i="15"/>
  <c r="G1678" i="15" s="1"/>
  <c r="E1686" i="15"/>
  <c r="G1686" i="15" s="1"/>
  <c r="E1587" i="15"/>
  <c r="E1595" i="15"/>
  <c r="E1492" i="15"/>
  <c r="E1500" i="15"/>
  <c r="E1508" i="15"/>
  <c r="E1438" i="15"/>
  <c r="E1614" i="15"/>
  <c r="E1622" i="15"/>
  <c r="E1630" i="15"/>
  <c r="E1722" i="15"/>
  <c r="E1730" i="15"/>
  <c r="E1616" i="15"/>
  <c r="E1624" i="15"/>
  <c r="E1529" i="15"/>
  <c r="E1537" i="15"/>
  <c r="E1467" i="15"/>
  <c r="E1475" i="15"/>
  <c r="E1631" i="15"/>
  <c r="E1639" i="15"/>
  <c r="E1556" i="15"/>
  <c r="E1564" i="15"/>
  <c r="E1580" i="15"/>
  <c r="E1664" i="15"/>
  <c r="G1664" i="15" s="1"/>
  <c r="E1728" i="15"/>
  <c r="E1589" i="15"/>
  <c r="E1597" i="15"/>
  <c r="E1494" i="15"/>
  <c r="E1502" i="15"/>
  <c r="E1510" i="15"/>
  <c r="E1464" i="15"/>
  <c r="E1472" i="15"/>
  <c r="E1480" i="15"/>
  <c r="E1154" i="15"/>
  <c r="G1154" i="15" s="1"/>
  <c r="E1162" i="15"/>
  <c r="G1162" i="15" s="1"/>
  <c r="E1481" i="15"/>
  <c r="E1489" i="15"/>
  <c r="E1553" i="15"/>
  <c r="E1561" i="15"/>
  <c r="E1569" i="15"/>
  <c r="E1613" i="15"/>
  <c r="E1621" i="15"/>
  <c r="E1629" i="15"/>
  <c r="E1526" i="15"/>
  <c r="E1534" i="15"/>
  <c r="E1345" i="15"/>
  <c r="E1369" i="15"/>
  <c r="E1389" i="15"/>
  <c r="E1409" i="15"/>
  <c r="G1409" i="15" s="1"/>
  <c r="E1545" i="15"/>
  <c r="E1601" i="15"/>
  <c r="E1609" i="15"/>
  <c r="E1466" i="15"/>
  <c r="E1474" i="15"/>
  <c r="E1555" i="15"/>
  <c r="E1563" i="15"/>
  <c r="E1588" i="15"/>
  <c r="E1596" i="15"/>
  <c r="E1632" i="15"/>
  <c r="E1640" i="15"/>
  <c r="E1696" i="15"/>
  <c r="G1696" i="15" s="1"/>
  <c r="E1493" i="15"/>
  <c r="E1501" i="15"/>
  <c r="E1509" i="15"/>
  <c r="E1581" i="15"/>
  <c r="E1665" i="15"/>
  <c r="G1665" i="15" s="1"/>
  <c r="E1721" i="15"/>
  <c r="E1729" i="15"/>
  <c r="E1439" i="15"/>
  <c r="E1447" i="15"/>
  <c r="E1615" i="15"/>
  <c r="E1623" i="15"/>
  <c r="E1571" i="15"/>
  <c r="E1579" i="15"/>
  <c r="E1436" i="15"/>
  <c r="E1444" i="15"/>
  <c r="E1525" i="15"/>
  <c r="E1533" i="15"/>
  <c r="E1552" i="15"/>
  <c r="E1560" i="15"/>
  <c r="E1568" i="15"/>
  <c r="E1498" i="15"/>
  <c r="E1506" i="15"/>
  <c r="E1463" i="15"/>
  <c r="E1691" i="15"/>
  <c r="G1691" i="15" s="1"/>
  <c r="E1699" i="15"/>
  <c r="G1699" i="15" s="1"/>
  <c r="E1471" i="15"/>
  <c r="E1479" i="15"/>
  <c r="E1724" i="15"/>
  <c r="E963" i="15"/>
  <c r="E971" i="15"/>
  <c r="E1107" i="15"/>
  <c r="E1115" i="15"/>
  <c r="E1602" i="15"/>
  <c r="E1610" i="15"/>
  <c r="E1311" i="15"/>
  <c r="E1319" i="15"/>
  <c r="E1175" i="15"/>
  <c r="E1183" i="15"/>
  <c r="E1514" i="15"/>
  <c r="E1570" i="15"/>
  <c r="E1578" i="15"/>
  <c r="E1435" i="15"/>
  <c r="E1443" i="15"/>
  <c r="E1636" i="15"/>
  <c r="E1692" i="15"/>
  <c r="G1692" i="15" s="1"/>
  <c r="E1700" i="15"/>
  <c r="G1700" i="15" s="1"/>
  <c r="E1695" i="15"/>
  <c r="G1695" i="15" s="1"/>
  <c r="E1573" i="15"/>
  <c r="E1451" i="15"/>
  <c r="E1459" i="15"/>
  <c r="E1206" i="15"/>
  <c r="E1214" i="15"/>
  <c r="E1222" i="15"/>
  <c r="E1230" i="15"/>
  <c r="G1230" i="15" s="1"/>
  <c r="E1238" i="15"/>
  <c r="E1246" i="15"/>
  <c r="E1254" i="15"/>
  <c r="E1262" i="15"/>
  <c r="E1272" i="15"/>
  <c r="E1280" i="15"/>
  <c r="G1280" i="15" s="1"/>
  <c r="E1288" i="15"/>
  <c r="G1288" i="15" s="1"/>
  <c r="E1290" i="15"/>
  <c r="G1290" i="15" s="1"/>
  <c r="E1298" i="15"/>
  <c r="G1298" i="15" s="1"/>
  <c r="E1306" i="15"/>
  <c r="E1032" i="15"/>
  <c r="E1040" i="15"/>
  <c r="E1325" i="15"/>
  <c r="E1341" i="15"/>
  <c r="E1117" i="15"/>
  <c r="E1484" i="15"/>
  <c r="E1090" i="15"/>
  <c r="E1186" i="15"/>
  <c r="E1349" i="15"/>
  <c r="E1365" i="15"/>
  <c r="E1007" i="15"/>
  <c r="E1015" i="15"/>
  <c r="E1542" i="15"/>
  <c r="E1550" i="15"/>
  <c r="E1109" i="15"/>
  <c r="E1082" i="15"/>
  <c r="E1178" i="15"/>
  <c r="E1385" i="15"/>
  <c r="E1405" i="15"/>
  <c r="G1405" i="15" s="1"/>
  <c r="E1517" i="15"/>
  <c r="E1190" i="15"/>
  <c r="G1190" i="15" s="1"/>
  <c r="E1198" i="15"/>
  <c r="G1198" i="15" s="1"/>
  <c r="E1057" i="15"/>
  <c r="E1065" i="15"/>
  <c r="E1153" i="15"/>
  <c r="G1153" i="15" s="1"/>
  <c r="E1161" i="15"/>
  <c r="G1161" i="15" s="1"/>
  <c r="E1608" i="15"/>
  <c r="E1317" i="15"/>
  <c r="E1080" i="15"/>
  <c r="E1088" i="15"/>
  <c r="E1343" i="15"/>
  <c r="E1367" i="15"/>
  <c r="E1387" i="15"/>
  <c r="E1407" i="15"/>
  <c r="G1407" i="15" s="1"/>
  <c r="E1428" i="15"/>
  <c r="E1013" i="15"/>
  <c r="E1021" i="15"/>
  <c r="E1208" i="15"/>
  <c r="E1216" i="15"/>
  <c r="E1224" i="15"/>
  <c r="G1224" i="15" s="1"/>
  <c r="E1232" i="15"/>
  <c r="G1232" i="15" s="1"/>
  <c r="E1240" i="15"/>
  <c r="E1248" i="15"/>
  <c r="E1256" i="15"/>
  <c r="E1264" i="15"/>
  <c r="E1274" i="15"/>
  <c r="E1282" i="15"/>
  <c r="G1282" i="15" s="1"/>
  <c r="E1292" i="15"/>
  <c r="G1292" i="15" s="1"/>
  <c r="E1300" i="15"/>
  <c r="E1308" i="15"/>
  <c r="E1327" i="15"/>
  <c r="E1351" i="15"/>
  <c r="E1453" i="15"/>
  <c r="E1461" i="15"/>
  <c r="E1633" i="15"/>
  <c r="E1641" i="15"/>
  <c r="E1697" i="15"/>
  <c r="G1697" i="15" s="1"/>
  <c r="E1063" i="15"/>
  <c r="E1634" i="15"/>
  <c r="E1666" i="15"/>
  <c r="G1666" i="15" s="1"/>
  <c r="E1698" i="15"/>
  <c r="G1698" i="15" s="1"/>
  <c r="E1055" i="15"/>
  <c r="E1151" i="15"/>
  <c r="G1151" i="15" s="1"/>
  <c r="E1486" i="15"/>
  <c r="E988" i="15"/>
  <c r="E996" i="15"/>
  <c r="E1132" i="15"/>
  <c r="G1132" i="15" s="1"/>
  <c r="E1140" i="15"/>
  <c r="G1140" i="15" s="1"/>
  <c r="E1180" i="15"/>
  <c r="E1188" i="15"/>
  <c r="E1335" i="15"/>
  <c r="E1359" i="15"/>
  <c r="E1375" i="15"/>
  <c r="E1395" i="15"/>
  <c r="G1395" i="15" s="1"/>
  <c r="E1415" i="15"/>
  <c r="E1511" i="15"/>
  <c r="E1519" i="15"/>
  <c r="E1575" i="15"/>
  <c r="E1159" i="15"/>
  <c r="G1159" i="15" s="1"/>
  <c r="E1544" i="15"/>
  <c r="E1662" i="15"/>
  <c r="G1662" i="15" s="1"/>
  <c r="E1670" i="15"/>
  <c r="G1670" i="15" s="1"/>
  <c r="E1603" i="15"/>
  <c r="E1611" i="15"/>
  <c r="E1194" i="15"/>
  <c r="G1194" i="15" s="1"/>
  <c r="E1546" i="15"/>
  <c r="E1604" i="15"/>
  <c r="E1313" i="15"/>
  <c r="E1337" i="15"/>
  <c r="E1353" i="15"/>
  <c r="E1377" i="15"/>
  <c r="E1397" i="15"/>
  <c r="G1397" i="15" s="1"/>
  <c r="E1417" i="15"/>
  <c r="E1210" i="15"/>
  <c r="E1226" i="15"/>
  <c r="G1226" i="15" s="1"/>
  <c r="E1234" i="15"/>
  <c r="E1242" i="15"/>
  <c r="E1250" i="15"/>
  <c r="E1258" i="15"/>
  <c r="E1268" i="15"/>
  <c r="E1276" i="15"/>
  <c r="E1284" i="15"/>
  <c r="G1284" i="15" s="1"/>
  <c r="E1294" i="15"/>
  <c r="G1294" i="15" s="1"/>
  <c r="E1302" i="15"/>
  <c r="E1310" i="15"/>
  <c r="E1202" i="15"/>
  <c r="E1266" i="15"/>
  <c r="E1361" i="15"/>
  <c r="E1635" i="15"/>
  <c r="E1218" i="15"/>
  <c r="E1321" i="15"/>
  <c r="E1329" i="15"/>
  <c r="E1381" i="15"/>
  <c r="E1401" i="15"/>
  <c r="G1401" i="15" s="1"/>
  <c r="E1667" i="15"/>
  <c r="G1667" i="15" s="1"/>
  <c r="E961" i="15"/>
  <c r="E969" i="15"/>
  <c r="E1105" i="15"/>
  <c r="E1113" i="15"/>
  <c r="E1668" i="15"/>
  <c r="G1668" i="15" s="1"/>
  <c r="E1127" i="15"/>
  <c r="G1127" i="15" s="1"/>
  <c r="E1135" i="15"/>
  <c r="G1135" i="15" s="1"/>
  <c r="E1324" i="15"/>
  <c r="E1340" i="15"/>
  <c r="E1332" i="15"/>
  <c r="E1356" i="15"/>
  <c r="E1380" i="15"/>
  <c r="E1372" i="15"/>
  <c r="E1400" i="15"/>
  <c r="G1400" i="15" s="1"/>
  <c r="E1392" i="15"/>
  <c r="G1392" i="15" s="1"/>
  <c r="E1420" i="15"/>
  <c r="E1412" i="15"/>
  <c r="E1458" i="15"/>
  <c r="E1638" i="15"/>
  <c r="E1483" i="15"/>
  <c r="E1491" i="15"/>
  <c r="E1177" i="15"/>
  <c r="E1185" i="15"/>
  <c r="E1516" i="15"/>
  <c r="E1572" i="15"/>
  <c r="E1541" i="15"/>
  <c r="E1549" i="15"/>
  <c r="E1348" i="15"/>
  <c r="E1364" i="15"/>
  <c r="E1384" i="15"/>
  <c r="E1404" i="15"/>
  <c r="G1404" i="15" s="1"/>
  <c r="E1607" i="15"/>
  <c r="E1316" i="15"/>
  <c r="E917" i="15"/>
  <c r="E925" i="15"/>
  <c r="E1425" i="15"/>
  <c r="E1408" i="15"/>
  <c r="G1408" i="15" s="1"/>
  <c r="E938" i="15"/>
  <c r="G938" i="15" s="1"/>
  <c r="E946" i="15"/>
  <c r="G946" i="15" s="1"/>
  <c r="E1312" i="15"/>
  <c r="E1320" i="15"/>
  <c r="E1368" i="15"/>
  <c r="E1421" i="15"/>
  <c r="E1344" i="15"/>
  <c r="E1388" i="15"/>
  <c r="E1429" i="15"/>
  <c r="E1201" i="15"/>
  <c r="E1209" i="15"/>
  <c r="E1217" i="15"/>
  <c r="E1225" i="15"/>
  <c r="G1225" i="15" s="1"/>
  <c r="E1233" i="15"/>
  <c r="G1233" i="15" s="1"/>
  <c r="E1241" i="15"/>
  <c r="E1249" i="15"/>
  <c r="E1257" i="15"/>
  <c r="E1265" i="15"/>
  <c r="E1267" i="15"/>
  <c r="E1275" i="15"/>
  <c r="E1283" i="15"/>
  <c r="G1283" i="15" s="1"/>
  <c r="E1293" i="15"/>
  <c r="G1293" i="15" s="1"/>
  <c r="E1301" i="15"/>
  <c r="E1309" i="15"/>
  <c r="E1193" i="15"/>
  <c r="G1193" i="15" s="1"/>
  <c r="E1328" i="15"/>
  <c r="E1336" i="15"/>
  <c r="E1360" i="15"/>
  <c r="E1352" i="15"/>
  <c r="E1376" i="15"/>
  <c r="E1396" i="15"/>
  <c r="G1396" i="15" s="1"/>
  <c r="E1416" i="15"/>
  <c r="E1454" i="15"/>
  <c r="E1487" i="15"/>
  <c r="E640" i="15"/>
  <c r="E1025" i="15"/>
  <c r="E1037" i="15"/>
  <c r="E1045" i="15"/>
  <c r="E1181" i="15"/>
  <c r="E1189" i="15"/>
  <c r="E1512" i="15"/>
  <c r="E1520" i="15"/>
  <c r="E1576" i="15"/>
  <c r="E1128" i="15"/>
  <c r="G1128" i="15" s="1"/>
  <c r="E1136" i="15"/>
  <c r="G1136" i="15" s="1"/>
  <c r="E1156" i="15"/>
  <c r="G1156" i="15" s="1"/>
  <c r="E1164" i="15"/>
  <c r="G1164" i="15" s="1"/>
  <c r="E1176" i="15"/>
  <c r="E1184" i="15"/>
  <c r="E1339" i="15"/>
  <c r="E1355" i="15"/>
  <c r="E1379" i="15"/>
  <c r="E1399" i="15"/>
  <c r="G1399" i="15" s="1"/>
  <c r="E1419" i="15"/>
  <c r="E1515" i="15"/>
  <c r="E1547" i="15"/>
  <c r="E1482" i="15"/>
  <c r="E1129" i="15"/>
  <c r="G1129" i="15" s="1"/>
  <c r="E1137" i="15"/>
  <c r="G1137" i="15" s="1"/>
  <c r="E1338" i="15"/>
  <c r="E1354" i="15"/>
  <c r="E1378" i="15"/>
  <c r="E1398" i="15"/>
  <c r="G1398" i="15" s="1"/>
  <c r="E1418" i="15"/>
  <c r="E1548" i="15"/>
  <c r="E927" i="15"/>
  <c r="G927" i="15" s="1"/>
  <c r="E1195" i="15"/>
  <c r="G1195" i="15" s="1"/>
  <c r="E1163" i="15"/>
  <c r="G1163" i="15" s="1"/>
  <c r="E1196" i="15"/>
  <c r="G1196" i="15" s="1"/>
  <c r="E1314" i="15"/>
  <c r="E1155" i="15"/>
  <c r="G1155" i="15" s="1"/>
  <c r="E1111" i="15"/>
  <c r="E1315" i="15"/>
  <c r="E1423" i="15"/>
  <c r="E1431" i="15"/>
  <c r="E1112" i="15"/>
  <c r="E1203" i="15"/>
  <c r="E1219" i="15"/>
  <c r="E1235" i="15"/>
  <c r="E1277" i="15"/>
  <c r="E1295" i="15"/>
  <c r="G1295" i="15" s="1"/>
  <c r="E1347" i="15"/>
  <c r="E1424" i="15"/>
  <c r="E1490" i="15"/>
  <c r="E1103" i="15"/>
  <c r="E1104" i="15"/>
  <c r="E1211" i="15"/>
  <c r="E1227" i="15"/>
  <c r="G1227" i="15" s="1"/>
  <c r="E1243" i="15"/>
  <c r="E1251" i="15"/>
  <c r="E1259" i="15"/>
  <c r="E1269" i="15"/>
  <c r="E1285" i="15"/>
  <c r="G1285" i="15" s="1"/>
  <c r="E1303" i="15"/>
  <c r="E1363" i="15"/>
  <c r="E1383" i="15"/>
  <c r="E1403" i="15"/>
  <c r="G1403" i="15" s="1"/>
  <c r="E977" i="15"/>
  <c r="E1009" i="15"/>
  <c r="E1017" i="15"/>
  <c r="E1085" i="15"/>
  <c r="E1093" i="15"/>
  <c r="E1121" i="15"/>
  <c r="G1121" i="15" s="1"/>
  <c r="E1204" i="15"/>
  <c r="E1212" i="15"/>
  <c r="E1220" i="15"/>
  <c r="E1228" i="15"/>
  <c r="G1228" i="15" s="1"/>
  <c r="E1236" i="15"/>
  <c r="E1244" i="15"/>
  <c r="E1252" i="15"/>
  <c r="E1260" i="15"/>
  <c r="E1270" i="15"/>
  <c r="E1278" i="15"/>
  <c r="G1278" i="15" s="1"/>
  <c r="E1286" i="15"/>
  <c r="G1286" i="15" s="1"/>
  <c r="E1296" i="15"/>
  <c r="G1296" i="15" s="1"/>
  <c r="E1304" i="15"/>
  <c r="E1322" i="15"/>
  <c r="E1330" i="15"/>
  <c r="E1346" i="15"/>
  <c r="E1370" i="15"/>
  <c r="E1362" i="15"/>
  <c r="E1390" i="15"/>
  <c r="E1382" i="15"/>
  <c r="E1410" i="15"/>
  <c r="G1410" i="15" s="1"/>
  <c r="E1402" i="15"/>
  <c r="G1402" i="15" s="1"/>
  <c r="E1456" i="15"/>
  <c r="E1422" i="15"/>
  <c r="E1179" i="15"/>
  <c r="E1187" i="15"/>
  <c r="E1056" i="15"/>
  <c r="E1064" i="15"/>
  <c r="E1152" i="15"/>
  <c r="G1152" i="15" s="1"/>
  <c r="E1160" i="15"/>
  <c r="G1160" i="15" s="1"/>
  <c r="E1455" i="15"/>
  <c r="E989" i="15"/>
  <c r="E997" i="15"/>
  <c r="E1073" i="15"/>
  <c r="E1133" i="15"/>
  <c r="G1133" i="15" s="1"/>
  <c r="E1141" i="15"/>
  <c r="G1141" i="15" s="1"/>
  <c r="E1169" i="15"/>
  <c r="E1334" i="15"/>
  <c r="E1358" i="15"/>
  <c r="E1374" i="15"/>
  <c r="E1394" i="15"/>
  <c r="G1394" i="15" s="1"/>
  <c r="E1414" i="15"/>
  <c r="E1488" i="15"/>
  <c r="E1191" i="15"/>
  <c r="G1191" i="15" s="1"/>
  <c r="E1199" i="15"/>
  <c r="G1199" i="15" s="1"/>
  <c r="E1318" i="15"/>
  <c r="E1430" i="15"/>
  <c r="E1207" i="15"/>
  <c r="E1215" i="15"/>
  <c r="E1223" i="15"/>
  <c r="G1223" i="15" s="1"/>
  <c r="E1231" i="15"/>
  <c r="G1231" i="15" s="1"/>
  <c r="E1239" i="15"/>
  <c r="E1247" i="15"/>
  <c r="E1255" i="15"/>
  <c r="E1263" i="15"/>
  <c r="E1273" i="15"/>
  <c r="E1281" i="15"/>
  <c r="G1281" i="15" s="1"/>
  <c r="E1291" i="15"/>
  <c r="G1291" i="15" s="1"/>
  <c r="E1299" i="15"/>
  <c r="G1299" i="15" s="1"/>
  <c r="E1307" i="15"/>
  <c r="E501" i="15"/>
  <c r="G501" i="15" s="1"/>
  <c r="E1237" i="15"/>
  <c r="E1205" i="15"/>
  <c r="E1245" i="15"/>
  <c r="E1271" i="15"/>
  <c r="E1305" i="15"/>
  <c r="E1229" i="15"/>
  <c r="G1229" i="15" s="1"/>
  <c r="E1253" i="15"/>
  <c r="E1287" i="15"/>
  <c r="G1287" i="15" s="1"/>
  <c r="E1213" i="15"/>
  <c r="E1279" i="15"/>
  <c r="G1279" i="15" s="1"/>
  <c r="E1289" i="15"/>
  <c r="G1289" i="15" s="1"/>
  <c r="E1197" i="15"/>
  <c r="G1197" i="15" s="1"/>
  <c r="E1221" i="15"/>
  <c r="E1261" i="15"/>
  <c r="E1297" i="15"/>
  <c r="G1297" i="15" s="1"/>
  <c r="E1079" i="15"/>
  <c r="E1157" i="15"/>
  <c r="G1157" i="15" s="1"/>
  <c r="E1165" i="15"/>
  <c r="G1165" i="15" s="1"/>
  <c r="E1182" i="15"/>
  <c r="E1138" i="15"/>
  <c r="G1138" i="15" s="1"/>
  <c r="E1158" i="15"/>
  <c r="G1158" i="15" s="1"/>
  <c r="E1130" i="15"/>
  <c r="G1130" i="15" s="1"/>
  <c r="E1131" i="15"/>
  <c r="G1131" i="15" s="1"/>
  <c r="E1139" i="15"/>
  <c r="G1139" i="15" s="1"/>
  <c r="E1087" i="15"/>
  <c r="E1031" i="15"/>
  <c r="E1116" i="15"/>
  <c r="E939" i="15"/>
  <c r="G939" i="15" s="1"/>
  <c r="E947" i="15"/>
  <c r="G947" i="15" s="1"/>
  <c r="E964" i="15"/>
  <c r="E1039" i="15"/>
  <c r="E972" i="15"/>
  <c r="E1108" i="15"/>
  <c r="E1081" i="15"/>
  <c r="E1089" i="15"/>
  <c r="E1014" i="15"/>
  <c r="E983" i="15"/>
  <c r="E991" i="15"/>
  <c r="E1058" i="15"/>
  <c r="E1066" i="15"/>
  <c r="E1033" i="15"/>
  <c r="E1110" i="15"/>
  <c r="E1083" i="15"/>
  <c r="E1041" i="15"/>
  <c r="E1091" i="15"/>
  <c r="E1008" i="15"/>
  <c r="E1016" i="15"/>
  <c r="E720" i="15"/>
  <c r="E728" i="15"/>
  <c r="E876" i="15"/>
  <c r="G876" i="15" s="1"/>
  <c r="E884" i="15"/>
  <c r="G884" i="15" s="1"/>
  <c r="E1059" i="15"/>
  <c r="E1067" i="15"/>
  <c r="E912" i="15"/>
  <c r="E1144" i="15"/>
  <c r="G1144" i="15" s="1"/>
  <c r="E842" i="15"/>
  <c r="E992" i="15"/>
  <c r="E1048" i="15"/>
  <c r="E481" i="15"/>
  <c r="E632" i="15"/>
  <c r="E710" i="15"/>
  <c r="E866" i="15"/>
  <c r="G866" i="15" s="1"/>
  <c r="E985" i="15"/>
  <c r="E993" i="15"/>
  <c r="E608" i="15"/>
  <c r="E1068" i="15"/>
  <c r="E680" i="15"/>
  <c r="E688" i="15"/>
  <c r="E1034" i="15"/>
  <c r="E1042" i="15"/>
  <c r="E935" i="15"/>
  <c r="G935" i="15" s="1"/>
  <c r="E943" i="15"/>
  <c r="G943" i="15" s="1"/>
  <c r="E560" i="15"/>
  <c r="E568" i="15"/>
  <c r="E794" i="15"/>
  <c r="E802" i="15"/>
  <c r="E959" i="15"/>
  <c r="E967" i="15"/>
  <c r="E1035" i="15"/>
  <c r="E1043" i="15"/>
  <c r="E600" i="15"/>
  <c r="E834" i="15"/>
  <c r="E920" i="15"/>
  <c r="E984" i="15"/>
  <c r="E1060" i="15"/>
  <c r="E760" i="15"/>
  <c r="E768" i="15"/>
  <c r="E960" i="15"/>
  <c r="E968" i="15"/>
  <c r="E1084" i="15"/>
  <c r="E1092" i="15"/>
  <c r="E1086" i="15"/>
  <c r="E1011" i="15"/>
  <c r="E1019" i="15"/>
  <c r="E1143" i="15"/>
  <c r="G1143" i="15" s="1"/>
  <c r="E1061" i="15"/>
  <c r="E1069" i="15"/>
  <c r="E936" i="15"/>
  <c r="G936" i="15" s="1"/>
  <c r="E944" i="15"/>
  <c r="G944" i="15" s="1"/>
  <c r="E986" i="15"/>
  <c r="E994" i="15"/>
  <c r="E1036" i="15"/>
  <c r="E1044" i="15"/>
  <c r="E962" i="15"/>
  <c r="E970" i="15"/>
  <c r="E1046" i="15"/>
  <c r="E1142" i="15"/>
  <c r="G1142" i="15" s="1"/>
  <c r="E1012" i="15"/>
  <c r="E1020" i="15"/>
  <c r="E937" i="15"/>
  <c r="G937" i="15" s="1"/>
  <c r="E945" i="15"/>
  <c r="G945" i="15" s="1"/>
  <c r="E1062" i="15"/>
  <c r="E987" i="15"/>
  <c r="E995" i="15"/>
  <c r="E990" i="15"/>
  <c r="E1095" i="15"/>
  <c r="E973" i="15"/>
  <c r="E940" i="15"/>
  <c r="G940" i="15" s="1"/>
  <c r="E948" i="15"/>
  <c r="G948" i="15" s="1"/>
  <c r="E951" i="15"/>
  <c r="E765" i="15"/>
  <c r="E757" i="15"/>
  <c r="E965" i="15"/>
  <c r="E1001" i="15"/>
  <c r="E915" i="15"/>
  <c r="E930" i="15"/>
  <c r="G930" i="15" s="1"/>
  <c r="E1022" i="15"/>
  <c r="E923" i="15"/>
  <c r="E873" i="15"/>
  <c r="G873" i="15" s="1"/>
  <c r="E881" i="15"/>
  <c r="G881" i="15" s="1"/>
  <c r="E1072" i="15"/>
  <c r="E1168" i="15"/>
  <c r="E941" i="15"/>
  <c r="G941" i="15" s="1"/>
  <c r="E949" i="15"/>
  <c r="G949" i="15" s="1"/>
  <c r="E966" i="15"/>
  <c r="E1146" i="15"/>
  <c r="G1146" i="15" s="1"/>
  <c r="E1167" i="15"/>
  <c r="E1122" i="15"/>
  <c r="G1122" i="15" s="1"/>
  <c r="E942" i="15"/>
  <c r="G942" i="15" s="1"/>
  <c r="E1145" i="15"/>
  <c r="G1145" i="15" s="1"/>
  <c r="E1166" i="15"/>
  <c r="E528" i="15"/>
  <c r="E1074" i="15"/>
  <c r="E798" i="15"/>
  <c r="E806" i="15"/>
  <c r="E756" i="15"/>
  <c r="E764" i="15"/>
  <c r="E1096" i="15"/>
  <c r="E1097" i="15"/>
  <c r="E1118" i="15"/>
  <c r="G1118" i="15" s="1"/>
  <c r="E1002" i="15"/>
  <c r="E1094" i="15"/>
  <c r="E1050" i="15"/>
  <c r="E1071" i="15"/>
  <c r="E1026" i="15"/>
  <c r="E885" i="15"/>
  <c r="G885" i="15" s="1"/>
  <c r="E911" i="15"/>
  <c r="E1047" i="15"/>
  <c r="E877" i="15"/>
  <c r="G877" i="15" s="1"/>
  <c r="E601" i="15"/>
  <c r="E835" i="15"/>
  <c r="E919" i="15"/>
  <c r="E609" i="15"/>
  <c r="E843" i="15"/>
  <c r="E886" i="15"/>
  <c r="G886" i="15" s="1"/>
  <c r="E954" i="15"/>
  <c r="E1098" i="15"/>
  <c r="E975" i="15"/>
  <c r="E1119" i="15"/>
  <c r="G1119" i="15" s="1"/>
  <c r="E976" i="15"/>
  <c r="E1120" i="15"/>
  <c r="G1120" i="15" s="1"/>
  <c r="E529" i="15"/>
  <c r="E684" i="15"/>
  <c r="E906" i="15"/>
  <c r="E716" i="15"/>
  <c r="E724" i="15"/>
  <c r="E872" i="15"/>
  <c r="G872" i="15" s="1"/>
  <c r="E880" i="15"/>
  <c r="G880" i="15" s="1"/>
  <c r="E1023" i="15"/>
  <c r="E604" i="15"/>
  <c r="E838" i="15"/>
  <c r="E846" i="15"/>
  <c r="E916" i="15"/>
  <c r="E924" i="15"/>
  <c r="E875" i="15"/>
  <c r="G875" i="15" s="1"/>
  <c r="E883" i="15"/>
  <c r="G883" i="15" s="1"/>
  <c r="E978" i="15"/>
  <c r="E841" i="15"/>
  <c r="E928" i="15"/>
  <c r="G928" i="15" s="1"/>
  <c r="E999" i="15"/>
  <c r="E913" i="15"/>
  <c r="E687" i="15"/>
  <c r="E921" i="15"/>
  <c r="E1070" i="15"/>
  <c r="E833" i="15"/>
  <c r="E679" i="15"/>
  <c r="E1049" i="15"/>
  <c r="E527" i="15"/>
  <c r="E535" i="15"/>
  <c r="E953" i="15"/>
  <c r="E974" i="15"/>
  <c r="E1024" i="15"/>
  <c r="E950" i="15"/>
  <c r="E1000" i="15"/>
  <c r="E929" i="15"/>
  <c r="G929" i="15" s="1"/>
  <c r="E795" i="15"/>
  <c r="E803" i="15"/>
  <c r="E564" i="15"/>
  <c r="E572" i="15"/>
  <c r="E471" i="15"/>
  <c r="E489" i="15"/>
  <c r="G489" i="15" s="1"/>
  <c r="E644" i="15"/>
  <c r="E652" i="15"/>
  <c r="E722" i="15"/>
  <c r="E730" i="15"/>
  <c r="E788" i="15"/>
  <c r="E878" i="15"/>
  <c r="G878" i="15" s="1"/>
  <c r="E926" i="15"/>
  <c r="G926" i="15" s="1"/>
  <c r="E612" i="15"/>
  <c r="E530" i="15"/>
  <c r="E686" i="15"/>
  <c r="E554" i="15"/>
  <c r="E800" i="15"/>
  <c r="E808" i="15"/>
  <c r="E952" i="15"/>
  <c r="E758" i="15"/>
  <c r="E766" i="15"/>
  <c r="E914" i="15"/>
  <c r="E922" i="15"/>
  <c r="E638" i="15"/>
  <c r="E646" i="15"/>
  <c r="E678" i="15"/>
  <c r="E718" i="15"/>
  <c r="E726" i="15"/>
  <c r="E874" i="15"/>
  <c r="G874" i="15" s="1"/>
  <c r="E882" i="15"/>
  <c r="G882" i="15" s="1"/>
  <c r="E840" i="15"/>
  <c r="E526" i="15"/>
  <c r="E534" i="15"/>
  <c r="E836" i="15"/>
  <c r="E844" i="15"/>
  <c r="E796" i="15"/>
  <c r="E804" i="15"/>
  <c r="E918" i="15"/>
  <c r="E879" i="15"/>
  <c r="G879" i="15" s="1"/>
  <c r="E837" i="15"/>
  <c r="E845" i="15"/>
  <c r="E797" i="15"/>
  <c r="E805" i="15"/>
  <c r="E755" i="15"/>
  <c r="E763" i="15"/>
  <c r="E717" i="15"/>
  <c r="E725" i="15"/>
  <c r="E839" i="15"/>
  <c r="E847" i="15"/>
  <c r="E677" i="15"/>
  <c r="E685" i="15"/>
  <c r="E799" i="15"/>
  <c r="E807" i="15"/>
  <c r="E759" i="15"/>
  <c r="E903" i="15"/>
  <c r="E801" i="15"/>
  <c r="E639" i="15"/>
  <c r="E767" i="15"/>
  <c r="E719" i="15"/>
  <c r="E647" i="15"/>
  <c r="E727" i="15"/>
  <c r="E599" i="15"/>
  <c r="E607" i="15"/>
  <c r="E681" i="15"/>
  <c r="E689" i="15"/>
  <c r="E561" i="15"/>
  <c r="E569" i="15"/>
  <c r="E761" i="15"/>
  <c r="E769" i="15"/>
  <c r="E827" i="15"/>
  <c r="G827" i="15" s="1"/>
  <c r="E641" i="15"/>
  <c r="E649" i="15"/>
  <c r="E721" i="15"/>
  <c r="E729" i="15"/>
  <c r="E610" i="15"/>
  <c r="E690" i="15"/>
  <c r="E682" i="15"/>
  <c r="E826" i="15"/>
  <c r="G826" i="15" s="1"/>
  <c r="E562" i="15"/>
  <c r="E602" i="15"/>
  <c r="E570" i="15"/>
  <c r="E672" i="15"/>
  <c r="E762" i="15"/>
  <c r="E650" i="15"/>
  <c r="E708" i="15"/>
  <c r="E864" i="15"/>
  <c r="G864" i="15" s="1"/>
  <c r="E642" i="15"/>
  <c r="E723" i="15"/>
  <c r="E789" i="15"/>
  <c r="E603" i="15"/>
  <c r="E611" i="15"/>
  <c r="E825" i="15"/>
  <c r="G825" i="15" s="1"/>
  <c r="E683" i="15"/>
  <c r="E691" i="15"/>
  <c r="E563" i="15"/>
  <c r="E571" i="15"/>
  <c r="E863" i="15"/>
  <c r="G863" i="15" s="1"/>
  <c r="E643" i="15"/>
  <c r="E651" i="15"/>
  <c r="E645" i="15"/>
  <c r="E605" i="15"/>
  <c r="E613" i="15"/>
  <c r="E905" i="15"/>
  <c r="E565" i="15"/>
  <c r="E748" i="15"/>
  <c r="E904" i="15"/>
  <c r="E606" i="15"/>
  <c r="E786" i="15"/>
  <c r="E567" i="15"/>
  <c r="E711" i="15"/>
  <c r="E867" i="15"/>
  <c r="G867" i="15" s="1"/>
  <c r="E747" i="15"/>
  <c r="E785" i="15"/>
  <c r="E902" i="15"/>
  <c r="E828" i="15"/>
  <c r="G828" i="15" s="1"/>
  <c r="E865" i="15"/>
  <c r="G865" i="15" s="1"/>
  <c r="E539" i="15"/>
  <c r="E580" i="15"/>
  <c r="E654" i="15"/>
  <c r="E695" i="15"/>
  <c r="E736" i="15"/>
  <c r="E773" i="15"/>
  <c r="E814" i="15"/>
  <c r="G814" i="15" s="1"/>
  <c r="E851" i="15"/>
  <c r="G851" i="15" s="1"/>
  <c r="E892" i="15"/>
  <c r="E824" i="15"/>
  <c r="G824" i="15" s="1"/>
  <c r="E749" i="15"/>
  <c r="E669" i="15"/>
  <c r="E469" i="15"/>
  <c r="E629" i="15"/>
  <c r="E750" i="15"/>
  <c r="E477" i="15"/>
  <c r="E487" i="15"/>
  <c r="E553" i="15"/>
  <c r="E787" i="15"/>
  <c r="E590" i="15"/>
  <c r="E746" i="15"/>
  <c r="E671" i="15"/>
  <c r="E707" i="15"/>
  <c r="E668" i="15"/>
  <c r="E496" i="15"/>
  <c r="E476" i="15"/>
  <c r="E484" i="15"/>
  <c r="E486" i="15"/>
  <c r="E630" i="15"/>
  <c r="E468" i="15"/>
  <c r="E538" i="15"/>
  <c r="E579" i="15"/>
  <c r="E653" i="15"/>
  <c r="E694" i="15"/>
  <c r="E735" i="15"/>
  <c r="E772" i="15"/>
  <c r="E813" i="15"/>
  <c r="G813" i="15" s="1"/>
  <c r="E850" i="15"/>
  <c r="G850" i="15" s="1"/>
  <c r="E891" i="15"/>
  <c r="E591" i="15"/>
  <c r="E633" i="15"/>
  <c r="E709" i="15"/>
  <c r="E670" i="15"/>
  <c r="E540" i="15"/>
  <c r="E614" i="15"/>
  <c r="E655" i="15"/>
  <c r="E696" i="15"/>
  <c r="E774" i="15"/>
  <c r="E852" i="15"/>
  <c r="G852" i="15" s="1"/>
  <c r="E130" i="15"/>
  <c r="E594" i="15"/>
  <c r="E470" i="15"/>
  <c r="E478" i="15"/>
  <c r="E488" i="15"/>
  <c r="G488" i="15" s="1"/>
  <c r="E552" i="15"/>
  <c r="E475" i="15"/>
  <c r="E467" i="15"/>
  <c r="E555" i="15"/>
  <c r="E485" i="15"/>
  <c r="E495" i="15"/>
  <c r="E537" i="15"/>
  <c r="E619" i="15"/>
  <c r="E693" i="15"/>
  <c r="E734" i="15"/>
  <c r="E771" i="15"/>
  <c r="E812" i="15"/>
  <c r="G812" i="15" s="1"/>
  <c r="E849" i="15"/>
  <c r="G849" i="15" s="1"/>
  <c r="E890" i="15"/>
  <c r="E483" i="15"/>
  <c r="E631" i="15"/>
  <c r="E592" i="15"/>
  <c r="E593" i="15"/>
  <c r="E551" i="15"/>
  <c r="E122" i="15"/>
  <c r="E492" i="15"/>
  <c r="G492" i="15" s="1"/>
  <c r="E656" i="15"/>
  <c r="E697" i="15"/>
  <c r="E775" i="15"/>
  <c r="E853" i="15"/>
  <c r="G853" i="15" s="1"/>
  <c r="E499" i="15"/>
  <c r="G499" i="15" s="1"/>
  <c r="E480" i="15"/>
  <c r="E472" i="15"/>
  <c r="E479" i="15"/>
  <c r="E490" i="15"/>
  <c r="G490" i="15" s="1"/>
  <c r="E491" i="15"/>
  <c r="G491" i="15" s="1"/>
  <c r="E575" i="15"/>
  <c r="E616" i="15"/>
  <c r="E657" i="15"/>
  <c r="E731" i="15"/>
  <c r="E809" i="15"/>
  <c r="G809" i="15" s="1"/>
  <c r="E887" i="15"/>
  <c r="E500" i="15"/>
  <c r="G500" i="15" s="1"/>
  <c r="E242" i="15"/>
  <c r="E366" i="15"/>
  <c r="G366" i="15" s="1"/>
  <c r="E498" i="15"/>
  <c r="G498" i="15" s="1"/>
  <c r="E98" i="15"/>
  <c r="E162" i="15"/>
  <c r="E178" i="15"/>
  <c r="E109" i="15"/>
  <c r="E473" i="15"/>
  <c r="E576" i="15"/>
  <c r="E617" i="15"/>
  <c r="E658" i="15"/>
  <c r="E732" i="15"/>
  <c r="E810" i="15"/>
  <c r="G810" i="15" s="1"/>
  <c r="E888" i="15"/>
  <c r="E474" i="15"/>
  <c r="E536" i="15"/>
  <c r="E577" i="15"/>
  <c r="E618" i="15"/>
  <c r="E692" i="15"/>
  <c r="E733" i="15"/>
  <c r="E770" i="15"/>
  <c r="E811" i="15"/>
  <c r="G811" i="15" s="1"/>
  <c r="E848" i="15"/>
  <c r="G848" i="15" s="1"/>
  <c r="E889" i="15"/>
  <c r="E186" i="15"/>
  <c r="E197" i="15"/>
  <c r="E648" i="15"/>
  <c r="E573" i="15"/>
  <c r="E574" i="15"/>
  <c r="E566" i="15"/>
  <c r="E524" i="15"/>
  <c r="E532" i="15"/>
  <c r="E96" i="15"/>
  <c r="E160" i="15"/>
  <c r="E280" i="15"/>
  <c r="E482" i="15"/>
  <c r="E494" i="15"/>
  <c r="E541" i="15"/>
  <c r="E615" i="15"/>
  <c r="E293" i="15"/>
  <c r="E531" i="15"/>
  <c r="E578" i="15"/>
  <c r="E466" i="15"/>
  <c r="G466" i="15" s="1"/>
  <c r="E525" i="15"/>
  <c r="E533" i="15"/>
  <c r="E208" i="15"/>
  <c r="E464" i="15"/>
  <c r="G464" i="15" s="1"/>
  <c r="E69" i="15"/>
  <c r="E101" i="15"/>
  <c r="E133" i="15"/>
  <c r="E181" i="15"/>
  <c r="E277" i="15"/>
  <c r="E313" i="15"/>
  <c r="E337" i="15"/>
  <c r="E369" i="15"/>
  <c r="G369" i="15" s="1"/>
  <c r="E347" i="15"/>
  <c r="G347" i="15" s="1"/>
  <c r="E355" i="15"/>
  <c r="G355" i="15" s="1"/>
  <c r="E379" i="15"/>
  <c r="G379" i="15" s="1"/>
  <c r="E383" i="15"/>
  <c r="G383" i="15" s="1"/>
  <c r="E439" i="15"/>
  <c r="E455" i="15"/>
  <c r="E332" i="15"/>
  <c r="E50" i="15"/>
  <c r="E114" i="15"/>
  <c r="E138" i="15"/>
  <c r="E170" i="15"/>
  <c r="E202" i="15"/>
  <c r="E226" i="15"/>
  <c r="E234" i="15"/>
  <c r="E258" i="15"/>
  <c r="E266" i="15"/>
  <c r="E302" i="15"/>
  <c r="E350" i="15"/>
  <c r="G350" i="15" s="1"/>
  <c r="E394" i="15"/>
  <c r="G394" i="15" s="1"/>
  <c r="E299" i="15"/>
  <c r="E363" i="15"/>
  <c r="G363" i="15" s="1"/>
  <c r="E415" i="15"/>
  <c r="G415" i="15" s="1"/>
  <c r="E237" i="15"/>
  <c r="E424" i="15"/>
  <c r="E90" i="15"/>
  <c r="E154" i="15"/>
  <c r="E218" i="15"/>
  <c r="E274" i="15"/>
  <c r="E326" i="15"/>
  <c r="E450" i="15"/>
  <c r="E296" i="15"/>
  <c r="E312" i="15"/>
  <c r="E320" i="15"/>
  <c r="E328" i="15"/>
  <c r="E396" i="15"/>
  <c r="G396" i="15" s="1"/>
  <c r="E404" i="15"/>
  <c r="G404" i="15" s="1"/>
  <c r="E412" i="15"/>
  <c r="G412" i="15" s="1"/>
  <c r="E420" i="15"/>
  <c r="G420" i="15" s="1"/>
  <c r="E428" i="15"/>
  <c r="E353" i="15"/>
  <c r="G353" i="15" s="1"/>
  <c r="E493" i="15"/>
  <c r="G493" i="15" s="1"/>
  <c r="E465" i="15"/>
  <c r="G465" i="15" s="1"/>
  <c r="E19" i="15"/>
  <c r="G19" i="15" s="1"/>
  <c r="E11" i="15"/>
  <c r="G11" i="15" s="1"/>
  <c r="E6" i="15"/>
  <c r="G6" i="15" s="1"/>
  <c r="E14" i="15"/>
  <c r="G14" i="15" s="1"/>
  <c r="E22" i="15"/>
  <c r="G22" i="15" s="1"/>
  <c r="E7" i="15"/>
  <c r="G7" i="15" s="1"/>
  <c r="E15" i="15"/>
  <c r="G15" i="15" s="1"/>
  <c r="E23" i="15"/>
  <c r="G23" i="15" s="1"/>
  <c r="E31" i="15"/>
  <c r="G31" i="15" s="1"/>
  <c r="E39" i="15"/>
  <c r="G39" i="15" s="1"/>
  <c r="E8" i="15"/>
  <c r="G8" i="15" s="1"/>
  <c r="E9" i="15"/>
  <c r="G9" i="15" s="1"/>
  <c r="E25" i="15"/>
  <c r="G25" i="15" s="1"/>
  <c r="E41" i="15"/>
  <c r="G41" i="15" s="1"/>
  <c r="E10" i="15"/>
  <c r="G10" i="15" s="1"/>
  <c r="E26" i="15"/>
  <c r="G26" i="15" s="1"/>
  <c r="E42" i="15"/>
  <c r="G42" i="15" s="1"/>
  <c r="E4" i="15"/>
  <c r="G4" i="15" s="1"/>
  <c r="E12" i="15"/>
  <c r="G12" i="15" s="1"/>
  <c r="E20" i="15"/>
  <c r="G20" i="15" s="1"/>
  <c r="E28" i="15"/>
  <c r="G28" i="15" s="1"/>
  <c r="E36" i="15"/>
  <c r="G36" i="15" s="1"/>
  <c r="E13" i="15"/>
  <c r="G13" i="15" s="1"/>
  <c r="E29" i="15"/>
  <c r="G29" i="15" s="1"/>
  <c r="AC75" i="18" l="1"/>
  <c r="R50" i="18"/>
  <c r="AB153" i="17"/>
  <c r="AB135" i="17"/>
  <c r="Q169" i="17"/>
  <c r="AB142" i="17"/>
  <c r="P91" i="18"/>
  <c r="AB12" i="17"/>
  <c r="R63" i="18"/>
  <c r="AC80" i="18"/>
  <c r="AC89" i="18"/>
  <c r="P100" i="18"/>
  <c r="AC101" i="18"/>
  <c r="T4" i="18"/>
  <c r="E33" i="22" s="1"/>
  <c r="AB109" i="18"/>
  <c r="AH176" i="17"/>
  <c r="AG176" i="17"/>
  <c r="AC102" i="18"/>
  <c r="R99" i="18"/>
  <c r="AH109" i="18"/>
  <c r="AB6" i="17"/>
  <c r="AA176" i="17"/>
  <c r="S4" i="17"/>
  <c r="E32" i="22" s="1"/>
  <c r="Q4" i="18"/>
  <c r="E27" i="22" s="1"/>
  <c r="G27" i="22" s="1"/>
  <c r="Q86" i="17"/>
  <c r="Q161" i="17"/>
  <c r="AB163" i="17"/>
  <c r="AB23" i="17"/>
  <c r="AB151" i="17"/>
  <c r="Q74" i="17"/>
  <c r="P21" i="18"/>
  <c r="AB17" i="17"/>
  <c r="Q18" i="17"/>
  <c r="AB24" i="17"/>
  <c r="AB13" i="17"/>
  <c r="Q118" i="17"/>
  <c r="Q21" i="17"/>
  <c r="Q130" i="17"/>
  <c r="AB15" i="17"/>
  <c r="AB167" i="17"/>
  <c r="Q167" i="17"/>
  <c r="AB134" i="17"/>
  <c r="Q149" i="17"/>
  <c r="AB149" i="17"/>
  <c r="AB164" i="17"/>
  <c r="AB120" i="17"/>
  <c r="Q143" i="17"/>
  <c r="Q10" i="17"/>
  <c r="Q16" i="17"/>
  <c r="AB131" i="17"/>
  <c r="Q119" i="17"/>
  <c r="AB148" i="17"/>
  <c r="Q122" i="17"/>
  <c r="Q121" i="17"/>
  <c r="Q148" i="17"/>
  <c r="AB95" i="17"/>
  <c r="AB9" i="17"/>
  <c r="Q57" i="17"/>
  <c r="AB150" i="17"/>
  <c r="AB166" i="17"/>
  <c r="Q134" i="17"/>
  <c r="P64" i="18"/>
  <c r="P98" i="18"/>
  <c r="R101" i="18"/>
  <c r="AC71" i="18"/>
  <c r="R9" i="18"/>
  <c r="AC64" i="18"/>
  <c r="P15" i="18"/>
  <c r="AC58" i="18"/>
  <c r="P58" i="18"/>
  <c r="R105" i="18"/>
  <c r="AC86" i="18"/>
  <c r="P71" i="18"/>
  <c r="P106" i="18"/>
  <c r="P69" i="18"/>
  <c r="P82" i="18"/>
  <c r="AC105" i="18"/>
  <c r="R8" i="18"/>
  <c r="AI109" i="18"/>
  <c r="AC82" i="18"/>
  <c r="AC94" i="18"/>
  <c r="P102" i="18"/>
  <c r="R86" i="18"/>
  <c r="AC106" i="18"/>
  <c r="AC57" i="18"/>
  <c r="R100" i="18"/>
  <c r="P8" i="18"/>
  <c r="AC62" i="18"/>
  <c r="P75" i="18"/>
  <c r="P94" i="18"/>
  <c r="AC97" i="18"/>
  <c r="AC9" i="18"/>
  <c r="P97" i="18"/>
  <c r="P57" i="18"/>
  <c r="P74" i="18"/>
  <c r="P89" i="18"/>
  <c r="R11" i="18"/>
  <c r="AC11" i="18"/>
  <c r="P65" i="18"/>
  <c r="AC65" i="18"/>
  <c r="P72" i="18"/>
  <c r="AC98" i="18"/>
  <c r="P18" i="18"/>
  <c r="AC55" i="18"/>
  <c r="AC63" i="18"/>
  <c r="P6" i="18"/>
  <c r="R13" i="18"/>
  <c r="P13" i="18"/>
  <c r="AC13" i="18"/>
  <c r="AC84" i="18"/>
  <c r="P17" i="18"/>
  <c r="P62" i="18"/>
  <c r="R66" i="18"/>
  <c r="P49" i="18"/>
  <c r="AC66" i="18"/>
  <c r="R10" i="18"/>
  <c r="P10" i="18"/>
  <c r="AC10" i="18"/>
  <c r="R72" i="18"/>
  <c r="R84" i="18"/>
  <c r="AC74" i="18"/>
  <c r="P95" i="18"/>
  <c r="AC95" i="18"/>
  <c r="R95" i="18"/>
  <c r="P44" i="18"/>
  <c r="R93" i="18"/>
  <c r="P93" i="18"/>
  <c r="AC93" i="18"/>
  <c r="P83" i="18"/>
  <c r="P73" i="18"/>
  <c r="R73" i="18"/>
  <c r="P103" i="18"/>
  <c r="AC103" i="18"/>
  <c r="R103" i="18"/>
  <c r="R83" i="18"/>
  <c r="R88" i="18"/>
  <c r="AC88" i="18"/>
  <c r="AC73" i="18"/>
  <c r="R18" i="18"/>
  <c r="P81" i="18"/>
  <c r="R81" i="18"/>
  <c r="P78" i="18"/>
  <c r="R78" i="18"/>
  <c r="R49" i="18"/>
  <c r="AC81" i="18"/>
  <c r="P76" i="18"/>
  <c r="AC76" i="18"/>
  <c r="R76" i="18"/>
  <c r="R77" i="18"/>
  <c r="P77" i="18"/>
  <c r="AC77" i="18"/>
  <c r="R52" i="18"/>
  <c r="P52" i="18"/>
  <c r="AC46" i="18"/>
  <c r="AC60" i="18"/>
  <c r="AC17" i="18"/>
  <c r="P60" i="18"/>
  <c r="P61" i="18"/>
  <c r="R61" i="18"/>
  <c r="R85" i="18"/>
  <c r="P85" i="18"/>
  <c r="AC85" i="18"/>
  <c r="P48" i="18"/>
  <c r="AC36" i="18"/>
  <c r="R87" i="18"/>
  <c r="P87" i="18"/>
  <c r="AC87" i="18"/>
  <c r="P46" i="18"/>
  <c r="P51" i="18"/>
  <c r="R59" i="18"/>
  <c r="P59" i="18"/>
  <c r="AC59" i="18"/>
  <c r="R34" i="18"/>
  <c r="AC34" i="18"/>
  <c r="AC48" i="18"/>
  <c r="AC51" i="18"/>
  <c r="R67" i="18"/>
  <c r="P67" i="18"/>
  <c r="AC67" i="18"/>
  <c r="R44" i="18"/>
  <c r="R19" i="18"/>
  <c r="P19" i="18"/>
  <c r="AC19" i="18"/>
  <c r="P30" i="18"/>
  <c r="P47" i="18"/>
  <c r="R47" i="18"/>
  <c r="R29" i="18"/>
  <c r="AC29" i="18"/>
  <c r="AC30" i="18"/>
  <c r="R45" i="18"/>
  <c r="P45" i="18"/>
  <c r="AC45" i="18"/>
  <c r="R53" i="18"/>
  <c r="P53" i="18"/>
  <c r="AC53" i="18"/>
  <c r="R37" i="18"/>
  <c r="AC27" i="18"/>
  <c r="R27" i="18"/>
  <c r="R31" i="18"/>
  <c r="P36" i="18"/>
  <c r="P39" i="18"/>
  <c r="AC39" i="18"/>
  <c r="R39" i="18"/>
  <c r="AC32" i="18"/>
  <c r="AC37" i="18"/>
  <c r="AC25" i="18"/>
  <c r="R32" i="18"/>
  <c r="AC31" i="18"/>
  <c r="AC26" i="18"/>
  <c r="P35" i="18"/>
  <c r="AC35" i="18"/>
  <c r="R35" i="18"/>
  <c r="R33" i="18"/>
  <c r="P33" i="18"/>
  <c r="AC33" i="18"/>
  <c r="P25" i="18"/>
  <c r="R38" i="18"/>
  <c r="P38" i="18"/>
  <c r="AC38" i="18"/>
  <c r="P26" i="18"/>
  <c r="R28" i="18"/>
  <c r="P28" i="18"/>
  <c r="AC28" i="18"/>
  <c r="R24" i="18"/>
  <c r="P24" i="18"/>
  <c r="AC24" i="18"/>
  <c r="AC23" i="18"/>
  <c r="P23" i="18"/>
  <c r="R23" i="18"/>
  <c r="Q8" i="17"/>
  <c r="AB72" i="17"/>
  <c r="AB67" i="17"/>
  <c r="Q94" i="17"/>
  <c r="AB8" i="17"/>
  <c r="AB73" i="17"/>
  <c r="AB139" i="17"/>
  <c r="AB146" i="17"/>
  <c r="AB171" i="17"/>
  <c r="Q172" i="17"/>
  <c r="AB20" i="17"/>
  <c r="Q25" i="17"/>
  <c r="AB25" i="17"/>
  <c r="Q76" i="17"/>
  <c r="AB92" i="17"/>
  <c r="AB127" i="17"/>
  <c r="AB87" i="17"/>
  <c r="Q22" i="17"/>
  <c r="AB22" i="17"/>
  <c r="AB76" i="17"/>
  <c r="AB11" i="17"/>
  <c r="Q11" i="17"/>
  <c r="Q14" i="17"/>
  <c r="AB14" i="17"/>
  <c r="AB122" i="17"/>
  <c r="AB168" i="17"/>
  <c r="Q159" i="17"/>
  <c r="AB159" i="17"/>
  <c r="AB19" i="17"/>
  <c r="Q19" i="17"/>
  <c r="Q162" i="17"/>
  <c r="AB162" i="17"/>
  <c r="Q165" i="17"/>
  <c r="AB165" i="17"/>
  <c r="AB144" i="17"/>
  <c r="Q144" i="17"/>
  <c r="AB64" i="17"/>
  <c r="Q136" i="17"/>
  <c r="Q154" i="17"/>
  <c r="Q141" i="17"/>
  <c r="Q173" i="17"/>
  <c r="AB173" i="17"/>
  <c r="AB136" i="17"/>
  <c r="AB154" i="17"/>
  <c r="Q170" i="17"/>
  <c r="AB170" i="17"/>
  <c r="AB54" i="17"/>
  <c r="AB59" i="17"/>
  <c r="Q91" i="17"/>
  <c r="Q147" i="17"/>
  <c r="AB147" i="17"/>
  <c r="Q155" i="17"/>
  <c r="AB155" i="17"/>
  <c r="AB50" i="17"/>
  <c r="Q83" i="17"/>
  <c r="Q133" i="17"/>
  <c r="AB117" i="17"/>
  <c r="AB132" i="17"/>
  <c r="Q124" i="17"/>
  <c r="Q129" i="17"/>
  <c r="AB129" i="17"/>
  <c r="AB70" i="17"/>
  <c r="AB125" i="17"/>
  <c r="Q137" i="17"/>
  <c r="AB137" i="17"/>
  <c r="AB65" i="17"/>
  <c r="AB89" i="17"/>
  <c r="Q123" i="17"/>
  <c r="AB123" i="17"/>
  <c r="Q68" i="17"/>
  <c r="AB81" i="17"/>
  <c r="AB63" i="17"/>
  <c r="AB68" i="17"/>
  <c r="AB75" i="17"/>
  <c r="Q73" i="17"/>
  <c r="AB84" i="17"/>
  <c r="Q84" i="17"/>
  <c r="Q90" i="17"/>
  <c r="AB90" i="17"/>
  <c r="Q93" i="17"/>
  <c r="AB93" i="17"/>
  <c r="Q85" i="17"/>
  <c r="AB85" i="17"/>
  <c r="Q82" i="17"/>
  <c r="AB82" i="17"/>
  <c r="AB35" i="17"/>
  <c r="AB46" i="17"/>
  <c r="Q40" i="17"/>
  <c r="AB55" i="17"/>
  <c r="Q60" i="17"/>
  <c r="AB60" i="17"/>
  <c r="Q71" i="17"/>
  <c r="AB53" i="17"/>
  <c r="Q77" i="17"/>
  <c r="AB77" i="17"/>
  <c r="AB66" i="17"/>
  <c r="Q66" i="17"/>
  <c r="Q61" i="17"/>
  <c r="AB61" i="17"/>
  <c r="AB58" i="17"/>
  <c r="Q58" i="17"/>
  <c r="Q69" i="17"/>
  <c r="AB69" i="17"/>
  <c r="AB32" i="17"/>
  <c r="Q45" i="17"/>
  <c r="AB38" i="17"/>
  <c r="Q47" i="17"/>
  <c r="Q35" i="17"/>
  <c r="AB40" i="17"/>
  <c r="AB39" i="17"/>
  <c r="Q39" i="17"/>
  <c r="AB49" i="17"/>
  <c r="Q31" i="17"/>
  <c r="Q48" i="17"/>
  <c r="AB37" i="17"/>
  <c r="Q42" i="17"/>
  <c r="Q51" i="17"/>
  <c r="AB51" i="17"/>
  <c r="Q43" i="17"/>
  <c r="AB43" i="17"/>
  <c r="Q41" i="17"/>
  <c r="AB41" i="17"/>
  <c r="AB31" i="17"/>
  <c r="Q44" i="17"/>
  <c r="AB44" i="17"/>
  <c r="Q33" i="17"/>
  <c r="Q36" i="17"/>
  <c r="AB36" i="17"/>
  <c r="AB33" i="17"/>
  <c r="Q34" i="17"/>
  <c r="AB34" i="17"/>
  <c r="E34" i="15"/>
  <c r="G34" i="15" s="1"/>
  <c r="E360" i="15"/>
  <c r="G360" i="15" s="1"/>
  <c r="E282" i="15"/>
  <c r="E463" i="15"/>
  <c r="E447" i="15"/>
  <c r="E431" i="15"/>
  <c r="E77" i="15"/>
  <c r="E37" i="15"/>
  <c r="G37" i="15" s="1"/>
  <c r="E33" i="15"/>
  <c r="G33" i="15" s="1"/>
  <c r="E345" i="15"/>
  <c r="G345" i="15" s="1"/>
  <c r="E376" i="15"/>
  <c r="G376" i="15" s="1"/>
  <c r="E344" i="15"/>
  <c r="G344" i="15" s="1"/>
  <c r="E456" i="15"/>
  <c r="E308" i="15"/>
  <c r="E399" i="15"/>
  <c r="G399" i="15" s="1"/>
  <c r="E323" i="15"/>
  <c r="E381" i="15"/>
  <c r="G381" i="15" s="1"/>
  <c r="E377" i="15"/>
  <c r="G377" i="15" s="1"/>
  <c r="E329" i="15"/>
  <c r="E392" i="15"/>
  <c r="G392" i="15" s="1"/>
  <c r="E27" i="15"/>
  <c r="G27" i="15" s="1"/>
  <c r="E32" i="15"/>
  <c r="G32" i="15" s="1"/>
  <c r="E43" i="15"/>
  <c r="G43" i="15" s="1"/>
  <c r="E35" i="15"/>
  <c r="G35" i="15" s="1"/>
  <c r="E368" i="15"/>
  <c r="G368" i="15" s="1"/>
  <c r="E352" i="15"/>
  <c r="G352" i="15" s="1"/>
  <c r="E210" i="15"/>
  <c r="E146" i="15"/>
  <c r="E82" i="15"/>
  <c r="E117" i="15"/>
  <c r="E407" i="15"/>
  <c r="G407" i="15" s="1"/>
  <c r="E307" i="15"/>
  <c r="E358" i="15"/>
  <c r="G358" i="15" s="1"/>
  <c r="E334" i="15"/>
  <c r="E290" i="15"/>
  <c r="E194" i="15"/>
  <c r="E423" i="15"/>
  <c r="E391" i="15"/>
  <c r="G391" i="15" s="1"/>
  <c r="E331" i="15"/>
  <c r="E315" i="15"/>
  <c r="E413" i="15"/>
  <c r="G413" i="15" s="1"/>
  <c r="E321" i="15"/>
  <c r="E285" i="15"/>
  <c r="E221" i="15"/>
  <c r="E157" i="15"/>
  <c r="E125" i="15"/>
  <c r="E93" i="15"/>
  <c r="E184" i="15"/>
  <c r="E250" i="15"/>
  <c r="E106" i="15"/>
  <c r="E310" i="15"/>
  <c r="E74" i="15"/>
  <c r="E66" i="15"/>
  <c r="E339" i="15"/>
  <c r="G339" i="15" s="1"/>
  <c r="E371" i="15"/>
  <c r="G371" i="15" s="1"/>
  <c r="E297" i="15"/>
  <c r="E405" i="15"/>
  <c r="G405" i="15" s="1"/>
  <c r="E388" i="15"/>
  <c r="G388" i="15" s="1"/>
  <c r="E304" i="15"/>
  <c r="E229" i="15"/>
  <c r="E141" i="15"/>
  <c r="E245" i="15"/>
  <c r="E279" i="15"/>
  <c r="E261" i="15"/>
  <c r="E164" i="15"/>
  <c r="E267" i="15"/>
  <c r="E295" i="15"/>
  <c r="E253" i="15"/>
  <c r="E205" i="15"/>
  <c r="E276" i="15"/>
  <c r="E165" i="15"/>
  <c r="E134" i="15"/>
  <c r="E149" i="15"/>
  <c r="E386" i="15"/>
  <c r="G386" i="15" s="1"/>
  <c r="E235" i="15"/>
  <c r="E213" i="15"/>
  <c r="E189" i="15"/>
  <c r="E287" i="15"/>
  <c r="E269" i="15"/>
  <c r="E173" i="15"/>
  <c r="E284" i="15"/>
  <c r="E126" i="15"/>
  <c r="E94" i="15"/>
  <c r="E118" i="15"/>
  <c r="E375" i="15"/>
  <c r="G375" i="15" s="1"/>
  <c r="E370" i="15"/>
  <c r="G370" i="15" s="1"/>
  <c r="E434" i="15"/>
  <c r="E54" i="15"/>
  <c r="E458" i="15"/>
  <c r="E70" i="15"/>
  <c r="E442" i="15"/>
  <c r="E182" i="15"/>
  <c r="E426" i="15"/>
  <c r="E418" i="15"/>
  <c r="G418" i="15" s="1"/>
  <c r="E251" i="15"/>
  <c r="E219" i="15"/>
  <c r="E48" i="15"/>
  <c r="E410" i="15"/>
  <c r="G410" i="15" s="1"/>
  <c r="E341" i="15"/>
  <c r="G341" i="15" s="1"/>
  <c r="E147" i="15"/>
  <c r="E438" i="15"/>
  <c r="E351" i="15"/>
  <c r="G351" i="15" s="1"/>
  <c r="E91" i="15"/>
  <c r="E362" i="15"/>
  <c r="G362" i="15" s="1"/>
  <c r="E454" i="15"/>
  <c r="E451" i="15"/>
  <c r="E319" i="15"/>
  <c r="E390" i="15"/>
  <c r="G390" i="15" s="1"/>
  <c r="E56" i="15"/>
  <c r="E195" i="15"/>
  <c r="E374" i="15"/>
  <c r="G374" i="15" s="1"/>
  <c r="E335" i="15"/>
  <c r="E462" i="15"/>
  <c r="E408" i="15"/>
  <c r="G408" i="15" s="1"/>
  <c r="E152" i="15"/>
  <c r="E203" i="15"/>
  <c r="E327" i="15"/>
  <c r="E64" i="15"/>
  <c r="E387" i="15"/>
  <c r="G387" i="15" s="1"/>
  <c r="E322" i="15"/>
  <c r="E382" i="15"/>
  <c r="G382" i="15" s="1"/>
  <c r="E131" i="15"/>
  <c r="E402" i="15"/>
  <c r="G402" i="15" s="1"/>
  <c r="E342" i="15"/>
  <c r="G342" i="15" s="1"/>
  <c r="E246" i="15"/>
  <c r="E67" i="15"/>
  <c r="E318" i="15"/>
  <c r="E120" i="15"/>
  <c r="E206" i="15"/>
  <c r="E171" i="15"/>
  <c r="E361" i="15"/>
  <c r="G361" i="15" s="1"/>
  <c r="E301" i="15"/>
  <c r="E139" i="15"/>
  <c r="E422" i="15"/>
  <c r="E365" i="15"/>
  <c r="G365" i="15" s="1"/>
  <c r="E411" i="15"/>
  <c r="G411" i="15" s="1"/>
  <c r="E283" i="15"/>
  <c r="E107" i="15"/>
  <c r="E346" i="15"/>
  <c r="G346" i="15" s="1"/>
  <c r="E409" i="15"/>
  <c r="G409" i="15" s="1"/>
  <c r="E240" i="15"/>
  <c r="E275" i="15"/>
  <c r="E401" i="15"/>
  <c r="G401" i="15" s="1"/>
  <c r="E278" i="15"/>
  <c r="E123" i="15"/>
  <c r="E303" i="15"/>
  <c r="E397" i="15"/>
  <c r="G397" i="15" s="1"/>
  <c r="E217" i="15"/>
  <c r="E419" i="15"/>
  <c r="G419" i="15" s="1"/>
  <c r="E108" i="15"/>
  <c r="E359" i="15"/>
  <c r="G359" i="15" s="1"/>
  <c r="E306" i="15"/>
  <c r="E104" i="15"/>
  <c r="E400" i="15"/>
  <c r="G400" i="15" s="1"/>
  <c r="E168" i="15"/>
  <c r="E179" i="15"/>
  <c r="E75" i="15"/>
  <c r="E46" i="15"/>
  <c r="E80" i="15"/>
  <c r="E85" i="15"/>
  <c r="E224" i="15"/>
  <c r="E461" i="15"/>
  <c r="E158" i="15"/>
  <c r="E357" i="15"/>
  <c r="G357" i="15" s="1"/>
  <c r="E88" i="15"/>
  <c r="E300" i="15"/>
  <c r="E144" i="15"/>
  <c r="E311" i="15"/>
  <c r="E187" i="15"/>
  <c r="E398" i="15"/>
  <c r="G398" i="15" s="1"/>
  <c r="E309" i="15"/>
  <c r="E257" i="15"/>
  <c r="E372" i="15"/>
  <c r="G372" i="15" s="1"/>
  <c r="E137" i="15"/>
  <c r="E256" i="15"/>
  <c r="E403" i="15"/>
  <c r="G403" i="15" s="1"/>
  <c r="E83" i="15"/>
  <c r="E112" i="15"/>
  <c r="E232" i="15"/>
  <c r="E63" i="15"/>
  <c r="E380" i="15"/>
  <c r="G380" i="15" s="1"/>
  <c r="E373" i="15"/>
  <c r="G373" i="15" s="1"/>
  <c r="E416" i="15"/>
  <c r="G416" i="15" s="1"/>
  <c r="E459" i="15"/>
  <c r="E417" i="15"/>
  <c r="G417" i="15" s="1"/>
  <c r="E172" i="15"/>
  <c r="E78" i="15"/>
  <c r="E238" i="15"/>
  <c r="E457" i="15"/>
  <c r="E230" i="15"/>
  <c r="E110" i="15"/>
  <c r="E406" i="15"/>
  <c r="G406" i="15" s="1"/>
  <c r="E348" i="15"/>
  <c r="G348" i="15" s="1"/>
  <c r="E216" i="15"/>
  <c r="E443" i="15"/>
  <c r="E343" i="15"/>
  <c r="G343" i="15" s="1"/>
  <c r="E163" i="15"/>
  <c r="E59" i="15"/>
  <c r="E198" i="15"/>
  <c r="E264" i="15"/>
  <c r="E262" i="15"/>
  <c r="E336" i="15"/>
  <c r="E227" i="15"/>
  <c r="E193" i="15"/>
  <c r="E52" i="15"/>
  <c r="E105" i="15"/>
  <c r="E214" i="15"/>
  <c r="E272" i="15"/>
  <c r="E395" i="15"/>
  <c r="G395" i="15" s="1"/>
  <c r="E115" i="15"/>
  <c r="E289" i="15"/>
  <c r="E204" i="15"/>
  <c r="E62" i="15"/>
  <c r="E128" i="15"/>
  <c r="E448" i="15"/>
  <c r="E176" i="15"/>
  <c r="E225" i="15"/>
  <c r="E356" i="15"/>
  <c r="G356" i="15" s="1"/>
  <c r="E314" i="15"/>
  <c r="E445" i="15"/>
  <c r="E243" i="15"/>
  <c r="E99" i="15"/>
  <c r="E446" i="15"/>
  <c r="E252" i="15"/>
  <c r="E317" i="15"/>
  <c r="E241" i="15"/>
  <c r="E150" i="15"/>
  <c r="E449" i="15"/>
  <c r="E220" i="15"/>
  <c r="E86" i="15"/>
  <c r="E136" i="15"/>
  <c r="E338" i="15"/>
  <c r="G338" i="15" s="1"/>
  <c r="E316" i="15"/>
  <c r="E425" i="15"/>
  <c r="E177" i="15"/>
  <c r="E192" i="15"/>
  <c r="E49" i="15"/>
  <c r="E281" i="15"/>
  <c r="E435" i="15"/>
  <c r="E259" i="15"/>
  <c r="E389" i="15"/>
  <c r="G389" i="15" s="1"/>
  <c r="E333" i="15"/>
  <c r="E273" i="15"/>
  <c r="E384" i="15"/>
  <c r="G384" i="15" s="1"/>
  <c r="E294" i="15"/>
  <c r="E429" i="15"/>
  <c r="E305" i="15"/>
  <c r="E291" i="15"/>
  <c r="E180" i="15"/>
  <c r="E222" i="15"/>
  <c r="E427" i="15"/>
  <c r="E367" i="15"/>
  <c r="G367" i="15" s="1"/>
  <c r="E378" i="15"/>
  <c r="G378" i="15" s="1"/>
  <c r="E268" i="15"/>
  <c r="E385" i="15"/>
  <c r="G385" i="15" s="1"/>
  <c r="E325" i="15"/>
  <c r="E116" i="15"/>
  <c r="E298" i="15"/>
  <c r="E286" i="15"/>
  <c r="E174" i="15"/>
  <c r="E414" i="15"/>
  <c r="G414" i="15" s="1"/>
  <c r="E460" i="15"/>
  <c r="E292" i="15"/>
  <c r="E201" i="15"/>
  <c r="E156" i="15"/>
  <c r="E129" i="15"/>
  <c r="E135" i="15"/>
  <c r="E270" i="15"/>
  <c r="E437" i="15"/>
  <c r="E166" i="15"/>
  <c r="E364" i="15"/>
  <c r="G364" i="15" s="1"/>
  <c r="E72" i="15"/>
  <c r="E51" i="15"/>
  <c r="E140" i="15"/>
  <c r="E113" i="15"/>
  <c r="E71" i="15"/>
  <c r="E440" i="15"/>
  <c r="E340" i="15"/>
  <c r="G340" i="15" s="1"/>
  <c r="E452" i="15"/>
  <c r="E228" i="15"/>
  <c r="E354" i="15"/>
  <c r="G354" i="15" s="1"/>
  <c r="E265" i="15"/>
  <c r="E200" i="15"/>
  <c r="E254" i="15"/>
  <c r="E421" i="15"/>
  <c r="G421" i="15" s="1"/>
  <c r="E248" i="15"/>
  <c r="E142" i="15"/>
  <c r="E288" i="15"/>
  <c r="E161" i="15"/>
  <c r="E97" i="15"/>
  <c r="E324" i="15"/>
  <c r="E207" i="15"/>
  <c r="E155" i="15"/>
  <c r="E260" i="15"/>
  <c r="E249" i="15"/>
  <c r="E196" i="15"/>
  <c r="E92" i="15"/>
  <c r="E65" i="15"/>
  <c r="E87" i="15"/>
  <c r="E432" i="15"/>
  <c r="E211" i="15"/>
  <c r="E393" i="15"/>
  <c r="G393" i="15" s="1"/>
  <c r="E349" i="15"/>
  <c r="G349" i="15" s="1"/>
  <c r="E76" i="15"/>
  <c r="E102" i="15"/>
  <c r="E430" i="15"/>
  <c r="E244" i="15"/>
  <c r="E330" i="15"/>
  <c r="E453" i="15"/>
  <c r="E190" i="15"/>
  <c r="E185" i="15"/>
  <c r="E236" i="15"/>
  <c r="E44" i="15"/>
  <c r="E183" i="15"/>
  <c r="E119" i="15"/>
  <c r="E111" i="15"/>
  <c r="E188" i="15"/>
  <c r="E73" i="15"/>
  <c r="E247" i="15"/>
  <c r="E103" i="15"/>
  <c r="E444" i="15"/>
  <c r="E233" i="15"/>
  <c r="E169" i="15"/>
  <c r="E100" i="15"/>
  <c r="E153" i="15"/>
  <c r="E89" i="15"/>
  <c r="E263" i="15"/>
  <c r="E271" i="15"/>
  <c r="E175" i="15"/>
  <c r="E95" i="15"/>
  <c r="E81" i="15"/>
  <c r="E433" i="15"/>
  <c r="E212" i="15"/>
  <c r="E148" i="15"/>
  <c r="E84" i="15"/>
  <c r="E199" i="15"/>
  <c r="E239" i="15"/>
  <c r="E159" i="15"/>
  <c r="E79" i="15"/>
  <c r="E436" i="15"/>
  <c r="E255" i="15"/>
  <c r="E167" i="15"/>
  <c r="E209" i="15"/>
  <c r="E191" i="15"/>
  <c r="E231" i="15"/>
  <c r="E151" i="15"/>
  <c r="E55" i="15"/>
  <c r="E145" i="15"/>
  <c r="E132" i="15"/>
  <c r="E68" i="15"/>
  <c r="E121" i="15"/>
  <c r="E57" i="15"/>
  <c r="E223" i="15"/>
  <c r="E143" i="15"/>
  <c r="E47" i="15"/>
  <c r="E124" i="15"/>
  <c r="E60" i="15"/>
  <c r="E127" i="15"/>
  <c r="E215" i="15"/>
  <c r="E441" i="15"/>
  <c r="E38" i="15"/>
  <c r="G38" i="15" s="1"/>
  <c r="E30" i="15"/>
  <c r="G30" i="15" s="1"/>
  <c r="E40" i="15"/>
  <c r="G40" i="15" s="1"/>
  <c r="E24" i="15"/>
  <c r="G24" i="15" s="1"/>
  <c r="E3" i="15"/>
  <c r="G3" i="15" s="1"/>
  <c r="E36" i="22" l="1"/>
  <c r="R4" i="18"/>
  <c r="E29" i="22" s="1"/>
  <c r="Q4" i="17"/>
  <c r="C29" i="22" s="1"/>
  <c r="P4" i="18"/>
  <c r="G29"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<sst xmlns="http://schemas.openxmlformats.org/spreadsheetml/2006/main" count="13681" uniqueCount="637">
  <si>
    <t>V 2.0</t>
  </si>
  <si>
    <t xml:space="preserve"> </t>
  </si>
  <si>
    <t>ORDERSHEET FEBRUARY 2024                   INFO &amp; OVERVIEW</t>
  </si>
  <si>
    <t>INVOICE / DELIVERY ADRESS</t>
  </si>
  <si>
    <t>DIFFERENT DELIVERY ADRESS</t>
  </si>
  <si>
    <t>Company Name :</t>
  </si>
  <si>
    <t>Street :</t>
  </si>
  <si>
    <t>Zip code, City :</t>
  </si>
  <si>
    <t>Country :</t>
  </si>
  <si>
    <t>VAT nr. :</t>
  </si>
  <si>
    <t>Contact Person :</t>
  </si>
  <si>
    <t>Phone Number :</t>
  </si>
  <si>
    <t>Opening Time :</t>
  </si>
  <si>
    <t>Email :</t>
  </si>
  <si>
    <t>Wanted day of Delivery :</t>
  </si>
  <si>
    <t>Notice :</t>
  </si>
  <si>
    <t>ADDITIONAL INFORMATION</t>
  </si>
  <si>
    <t>MACROS</t>
  </si>
  <si>
    <t>HOLDS</t>
  </si>
  <si>
    <t>TOTAL</t>
  </si>
  <si>
    <t>Full Set Discount</t>
  </si>
  <si>
    <t xml:space="preserve">Most of our full sets have a 10% discount. This is on top of any other discount given. Take note of the '10% discount' in front of the sets. </t>
  </si>
  <si>
    <t>Amount</t>
  </si>
  <si>
    <t>Lead times</t>
  </si>
  <si>
    <t>Our lead times differ depending on the content of your order. Full sets will in general be faster in production than indiviual items. Please take in account that lead times may vary from time to time.</t>
  </si>
  <si>
    <t>Weight</t>
  </si>
  <si>
    <t>Macros</t>
  </si>
  <si>
    <t>Holds</t>
  </si>
  <si>
    <t>Merch</t>
  </si>
  <si>
    <t>Total net amount</t>
  </si>
  <si>
    <t xml:space="preserve">   (tax &amp; delivery not included)</t>
  </si>
  <si>
    <t>SET NAME</t>
  </si>
  <si>
    <t>CONTAINS</t>
  </si>
  <si>
    <t>STANDARD PRICE</t>
  </si>
  <si>
    <t>RAL 1023 YELLOW</t>
  </si>
  <si>
    <t>RAL 2004 ORANGE</t>
  </si>
  <si>
    <t>RAL 3020 RED</t>
  </si>
  <si>
    <t>RAL 4008 VIOLET</t>
  </si>
  <si>
    <t>RAL 5015 BLUE</t>
  </si>
  <si>
    <t>RAL 6027 MINT</t>
  </si>
  <si>
    <t>RAL 6037 GREEN</t>
  </si>
  <si>
    <t>RAL 9005 BLACK</t>
  </si>
  <si>
    <t>RAL 9010 WHITE</t>
  </si>
  <si>
    <t>LUMINOUS PRICE</t>
  </si>
  <si>
    <t>LUMINOUS PINK     (+5%)</t>
  </si>
  <si>
    <t>LUMINOUS GREEN (+5%)</t>
  </si>
  <si>
    <t>TOTAL SETS</t>
  </si>
  <si>
    <t>AMOUNT OF HOLDS &amp; MACROS</t>
  </si>
  <si>
    <t>WEIGHT</t>
  </si>
  <si>
    <t>SKU</t>
  </si>
  <si>
    <t>TOTAL PRICE</t>
  </si>
  <si>
    <t xml:space="preserve">Total </t>
  </si>
  <si>
    <t>Weight Macros</t>
  </si>
  <si>
    <t>Weight Holds</t>
  </si>
  <si>
    <t>Total Input Amount</t>
  </si>
  <si>
    <t>Macros Combined Weight</t>
  </si>
  <si>
    <t>Holds Combined Weight</t>
  </si>
  <si>
    <t>Total Combined Weight</t>
  </si>
  <si>
    <t>Sets/Pcs</t>
  </si>
  <si>
    <t>Holds &amp; Macros</t>
  </si>
  <si>
    <t>Standard Sets</t>
  </si>
  <si>
    <t>Luminous sets</t>
  </si>
  <si>
    <t>Macros infosheet</t>
  </si>
  <si>
    <t>Holds infosheet</t>
  </si>
  <si>
    <t>Macros Pricing Seperate</t>
  </si>
  <si>
    <t>Holds Pricing Seperate</t>
  </si>
  <si>
    <t>Macros Pricing Seperate LUMI</t>
  </si>
  <si>
    <t>Holds Pricing Seperate LUMI</t>
  </si>
  <si>
    <t>10% DISCOUNTED SETS</t>
  </si>
  <si>
    <t>NEW !</t>
  </si>
  <si>
    <t>BLADE RUNNER DUALTEX - FULL SET</t>
  </si>
  <si>
    <t>MACROS &amp; HOLDS</t>
  </si>
  <si>
    <t>UH.GM.FS.BR - DT</t>
  </si>
  <si>
    <t>BLADE RUNNER DUALTEX - MACROS - FULL SET</t>
  </si>
  <si>
    <t>MACROS ONLY</t>
  </si>
  <si>
    <t>UH.VM.FS.BR - DT</t>
  </si>
  <si>
    <t>FORCE MAJEURE DUALTEX - FULL FORCE</t>
  </si>
  <si>
    <t>UH.GM.FF - DT</t>
  </si>
  <si>
    <t>FORCE MAJEURE  DUALTEX - MACROS - FULL SET</t>
  </si>
  <si>
    <t>UH.VM.FFM - DT</t>
  </si>
  <si>
    <t>FORCE MAJEURE  DUALTEX - MACROS - SET 1</t>
  </si>
  <si>
    <t>UH.VM.FMU - DT</t>
  </si>
  <si>
    <t>FORCE MAJEURE  DUALTEX  - MACROS - SET 2</t>
  </si>
  <si>
    <t xml:space="preserve">UH.VM.FMG - DT </t>
  </si>
  <si>
    <t>FORCE MAJEURE - FULL FORCE</t>
  </si>
  <si>
    <t xml:space="preserve">UH.GM.FF </t>
  </si>
  <si>
    <t>FORCE MAJEURE - MACROS - FULL SET</t>
  </si>
  <si>
    <t xml:space="preserve">UH.VM.FFM </t>
  </si>
  <si>
    <t>FORCE MAJEURE - MACROS - SET 1</t>
  </si>
  <si>
    <t xml:space="preserve">UH.VM.FMU </t>
  </si>
  <si>
    <t>FORCE MAJEURE - MACROS - SET 2</t>
  </si>
  <si>
    <t xml:space="preserve">UH.VM.FMG </t>
  </si>
  <si>
    <t>CRUISE CONTROL - FULL SET</t>
  </si>
  <si>
    <t>UH.GM.FS.CC</t>
  </si>
  <si>
    <t>CRUISE CONTROL - MACROS - FULL SET</t>
  </si>
  <si>
    <t>UH.VM.FS.CC</t>
  </si>
  <si>
    <t xml:space="preserve">CRUISE CONTROL - HOLDS - FULL SET              </t>
  </si>
  <si>
    <t>HOLDS ONLY</t>
  </si>
  <si>
    <t>UH.GR.FS.CC</t>
  </si>
  <si>
    <t>CRUISE CONTROL - MACROS - NO-TEX  - FULL SET</t>
  </si>
  <si>
    <t>UH.VM.FS.CC.NT</t>
  </si>
  <si>
    <t xml:space="preserve">CONTROL SHIFT - HOLDS - FULL SET              </t>
  </si>
  <si>
    <t>UH.GR.FS.CS</t>
  </si>
  <si>
    <t>K9 DUAL TEX - MACROS - FULL SET</t>
  </si>
  <si>
    <t>UH.VM.FS.K9 - DT</t>
  </si>
  <si>
    <t>K9 - MACROS - FULL SET</t>
  </si>
  <si>
    <t>UH.VM.FS.K9</t>
  </si>
  <si>
    <t xml:space="preserve">K9 - HOLDS - FULL SET              </t>
  </si>
  <si>
    <t>UH.GR.FS.K9</t>
  </si>
  <si>
    <t xml:space="preserve">MOLER - HOLDS - FULL SET              </t>
  </si>
  <si>
    <t>UH.GR.FS.MO</t>
  </si>
  <si>
    <t>BATWINGS DUAL TEX - FULL SET</t>
  </si>
  <si>
    <t>UH.VM.FS.BW - DT</t>
  </si>
  <si>
    <t>BATWINGS - FULL SET</t>
  </si>
  <si>
    <t>UH.VM.FS.BW</t>
  </si>
  <si>
    <t>Total Holds &amp; Macros</t>
  </si>
  <si>
    <t>Total Weight Macros</t>
  </si>
  <si>
    <t>Total Weight Holds</t>
  </si>
  <si>
    <t>Total Weight</t>
  </si>
  <si>
    <t>Total Sets</t>
  </si>
  <si>
    <t>Total Macros</t>
  </si>
  <si>
    <t>Total Holds</t>
  </si>
  <si>
    <t>Price Macros</t>
  </si>
  <si>
    <t>Price Holds</t>
  </si>
  <si>
    <t>MACROS TOTAL PRICE</t>
  </si>
  <si>
    <t>HOLDS TOTAL PRICE</t>
  </si>
  <si>
    <t>MACRO NAME</t>
  </si>
  <si>
    <t>AMOUNT OF MACROS</t>
  </si>
  <si>
    <t>ALL MACROS ARE MADE OF 100% RECYCLED ABS</t>
  </si>
  <si>
    <t>10% DISCOUNT</t>
  </si>
  <si>
    <t>BLADE RUNNER MACROS - DUAL TEX - FULL SET</t>
  </si>
  <si>
    <t>BLADE RUNNER - MACRO 01 - DUAL TEX</t>
  </si>
  <si>
    <t>UH.VM.00140</t>
  </si>
  <si>
    <t>BLADE RUNNER - MACRO 02 - DUAL TEX</t>
  </si>
  <si>
    <t>UH.VM.00141</t>
  </si>
  <si>
    <t>BLADE RUNNER - MACRO 03 - DUAL TEX</t>
  </si>
  <si>
    <t>UH.VM.00142</t>
  </si>
  <si>
    <t>BLADE RUNNER - MACRO 04 - DUAL TEX</t>
  </si>
  <si>
    <t>UH.VM.00143</t>
  </si>
  <si>
    <t>BLADE RUNNER - MACRO 05 - DUAL TEX</t>
  </si>
  <si>
    <t>UH.VM.00144</t>
  </si>
  <si>
    <t>BLADE RUNNER - MACRO 06 - DUAL TEX</t>
  </si>
  <si>
    <t>UH.VM.00145</t>
  </si>
  <si>
    <t>BLADE RUNNER - MACRO 07 - DUAL TEX</t>
  </si>
  <si>
    <t>UH.VM.00146</t>
  </si>
  <si>
    <t>BLADE RUNNER - MACRO 08 - DUAL TEX</t>
  </si>
  <si>
    <t>UH.VM.00147</t>
  </si>
  <si>
    <t>BLADE RUNNER - MACRO 09 - DUAL TEX</t>
  </si>
  <si>
    <t>UH.VM.00148</t>
  </si>
  <si>
    <t>BLADE RUNNER - MACRO 10 - DUAL TEX</t>
  </si>
  <si>
    <t>UH.VM.00149</t>
  </si>
  <si>
    <t>BLADE RUNNER - MACRO 11 - DUAL TEX</t>
  </si>
  <si>
    <t>UH.VM.00150</t>
  </si>
  <si>
    <t>BLADE RUNNER - MACRO 12 - DUAL TEX</t>
  </si>
  <si>
    <t>UH.VM.00151</t>
  </si>
  <si>
    <t>BLADE RUNNER - MACRO 13 - DUAL TEX</t>
  </si>
  <si>
    <t>UH.VM.00152</t>
  </si>
  <si>
    <t>BLADE RUNNER - MACRO 14 - DUAL TEX</t>
  </si>
  <si>
    <t>UH.VM.00153</t>
  </si>
  <si>
    <t>BLADE RUNNER - MACRO 15 - DUAL TEX</t>
  </si>
  <si>
    <t>UH.VM.00154</t>
  </si>
  <si>
    <t>BLADE RUNNER - MACRO 16 - DUAL TEX</t>
  </si>
  <si>
    <t>UH.VM.00155</t>
  </si>
  <si>
    <t>BLADE RUNNER - MACRO 17 - DUAL TEX</t>
  </si>
  <si>
    <t>UH.VM.00156</t>
  </si>
  <si>
    <t>BLADE RUNNER - MACRO 18 - DUAL TEX</t>
  </si>
  <si>
    <t>UH.VM.00157</t>
  </si>
  <si>
    <t>FORCE MAJEURE DUAL TEX - MACRO FULL SET</t>
  </si>
  <si>
    <t>FORCE MAJEURE DUAL TEX - MACRO SET 1 *</t>
  </si>
  <si>
    <t>FORCE MAJEURE DUAL TEX - MACRO SET 2 **</t>
  </si>
  <si>
    <t xml:space="preserve">FORCE MAJEURE 01 - DUAL TEX     *  </t>
  </si>
  <si>
    <t>UH.VM.00084</t>
  </si>
  <si>
    <t>FORCE MAJEURE 02 - DUAL TEX     **</t>
  </si>
  <si>
    <t>UH.VM.00085</t>
  </si>
  <si>
    <t xml:space="preserve">FORCE MAJEURE 03 - DUAL TEX     *  </t>
  </si>
  <si>
    <t>UH.VM.00086</t>
  </si>
  <si>
    <t xml:space="preserve">FORCE MAJEURE 04 - DUAL TEX     *  </t>
  </si>
  <si>
    <t>UH.VM.00087</t>
  </si>
  <si>
    <t>FORCE MAJEURE 05 - DUAL TEX     **</t>
  </si>
  <si>
    <t>UH.VM.00088</t>
  </si>
  <si>
    <t>FORCE MAJEURE 06 - DUAL TEX     **</t>
  </si>
  <si>
    <t>UH.VM.00089</t>
  </si>
  <si>
    <t xml:space="preserve">FORCE MAJEURE 07 - DUAL TEX     *  </t>
  </si>
  <si>
    <t>UH.VM.00090</t>
  </si>
  <si>
    <t xml:space="preserve">FORCE MAJEURE 08 - DUAL TEX     *  </t>
  </si>
  <si>
    <t>UH.VM.00091</t>
  </si>
  <si>
    <t>FORCE MAJEURE 09 - DUAL TEX     **</t>
  </si>
  <si>
    <t>UH.VM.00092</t>
  </si>
  <si>
    <t xml:space="preserve">FORCE MAJEURE 10 - DUAL TEX     *  </t>
  </si>
  <si>
    <t>UH.VM.00093</t>
  </si>
  <si>
    <t xml:space="preserve">FORCE MAJEURE 11 - DUAL TEX     *  </t>
  </si>
  <si>
    <t>UH.VM.00094</t>
  </si>
  <si>
    <t xml:space="preserve">FORCE MAJEURE 12 - DUAL TEX     *  </t>
  </si>
  <si>
    <t>UH.VM.00095</t>
  </si>
  <si>
    <t xml:space="preserve">FORCE MAJEURE 13 - DUAL TEX     *  </t>
  </si>
  <si>
    <t>UH.VM.00096</t>
  </si>
  <si>
    <t>FORCE MAJEURE 14 - DUAL TEX     **</t>
  </si>
  <si>
    <t>UH.VM.00097</t>
  </si>
  <si>
    <t>FORCE MAJEURE 15 - DUAL TEX     **</t>
  </si>
  <si>
    <t>UH.VM.00098</t>
  </si>
  <si>
    <t xml:space="preserve">FORCE MAJEURE 16 - DUAL TEX     *  </t>
  </si>
  <si>
    <t>UH.VM.00099</t>
  </si>
  <si>
    <t xml:space="preserve">FORCE MAJEURE 17 - DUAL TEX     *  </t>
  </si>
  <si>
    <t>UH.VM.00100</t>
  </si>
  <si>
    <t>FORCE MAJEURE 18 - DUAL TEX     **</t>
  </si>
  <si>
    <t>UH.VM.00101</t>
  </si>
  <si>
    <t>FORCE MAJEURE 19 - DUAL TEX     **</t>
  </si>
  <si>
    <t>UH.VM.00102</t>
  </si>
  <si>
    <t xml:space="preserve">FORCE MAJEURE 20 - DUAL TEX     *  </t>
  </si>
  <si>
    <t>UH.VM.00103</t>
  </si>
  <si>
    <t>FORCE MAJEURE 21 - DUAL TEX     **</t>
  </si>
  <si>
    <t>UH.VM.00104</t>
  </si>
  <si>
    <t>FORCE MAJEURE - MACRO FULL SET</t>
  </si>
  <si>
    <t xml:space="preserve">FORCE MAJEURE - MACRO SET 1 *    </t>
  </si>
  <si>
    <t>FORCE MAJEURE - MACRO SET 2 **</t>
  </si>
  <si>
    <t xml:space="preserve">FORCE MAJEURE 01     *  </t>
  </si>
  <si>
    <t>UH.VM.00063</t>
  </si>
  <si>
    <t>FORCE MAJEURE 02     **</t>
  </si>
  <si>
    <t>UH.VM.00064</t>
  </si>
  <si>
    <t xml:space="preserve">FORCE MAJEURE 03     *  </t>
  </si>
  <si>
    <t>UH.VM.00065</t>
  </si>
  <si>
    <t xml:space="preserve">FORCE MAJEURE 04     *  </t>
  </si>
  <si>
    <t>UH.VM.00066</t>
  </si>
  <si>
    <t>FORCE MAJEURE 05    **</t>
  </si>
  <si>
    <t>UH.VM.00067</t>
  </si>
  <si>
    <t>FORCE MAJEURE 06     **</t>
  </si>
  <si>
    <t>UH.VM.00068</t>
  </si>
  <si>
    <t xml:space="preserve">FORCE MAJEURE 07     *  </t>
  </si>
  <si>
    <t>UH.VM.00069</t>
  </si>
  <si>
    <t xml:space="preserve">FORCE MAJEURE 08     *  </t>
  </si>
  <si>
    <t>UH.VM.00070</t>
  </si>
  <si>
    <t>FORCE MAJEURE 09     **</t>
  </si>
  <si>
    <t>UH.VM.00071</t>
  </si>
  <si>
    <t xml:space="preserve">FORCE MAJEURE 10     *  </t>
  </si>
  <si>
    <t>UH.VM.00072</t>
  </si>
  <si>
    <t xml:space="preserve">FORCE MAJEURE 11     *  </t>
  </si>
  <si>
    <t>UH.VM.00073</t>
  </si>
  <si>
    <t xml:space="preserve">FORCE MAJEURE 12     *  </t>
  </si>
  <si>
    <t>UH.VM.00074</t>
  </si>
  <si>
    <t xml:space="preserve">FORCE MAJEURE 13     *  </t>
  </si>
  <si>
    <t>UH.VM.00075</t>
  </si>
  <si>
    <t>FORCE MAJEURE 14     **</t>
  </si>
  <si>
    <t>UH.VM.00076</t>
  </si>
  <si>
    <t>FORCE MAJEURE 15     **</t>
  </si>
  <si>
    <t>UH.VM.00077</t>
  </si>
  <si>
    <t xml:space="preserve">FORCE MAJEURE 16     *  </t>
  </si>
  <si>
    <t>UH.VM.00078</t>
  </si>
  <si>
    <t xml:space="preserve">FORCE MAJEURE 17     *  </t>
  </si>
  <si>
    <t>UH.VM.00079</t>
  </si>
  <si>
    <t>FORCE MAJEURE 18     **</t>
  </si>
  <si>
    <t>UH.VM.00080</t>
  </si>
  <si>
    <t>FORCE MAJEURE 19     **</t>
  </si>
  <si>
    <t>UH.VM.00081</t>
  </si>
  <si>
    <t xml:space="preserve">FORCE MAJEURE 20     *  </t>
  </si>
  <si>
    <t>UH.VM.00082</t>
  </si>
  <si>
    <t>FORCE MAJEURE 21     **</t>
  </si>
  <si>
    <t>UH.VM.00083</t>
  </si>
  <si>
    <t>CRUISE CONTROL - MACRO - FULL SET</t>
  </si>
  <si>
    <t>CRUISE CONTROL - MACRO 01</t>
  </si>
  <si>
    <t>UH.VM.00046</t>
  </si>
  <si>
    <t>CRUISE CONTROL - MACRO 02</t>
  </si>
  <si>
    <t>UH.VM.00047</t>
  </si>
  <si>
    <t>CRUISE CONTROL - MACRO 03</t>
  </si>
  <si>
    <t>UH.VM.00048</t>
  </si>
  <si>
    <t>CRUISE CONTROL - MACRO 04</t>
  </si>
  <si>
    <t>UH.VM.00049</t>
  </si>
  <si>
    <t>CRUISE CONTROL - MACRO 05</t>
  </si>
  <si>
    <t>UH.VM.00050</t>
  </si>
  <si>
    <t>CRUISE CONTROL - MACRO 06</t>
  </si>
  <si>
    <t>UH.VM.00051</t>
  </si>
  <si>
    <t>CRUISE CONTROL - MACRO 07</t>
  </si>
  <si>
    <t>UH.VM.00105</t>
  </si>
  <si>
    <t>CRUISE CONTROL - MACRO 08</t>
  </si>
  <si>
    <t>UH.VM.00106</t>
  </si>
  <si>
    <t>CRUISE CONTROL - MACRO 09</t>
  </si>
  <si>
    <t>UH.VM.00107</t>
  </si>
  <si>
    <t>CRUISE CONTROL - MACRO 10</t>
  </si>
  <si>
    <t>UH.VM.00108</t>
  </si>
  <si>
    <t>CRUISE CONTROL - MACRO 11</t>
  </si>
  <si>
    <t>UH.VM.00109</t>
  </si>
  <si>
    <t>CRUISE CONTROL - MACRO 12</t>
  </si>
  <si>
    <t>UH.VM.00110</t>
  </si>
  <si>
    <t>CRUISE CONTROL - MACRO 13</t>
  </si>
  <si>
    <t>UH.VM.00111</t>
  </si>
  <si>
    <t>CRUISE CONTROL - MACRO 14</t>
  </si>
  <si>
    <t>UH.VM.00112</t>
  </si>
  <si>
    <t>CRUISE CONTROL - MACRO 15</t>
  </si>
  <si>
    <t>UH.VM.00113</t>
  </si>
  <si>
    <t>CRUISE CONTROL - MACRO - NO-TEX - FULL SET</t>
  </si>
  <si>
    <t>CRUISE CONTROL - MACRO 01 - NO-TEX</t>
  </si>
  <si>
    <t>UH.VM.00167</t>
  </si>
  <si>
    <t>CRUISE CONTROL - MACRO 02 - NO-TEX</t>
  </si>
  <si>
    <t>UH.VM.00168</t>
  </si>
  <si>
    <t>CRUISE CONTROL - MACRO 03 - NO-TEX</t>
  </si>
  <si>
    <t>UH.VM.00169</t>
  </si>
  <si>
    <t>CRUISE CONTROL - MACRO 04 - NO-TEX</t>
  </si>
  <si>
    <t>UH.VM.00170</t>
  </si>
  <si>
    <t>CRUISE CONTROL - MACRO 05 - NO-TEX</t>
  </si>
  <si>
    <t>UH.VM.00171</t>
  </si>
  <si>
    <t>CRUISE CONTROL - MACRO 06 - NO-TEX</t>
  </si>
  <si>
    <t>UH.VM.00172</t>
  </si>
  <si>
    <t>CRUISE CONTROL - MACRO 07 - NO-TEX</t>
  </si>
  <si>
    <t>UH.VM.00173</t>
  </si>
  <si>
    <t>CRUISE CONTROL - MACRO 08 - NO-TEX</t>
  </si>
  <si>
    <t>UH.VM.00174</t>
  </si>
  <si>
    <t>CRUISE CONTROL - MACRO 09 - NO-TEX</t>
  </si>
  <si>
    <t>UH.VM.00175</t>
  </si>
  <si>
    <t>CRUISE CONTROL - MACRO 10 - NO-TEX</t>
  </si>
  <si>
    <t>UH.VM.00176</t>
  </si>
  <si>
    <t>CRUISE CONTROL - MACRO 11 - NO-TEX</t>
  </si>
  <si>
    <t>UH.VM.00177</t>
  </si>
  <si>
    <t>CRUISE CONTROL - MACRO 12 - NO-TEX</t>
  </si>
  <si>
    <t>UH.VM.00178</t>
  </si>
  <si>
    <t>CRUISE CONTROL - MACRO 13 - NO-TEX</t>
  </si>
  <si>
    <t>UH.VM.00179</t>
  </si>
  <si>
    <t>CRUISE CONTROL - MACRO 14 - NO-TEX</t>
  </si>
  <si>
    <t>UH.VM.00180</t>
  </si>
  <si>
    <t>CRUISE CONTROL - MACRO 15 - NO-TEX</t>
  </si>
  <si>
    <t>UH.VM.00181</t>
  </si>
  <si>
    <t>K9 - MACRO DUAL TEX - FULL SET</t>
  </si>
  <si>
    <t>K9 - MACRO 01 - DUAL TEX</t>
  </si>
  <si>
    <t>UH.VM.00031</t>
  </si>
  <si>
    <t>K9 - MACRO 02 - DUAL TEX</t>
  </si>
  <si>
    <t>UH.VM.00032</t>
  </si>
  <si>
    <t>K9 - MACRO 03 - DUAL TEX</t>
  </si>
  <si>
    <t>UH.VM.00033</t>
  </si>
  <si>
    <t>K9 - MACRO 04 - DUAL TEX</t>
  </si>
  <si>
    <t>UH.VM.00034</t>
  </si>
  <si>
    <t>K9 - MACRO 05 - DUAL TEX</t>
  </si>
  <si>
    <t>UH.VM.00035</t>
  </si>
  <si>
    <t>K9 - MACRO 06 - DUAL TEX</t>
  </si>
  <si>
    <t>UH.VM.00118</t>
  </si>
  <si>
    <t>K9 - MACRO 07 - DUAL TEX</t>
  </si>
  <si>
    <t>UH.VM.00119</t>
  </si>
  <si>
    <t>K9 - MACRO 08 - DUAL TEX</t>
  </si>
  <si>
    <t>UH.VM.00120</t>
  </si>
  <si>
    <t>K9 - MACRO 09 - DUAL TEX</t>
  </si>
  <si>
    <t>UH.VM.00121</t>
  </si>
  <si>
    <t>K9 - MACRO - FULL SET</t>
  </si>
  <si>
    <t>K9 - MACRO 01</t>
  </si>
  <si>
    <t>UH.VM.00016</t>
  </si>
  <si>
    <t>K9 - MACRO 02</t>
  </si>
  <si>
    <t>UH.VM.00017</t>
  </si>
  <si>
    <t>K9 - MACRO 03</t>
  </si>
  <si>
    <t>UH.VM.00018</t>
  </si>
  <si>
    <t>K9 - MACRO 04</t>
  </si>
  <si>
    <t>UH.VM.00019</t>
  </si>
  <si>
    <t>K9 - MACRO 05</t>
  </si>
  <si>
    <t>UH.VM.00020</t>
  </si>
  <si>
    <t>K9 - MACRO 06</t>
  </si>
  <si>
    <t>UH.VM.00114</t>
  </si>
  <si>
    <t>K9 - MACRO 07</t>
  </si>
  <si>
    <t>UH.VM.00115</t>
  </si>
  <si>
    <t>K9 - MACRO 08</t>
  </si>
  <si>
    <t>UH.VM.00116</t>
  </si>
  <si>
    <t>K9 - MACRO 09</t>
  </si>
  <si>
    <t>UH.VM.00117</t>
  </si>
  <si>
    <t>BATWING - DUAL TEX - FULL SET</t>
  </si>
  <si>
    <t>BATWING 01 - DUAL TEX</t>
  </si>
  <si>
    <t>UH.VM.00058</t>
  </si>
  <si>
    <t>BATWING 02 - DUAL TEX</t>
  </si>
  <si>
    <t>UH.VM.00059</t>
  </si>
  <si>
    <t>BATWING 03 - DUAL TEX</t>
  </si>
  <si>
    <t>UH.VM.00060</t>
  </si>
  <si>
    <t>BATWING 04 - DUAL TEX</t>
  </si>
  <si>
    <t>UH.VM.00061</t>
  </si>
  <si>
    <t>BATWING 05 - DUAL TEX</t>
  </si>
  <si>
    <t>UH.VM.00062</t>
  </si>
  <si>
    <t>BATWING 06 - DUAL TEX</t>
  </si>
  <si>
    <t>UH.VM.00036</t>
  </si>
  <si>
    <t>BATWING 07 - DUAL TEX</t>
  </si>
  <si>
    <t>UH.VM.00037</t>
  </si>
  <si>
    <t>BATWING 08 - DUAL TEX</t>
  </si>
  <si>
    <t>UH.VM.00038</t>
  </si>
  <si>
    <t>BATWING 09 - DUAL TEX</t>
  </si>
  <si>
    <t>UH.VM.00039</t>
  </si>
  <si>
    <t>BATWING 10 - DUAL TEX</t>
  </si>
  <si>
    <t>UH.VM.00040</t>
  </si>
  <si>
    <t>BATWING 11 - DUAL TEX</t>
  </si>
  <si>
    <t>UH.VM.00041</t>
  </si>
  <si>
    <t>BATWING 12 - DUAL TEX</t>
  </si>
  <si>
    <t>UH.VM.00042</t>
  </si>
  <si>
    <t>BATWING 13 - DUAL TEX</t>
  </si>
  <si>
    <t>UH.VM.00043</t>
  </si>
  <si>
    <t>BATWING 14 - DUAL TEX</t>
  </si>
  <si>
    <t>UH.VM.00044</t>
  </si>
  <si>
    <t>BATWING 15 - DUAL TEX</t>
  </si>
  <si>
    <t>UH.VM.00045</t>
  </si>
  <si>
    <t>BATWING - FULL SET</t>
  </si>
  <si>
    <t>BATWING 01</t>
  </si>
  <si>
    <t>UH.VM.00006</t>
  </si>
  <si>
    <t>BATWING 02</t>
  </si>
  <si>
    <t>UH.VM.00007</t>
  </si>
  <si>
    <t>BATWING 03</t>
  </si>
  <si>
    <t>UH.VM.00008</t>
  </si>
  <si>
    <t>BATWING 04</t>
  </si>
  <si>
    <t>UH.VM.00009</t>
  </si>
  <si>
    <t>BATWING 05</t>
  </si>
  <si>
    <t>UH.VM.00010</t>
  </si>
  <si>
    <t>BATWING 06</t>
  </si>
  <si>
    <t>UH.VM.00021</t>
  </si>
  <si>
    <t>BATWING 07</t>
  </si>
  <si>
    <t>UH.VM.00022</t>
  </si>
  <si>
    <t>BATWING 08</t>
  </si>
  <si>
    <t>UH.VM.00023</t>
  </si>
  <si>
    <t>BATWING 09</t>
  </si>
  <si>
    <t>UH.VM.00024</t>
  </si>
  <si>
    <t>BATWING 10</t>
  </si>
  <si>
    <t>UH.VM.00025</t>
  </si>
  <si>
    <t>BATWING 11</t>
  </si>
  <si>
    <t>UH.VM.00026</t>
  </si>
  <si>
    <t>BATWING 12</t>
  </si>
  <si>
    <t>UH.VM.00027</t>
  </si>
  <si>
    <t>BATWING 13</t>
  </si>
  <si>
    <t>UH.VM.00028</t>
  </si>
  <si>
    <t>BATWING 14</t>
  </si>
  <si>
    <t>UH.VM.00029</t>
  </si>
  <si>
    <t>BATWING 15</t>
  </si>
  <si>
    <t>UH.VM.00030</t>
  </si>
  <si>
    <t>SETS</t>
  </si>
  <si>
    <t>AMOUNT OF HOLDS</t>
  </si>
  <si>
    <t>NEW</t>
  </si>
  <si>
    <t>BLADE RUNNER HOLDS - FULL SET</t>
  </si>
  <si>
    <t>UH.GR.FS.BR</t>
  </si>
  <si>
    <t>BLADE RUNNER  01</t>
  </si>
  <si>
    <t>UH.GR.00103</t>
  </si>
  <si>
    <t>BLADE RUNNER  02</t>
  </si>
  <si>
    <t>UH.GR.00104</t>
  </si>
  <si>
    <t>BLADE RUNNER  03</t>
  </si>
  <si>
    <t>UH.GR.00105</t>
  </si>
  <si>
    <t>BLADE RUNNER  04</t>
  </si>
  <si>
    <t>UH.GR.00106</t>
  </si>
  <si>
    <t>BLADE RUNNER  05</t>
  </si>
  <si>
    <t>UH.GR.00107</t>
  </si>
  <si>
    <t>BLADE RUNNER  06</t>
  </si>
  <si>
    <t>UH.GR.00108</t>
  </si>
  <si>
    <t>FORCE MAJEURE HOLDS - FULL SET</t>
  </si>
  <si>
    <t>UH.GR.FS.FM</t>
  </si>
  <si>
    <t>FORCE MINEUR 01</t>
  </si>
  <si>
    <t>UH.GR.00094</t>
  </si>
  <si>
    <t>FORCE MINEUR 02</t>
  </si>
  <si>
    <t>UH.GR.00093</t>
  </si>
  <si>
    <t>TOUR DE FORCE</t>
  </si>
  <si>
    <t>UH.GR.00095</t>
  </si>
  <si>
    <t>CRUISE CONTROL HOLDS - FULL SET</t>
  </si>
  <si>
    <t>CRUISE CONTROL 01</t>
  </si>
  <si>
    <t>UH.GR.00096</t>
  </si>
  <si>
    <t>CRUISE CONTROL 02</t>
  </si>
  <si>
    <t>UH.GR.00097</t>
  </si>
  <si>
    <t>CRUISE CONTROL 03</t>
  </si>
  <si>
    <t>UH.GR.00098</t>
  </si>
  <si>
    <t>CRUISE CONTROL 04</t>
  </si>
  <si>
    <t>UH.GR.00099</t>
  </si>
  <si>
    <t>CRUISE CONTROL 05</t>
  </si>
  <si>
    <t>UH.GR.00100</t>
  </si>
  <si>
    <t>CRUISE CONTROL 06</t>
  </si>
  <si>
    <t>UH.GR.00101</t>
  </si>
  <si>
    <t>CRUISE CONTROL 07</t>
  </si>
  <si>
    <t>UH.GR.00072</t>
  </si>
  <si>
    <t>CRUISE CONTROL 08</t>
  </si>
  <si>
    <t>UH.GR.00073</t>
  </si>
  <si>
    <t>CRUISE CONTROL 09</t>
  </si>
  <si>
    <t>UH.GR.00074</t>
  </si>
  <si>
    <t>CRUISE CONTROL 10</t>
  </si>
  <si>
    <t>UH.GR.00075</t>
  </si>
  <si>
    <t>CRUISE CONTROL 11</t>
  </si>
  <si>
    <t>UH.GR.00076</t>
  </si>
  <si>
    <t>CRUISE CONTROL 12</t>
  </si>
  <si>
    <t>UH.GR.00077</t>
  </si>
  <si>
    <t>CRUISE CONTROL 13</t>
  </si>
  <si>
    <t>UH.GR.00078</t>
  </si>
  <si>
    <t>CRUISE CONTROL 14</t>
  </si>
  <si>
    <t>UH.GR.00079</t>
  </si>
  <si>
    <t>CRUISE CONTROL 15</t>
  </si>
  <si>
    <t>UH.GR.00080</t>
  </si>
  <si>
    <t>CRUISE CONTROL 16</t>
  </si>
  <si>
    <t>UH.GR.00081</t>
  </si>
  <si>
    <t>CRUISE CONTROL 17</t>
  </si>
  <si>
    <t>UH.GR.00082</t>
  </si>
  <si>
    <t>CRUISE CONTROL 18</t>
  </si>
  <si>
    <t>UH.GR.00102</t>
  </si>
  <si>
    <t>CONTROL SHIFT - FULL SET</t>
  </si>
  <si>
    <t>CONTROL SHIFT 01</t>
  </si>
  <si>
    <t>UH.GR.00083</t>
  </si>
  <si>
    <t>CONTROL SHIFT 02</t>
  </si>
  <si>
    <t>UH.GR.00084</t>
  </si>
  <si>
    <t>CONTROL SHIFT 03</t>
  </si>
  <si>
    <t>UH.GR.00085</t>
  </si>
  <si>
    <t>CONTROL SHIFT 04</t>
  </si>
  <si>
    <t>UH.GR.00086</t>
  </si>
  <si>
    <t>CONTROL SHIFT 05</t>
  </si>
  <si>
    <t>UH.GR.00087</t>
  </si>
  <si>
    <t>CONTROL SHIFT 06</t>
  </si>
  <si>
    <t>UH.GR.00088</t>
  </si>
  <si>
    <t>CONTROL SHIFT 07</t>
  </si>
  <si>
    <t>UH.GR.00089</t>
  </si>
  <si>
    <t>CONTROL SHIFT 08</t>
  </si>
  <si>
    <t>UH.GR.00090</t>
  </si>
  <si>
    <t>CONTROL SHIFT 09</t>
  </si>
  <si>
    <t>UH.GR.00091</t>
  </si>
  <si>
    <t>CONTROL SHIFT 10</t>
  </si>
  <si>
    <t>UH.GR.00092</t>
  </si>
  <si>
    <t>K9 HOLDS - FULL SET</t>
  </si>
  <si>
    <t>K9 01</t>
  </si>
  <si>
    <t>UH.GR.00042</t>
  </si>
  <si>
    <t>K9 02</t>
  </si>
  <si>
    <t>UH.GR.00043</t>
  </si>
  <si>
    <t>K9 03</t>
  </si>
  <si>
    <t>UH.GR.00044</t>
  </si>
  <si>
    <t>K9 04</t>
  </si>
  <si>
    <t>UH.GR.00045</t>
  </si>
  <si>
    <t>K9 05</t>
  </si>
  <si>
    <t>UH.GR.00046</t>
  </si>
  <si>
    <t>K9 06</t>
  </si>
  <si>
    <t>UH.GR.00047</t>
  </si>
  <si>
    <t>K9 07</t>
  </si>
  <si>
    <t>UH.GR.00048</t>
  </si>
  <si>
    <t>K9 08</t>
  </si>
  <si>
    <t>UH.GR.00049</t>
  </si>
  <si>
    <t>K9 09</t>
  </si>
  <si>
    <t>UH.GR.00050</t>
  </si>
  <si>
    <t>K9 10</t>
  </si>
  <si>
    <t>UH.GR.00051</t>
  </si>
  <si>
    <t>K9 11</t>
  </si>
  <si>
    <t>UH.GR.00052</t>
  </si>
  <si>
    <t>MOLER - FULL SET</t>
  </si>
  <si>
    <t>MOLER 01</t>
  </si>
  <si>
    <t>UH.GR.00053</t>
  </si>
  <si>
    <t>MOLER 02</t>
  </si>
  <si>
    <t>UH.GR.00054</t>
  </si>
  <si>
    <t>MOLER 03</t>
  </si>
  <si>
    <t>UH.GR.00055</t>
  </si>
  <si>
    <t>MOLER 04</t>
  </si>
  <si>
    <t>UH.GR.00056</t>
  </si>
  <si>
    <t>MOLER 05</t>
  </si>
  <si>
    <t>UH.GR.00057</t>
  </si>
  <si>
    <t>MOLER 06</t>
  </si>
  <si>
    <t>UH.GR.00058</t>
  </si>
  <si>
    <t>MOLER 07</t>
  </si>
  <si>
    <t>UH.GR.00059</t>
  </si>
  <si>
    <t>MOLER 08</t>
  </si>
  <si>
    <t>UH.GR.00060</t>
  </si>
  <si>
    <t>MOLER 09</t>
  </si>
  <si>
    <t>UH.GR.00061</t>
  </si>
  <si>
    <t>MOLER 10</t>
  </si>
  <si>
    <t>UH.GR.00062</t>
  </si>
  <si>
    <t>MOLER 11</t>
  </si>
  <si>
    <t>UH.GR.00063</t>
  </si>
  <si>
    <t>MOLER 12</t>
  </si>
  <si>
    <t>UH.GR.00064</t>
  </si>
  <si>
    <t>MOLER 13</t>
  </si>
  <si>
    <t>UH.GR.00065</t>
  </si>
  <si>
    <t>MOLER 14</t>
  </si>
  <si>
    <t>UH.GR.00066</t>
  </si>
  <si>
    <t>MOLER 15</t>
  </si>
  <si>
    <t>UH.GR.00067</t>
  </si>
  <si>
    <t>MOLER 16</t>
  </si>
  <si>
    <t>UH.GR.00068</t>
  </si>
  <si>
    <t>MOLER 17</t>
  </si>
  <si>
    <t>UH.GR.00069</t>
  </si>
  <si>
    <t>MOLER 18</t>
  </si>
  <si>
    <t>UH.GR.00070</t>
  </si>
  <si>
    <t>MOLER 19</t>
  </si>
  <si>
    <t>UH.GR.00071</t>
  </si>
  <si>
    <t>2019 COLLECTION (ALL BELOW) - FULL SET</t>
  </si>
  <si>
    <t>UH.GR.FS.FC</t>
  </si>
  <si>
    <t>SHOWSTOPPER 01</t>
  </si>
  <si>
    <t>UH.GR.00008</t>
  </si>
  <si>
    <t>SHOWSTOPPER 02</t>
  </si>
  <si>
    <t>UH.GR.00009</t>
  </si>
  <si>
    <t>SHOWSTOPPER 03</t>
  </si>
  <si>
    <t>UH.GR.00010</t>
  </si>
  <si>
    <t>SHOWSTOPPER 04</t>
  </si>
  <si>
    <t>UH.GR.00011</t>
  </si>
  <si>
    <t>SHOWSTOPPER 05</t>
  </si>
  <si>
    <t>UH.GR.00012</t>
  </si>
  <si>
    <t>SHOWSTOPPER 06</t>
  </si>
  <si>
    <t>UH.GR.00013</t>
  </si>
  <si>
    <t>JUGGERNAUT 01</t>
  </si>
  <si>
    <t>UH.GR.00020</t>
  </si>
  <si>
    <t>JUGGERNAUT 02</t>
  </si>
  <si>
    <t>UH.GR.00021</t>
  </si>
  <si>
    <t>JUGGERNAUT 03</t>
  </si>
  <si>
    <t>UH.GR.00022</t>
  </si>
  <si>
    <t>COLOSSUS</t>
  </si>
  <si>
    <t>UH.GR.00029</t>
  </si>
  <si>
    <t>BAT 01</t>
  </si>
  <si>
    <t>UH.GR.00038</t>
  </si>
  <si>
    <t>BAT 02</t>
  </si>
  <si>
    <t>UH.GR.00039</t>
  </si>
  <si>
    <t>BAT 03</t>
  </si>
  <si>
    <t>UH.GR.00040</t>
  </si>
  <si>
    <t>BAT 04</t>
  </si>
  <si>
    <t>UH.GR.00041</t>
  </si>
  <si>
    <t>SIZE</t>
  </si>
  <si>
    <t>(click here for more info about sizing)</t>
  </si>
  <si>
    <t>PRODUCT NAME</t>
  </si>
  <si>
    <t>PRICE</t>
  </si>
  <si>
    <t>XS</t>
  </si>
  <si>
    <t>S</t>
  </si>
  <si>
    <t>M</t>
  </si>
  <si>
    <t>L</t>
  </si>
  <si>
    <t>XL</t>
  </si>
  <si>
    <t>XXL</t>
  </si>
  <si>
    <t>ITEMS</t>
  </si>
  <si>
    <t>Weight Item</t>
  </si>
  <si>
    <t>FORCE MAJEURE - OVER SIZED T-SHIRT STONE WASHED BLACK</t>
  </si>
  <si>
    <t>UM.SWB.FM</t>
  </si>
  <si>
    <t>FORCE MAJEURE - OVER SIZED T-SHIRT STONE WASHED WHITE</t>
  </si>
  <si>
    <t>UM.SWW.FM</t>
  </si>
  <si>
    <t>Total Amount</t>
  </si>
  <si>
    <t>Kat</t>
  </si>
  <si>
    <t>Menge 1</t>
  </si>
  <si>
    <t>Menge Set</t>
  </si>
  <si>
    <t>Artikelnr.</t>
  </si>
  <si>
    <t>Menge</t>
  </si>
  <si>
    <t>Farbe</t>
  </si>
  <si>
    <t>Rabatt %</t>
  </si>
  <si>
    <t>VM</t>
  </si>
  <si>
    <t>GR</t>
  </si>
  <si>
    <t>UH.VM.FS.K10</t>
  </si>
  <si>
    <t>UH.VM.FS.K11</t>
  </si>
  <si>
    <t>UH.VM.FS.K12</t>
  </si>
  <si>
    <t>UH.VM.FS.K13</t>
  </si>
  <si>
    <t xml:space="preserve">UH.GR.FS.BR </t>
  </si>
  <si>
    <t>UH.GM.FF</t>
  </si>
  <si>
    <t>UH.GM.FF-DT</t>
  </si>
  <si>
    <t>UH.VM.FFM</t>
  </si>
  <si>
    <t>UH.VM.FMU</t>
  </si>
  <si>
    <t>UH.VM.FMG</t>
  </si>
  <si>
    <t>UH.VM.FFM-DT</t>
  </si>
  <si>
    <t>UH.VM.FMU-DT</t>
  </si>
  <si>
    <t>UH.VM.FMG-DT</t>
  </si>
  <si>
    <t>UH.VM.FS.K9-DT</t>
  </si>
  <si>
    <t>UH.VM.FS.BW-DT</t>
  </si>
  <si>
    <t>UH.VM.FS.BR-DT</t>
  </si>
  <si>
    <t>UH.GM.FS.BR-DT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</si>
</sst>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 #,##0.00_);_(&quot;€&quot;\ * \(#,##0.00\);_(&quot;€&quot;\ * &quot;-&quot;??_);_(@_)"/>
    <numFmt numFmtId="166" formatCode="0.000"/>
    <numFmt numFmtId="167" formatCode="0.00\ &quot;kg&quot;"/>
    <numFmt numFmtId="168" formatCode="_(&quot;€&quot;\ * #,##0_);_(&quot;€&quot;\ * \(#,##0\);_(&quot;€&quot;\ * &quot;-&quot;??_);_(@_)"/>
  </numFmts>
  <fonts count="47"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4"/>
      <color rgb="FFFFCC00"/>
      <name val="Calibri"/>
      <family val="2"/>
      <scheme val="minor"/>
    </font>
    <font>
      <b/>
      <sz val="16"/>
      <color rgb="FFFFCC00"/>
      <name val="Calibri"/>
      <family val="2"/>
      <scheme val="minor"/>
    </font>
    <font>
      <sz val="12"/>
      <color rgb="FFFFCC00"/>
      <name val="Calibri"/>
      <family val="2"/>
      <scheme val="minor"/>
    </font>
    <font>
      <sz val="14"/>
      <color theme="0"/>
      <name val="Calibri"/>
      <family val="2"/>
      <scheme val="minor"/>
    </font>
    <font>
      <b/>
      <sz val="12"/>
      <color rgb="FFFFCC00"/>
      <name val="Calibri"/>
      <family val="2"/>
      <scheme val="minor"/>
    </font>
    <font>
      <sz val="18"/>
      <color theme="0"/>
      <name val="Calibri Light"/>
      <family val="2"/>
      <scheme val="major"/>
    </font>
    <font>
      <sz val="16"/>
      <color theme="0"/>
      <name val="Calibri Light"/>
      <family val="2"/>
      <scheme val="major"/>
    </font>
    <font>
      <i/>
      <sz val="12"/>
      <color theme="0"/>
      <name val="Calibri (Body)"/>
    </font>
    <font>
      <sz val="14"/>
      <color rgb="FFFFCC00"/>
      <name val="Calibri"/>
      <family val="2"/>
      <scheme val="minor"/>
    </font>
    <font>
      <b/>
      <sz val="18"/>
      <color rgb="FFFFCC00"/>
      <name val="Calibri"/>
      <family val="2"/>
      <scheme val="minor"/>
    </font>
    <font>
      <sz val="11"/>
      <name val="Calibri"/>
      <family val="2"/>
      <charset val="1"/>
    </font>
    <font>
      <b/>
      <sz val="14"/>
      <color theme="0"/>
      <name val="Calibri"/>
      <family val="2"/>
      <scheme val="minor"/>
    </font>
    <font>
      <b/>
      <sz val="14"/>
      <color rgb="FF993399"/>
      <name val="Calibri"/>
      <family val="2"/>
      <scheme val="minor"/>
    </font>
    <font>
      <b/>
      <sz val="16"/>
      <color theme="0"/>
      <name val="Calibri Light (Headings)"/>
    </font>
    <font>
      <b/>
      <i/>
      <sz val="12"/>
      <color rgb="FFFF3399"/>
      <name val="Calibri"/>
      <family val="2"/>
      <scheme val="minor"/>
    </font>
    <font>
      <b/>
      <i/>
      <sz val="12"/>
      <color theme="0"/>
      <name val="Calibri (Body)"/>
    </font>
    <font>
      <b/>
      <sz val="16"/>
      <color theme="0"/>
      <name val="Calibri Light"/>
      <family val="2"/>
      <scheme val="major"/>
    </font>
    <font>
      <i/>
      <sz val="12"/>
      <color rgb="FFFF3399"/>
      <name val="Calibri Light"/>
      <family val="2"/>
    </font>
    <font>
      <b/>
      <sz val="18"/>
      <color rgb="FFFFCC00"/>
      <name val="Calibri Light"/>
      <family val="2"/>
      <scheme val="major"/>
    </font>
    <font>
      <sz val="8"/>
      <name val="Calibri"/>
      <family val="2"/>
      <scheme val="minor"/>
    </font>
    <font>
      <sz val="12"/>
      <color rgb="FFFF3399"/>
      <name val="Calibri"/>
      <family val="2"/>
      <scheme val="minor"/>
    </font>
    <font>
      <b/>
      <sz val="14"/>
      <color rgb="FFFF3399"/>
      <name val="Calibri"/>
      <family val="2"/>
      <scheme val="minor"/>
    </font>
    <font>
      <b/>
      <sz val="12"/>
      <color rgb="FFFF3399"/>
      <name val="Calibri"/>
      <family val="2"/>
      <scheme val="minor"/>
    </font>
    <font>
      <i/>
      <sz val="12"/>
      <color rgb="FFFF3399"/>
      <name val="Calibri (Body)"/>
    </font>
    <font>
      <i/>
      <sz val="12"/>
      <color rgb="FFFFCC00"/>
      <name val="Calibri"/>
      <family val="2"/>
      <scheme val="minor"/>
    </font>
    <font>
      <i/>
      <sz val="12"/>
      <color rgb="FFFF3399"/>
      <name val="Calibri"/>
      <family val="2"/>
      <scheme val="minor"/>
    </font>
    <font>
      <b/>
      <i/>
      <sz val="12"/>
      <color rgb="FFFF3399"/>
      <name val="Calibri Light"/>
      <family val="2"/>
    </font>
    <font>
      <b/>
      <sz val="16"/>
      <color rgb="FFFF3399"/>
      <name val="Calibri"/>
      <family val="2"/>
      <scheme val="minor"/>
    </font>
    <font>
      <b/>
      <sz val="14"/>
      <color rgb="FFFFCC00"/>
      <name val="Calibri (Body)"/>
    </font>
    <font>
      <u/>
      <sz val="12"/>
      <color theme="10"/>
      <name val="Calibri"/>
      <family val="2"/>
      <scheme val="minor"/>
    </font>
    <font>
      <u/>
      <sz val="12"/>
      <color rgb="FFFFCC00"/>
      <name val="Calibri"/>
      <family val="2"/>
      <scheme val="minor"/>
    </font>
    <font>
      <sz val="12"/>
      <color rgb="FF3A3838"/>
      <name val="Calibri"/>
      <family val="2"/>
      <scheme val="minor"/>
    </font>
    <font>
      <sz val="12"/>
      <color rgb="FF2C2C2C"/>
      <name val="Calibri"/>
      <family val="2"/>
      <scheme val="minor"/>
    </font>
    <font>
      <b/>
      <sz val="14"/>
      <color rgb="FF2C2C2C"/>
      <name val="Calibri"/>
      <family val="2"/>
      <scheme val="minor"/>
    </font>
    <font>
      <sz val="14"/>
      <color rgb="FFFF3399"/>
      <name val="Calibri"/>
      <family val="2"/>
      <scheme val="minor"/>
    </font>
    <font>
      <sz val="14"/>
      <color rgb="FF66CDCC"/>
      <name val="Calibri"/>
      <family val="2"/>
      <scheme val="minor"/>
    </font>
    <font>
      <sz val="12"/>
      <color rgb="FF66CDCC"/>
      <name val="Calibri (Body)"/>
    </font>
    <font>
      <i/>
      <sz val="14"/>
      <color rgb="FFFF3399"/>
      <name val="Calibri"/>
      <family val="2"/>
      <scheme val="minor"/>
    </font>
    <font>
      <sz val="12"/>
      <color rgb="FFFF0000"/>
      <name val="Calibri"/>
      <family val="2"/>
      <scheme val="minor"/>
    </font>
    <font>
      <b/>
      <sz val="14"/>
      <color rgb="FFFF0000"/>
      <name val="Calibri"/>
      <family val="2"/>
      <scheme val="minor"/>
    </font>
    <font>
      <sz val="12"/>
      <color theme="0"/>
      <name val="Calibri (Body)"/>
    </font>
    <font>
      <b/>
      <sz val="12"/>
      <color rgb="FF3A3838"/>
      <name val="Calibri"/>
      <family val="2"/>
      <scheme val="minor"/>
    </font>
  </fonts>
  <fills count="24">
    <fill>
      <patternFill patternType="none"/>
    </fill>
    <fill>
      <patternFill patternType="gray125"/>
    </fill>
    <fill>
      <patternFill patternType="solid">
        <fgColor rgb="FFFFCC00"/>
        <bgColor indexed="64"/>
      </patternFill>
    </fill>
    <fill>
      <patternFill patternType="solid">
        <fgColor rgb="FFCC6600"/>
        <bgColor indexed="64"/>
      </patternFill>
    </fill>
    <fill>
      <patternFill patternType="solid">
        <fgColor rgb="FFCC3300"/>
        <bgColor indexed="64"/>
      </patternFill>
    </fill>
    <fill>
      <patternFill patternType="solid">
        <fgColor rgb="FF993399"/>
        <bgColor indexed="64"/>
      </patternFill>
    </fill>
    <fill>
      <patternFill patternType="solid">
        <fgColor rgb="FF006699"/>
        <bgColor indexed="64"/>
      </patternFill>
    </fill>
    <fill>
      <patternFill patternType="solid">
        <fgColor rgb="FF66CCCC"/>
        <bgColor indexed="64"/>
      </patternFill>
    </fill>
    <fill>
      <patternFill patternType="solid">
        <fgColor rgb="FF009933"/>
        <bgColor indexed="64"/>
      </patternFill>
    </fill>
    <fill>
      <patternFill patternType="solid">
        <fgColor rgb="FF000000"/>
        <bgColor indexed="64"/>
      </patternFill>
    </fill>
    <fill>
      <patternFill patternType="solid">
        <fgColor rgb="FFFFFFDD"/>
        <bgColor indexed="64"/>
      </patternFill>
    </fill>
    <fill>
      <patternFill patternType="solid">
        <fgColor rgb="FFFF3399"/>
        <bgColor indexed="64"/>
      </patternFill>
    </fill>
    <fill>
      <patternFill patternType="solid">
        <fgColor rgb="FF99CC33"/>
        <bgColor indexed="64"/>
      </patternFill>
    </fill>
    <fill>
      <patternFill patternType="solid">
        <fgColor theme="1"/>
        <bgColor indexed="64"/>
      </patternFill>
    </fill>
    <fill>
      <patternFill patternType="solid">
        <fgColor rgb="FFFFFFFF"/>
        <bgColor rgb="FFF1ECE1"/>
      </patternFill>
    </fill>
    <fill>
      <patternFill patternType="solid">
        <fgColor rgb="FF2C2C2C"/>
        <bgColor indexed="64"/>
      </patternFill>
    </fill>
    <fill>
      <patternFill patternType="solid">
        <fgColor rgb="FF3A3838"/>
        <bgColor indexed="64"/>
      </patternFill>
    </fill>
    <fill>
      <patternFill patternType="solid">
        <fgColor rgb="FF2C2C2C"/>
        <bgColor rgb="FF000000"/>
      </patternFill>
    </fill>
    <fill>
      <patternFill patternType="solid">
        <fgColor rgb="FF3A3838"/>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1"/>
        <bgColor rgb="FF000000"/>
      </patternFill>
    </fill>
  </fills>
  <borders count="3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34998626667073579"/>
      </bottom>
      <diagonal/>
    </border>
    <border>
      <left style="thin">
        <color theme="1" tint="0.34998626667073579"/>
      </left>
      <right style="thin">
        <color theme="1" tint="0.34998626667073579"/>
      </right>
      <top/>
      <bottom/>
      <diagonal/>
    </border>
    <border>
      <left style="thin">
        <color rgb="FF595959"/>
      </left>
      <right style="thin">
        <color rgb="FF595959"/>
      </right>
      <top style="thin">
        <color rgb="FF595959"/>
      </top>
      <bottom style="thin">
        <color rgb="FF595959"/>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
      <left/>
      <right style="thin">
        <color theme="2" tint="-0.499984740745262"/>
      </right>
      <top/>
      <bottom style="thin">
        <color theme="2" tint="-0.499984740745262"/>
      </bottom>
      <diagonal/>
    </border>
    <border>
      <left/>
      <right style="thin">
        <color rgb="FF59595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2" tint="-0.499984740745262"/>
      </left>
      <right/>
      <top/>
      <bottom style="thin">
        <color theme="2" tint="-0.499984740745262"/>
      </bottom>
      <diagonal/>
    </border>
    <border>
      <left style="thin">
        <color theme="2" tint="-0.499984740745262"/>
      </left>
      <right/>
      <top/>
      <bottom/>
      <diagonal/>
    </border>
    <border>
      <left style="thin">
        <color theme="2" tint="-0.499984740745262"/>
      </left>
      <right/>
      <top style="thin">
        <color theme="2" tint="-0.499984740745262"/>
      </top>
      <bottom/>
      <diagonal/>
    </border>
    <border>
      <left/>
      <right style="thin">
        <color theme="2" tint="-0.499984740745262"/>
      </right>
      <top/>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4">
    <xf numFmtId="0" fontId="0" fillId="0" borderId="0"/>
    <xf numFmtId="165" fontId="1" fillId="0" borderId="0" applyFont="0" applyFill="0" applyBorder="0" applyAlignment="0" applyProtection="0"/>
    <xf numFmtId="0" fontId="15" fillId="14" borderId="0"/>
    <xf numFmtId="0" fontId="34" fillId="0" borderId="0" applyNumberFormat="0" applyFill="0" applyBorder="0" applyAlignment="0" applyProtection="0"/>
  </cellStyleXfs>
  <cellXfs count="321">
    <xf numFmtId="0" fontId="0" fillId="0" borderId="0" xfId="0"/>
    <xf numFmtId="0" fontId="0" fillId="15" borderId="0" xfId="0" applyFill="1" applyProtection="1">
      <protection hidden="1"/>
    </xf>
    <xf numFmtId="0" fontId="0" fillId="15" borderId="0" xfId="0" applyFill="1" applyAlignment="1" applyProtection="1">
      <alignment horizontal="center"/>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16" fillId="15" borderId="0" xfId="0" applyFont="1" applyFill="1" applyAlignment="1" applyProtection="1">
      <alignment horizontal="center" vertical="center"/>
      <protection hidden="1"/>
    </xf>
    <xf numFmtId="168" fontId="4" fillId="15" borderId="1" xfId="1" applyNumberFormat="1" applyFont="1" applyFill="1" applyBorder="1" applyAlignment="1" applyProtection="1">
      <alignment horizontal="center" vertical="center"/>
      <protection hidden="1"/>
    </xf>
    <xf numFmtId="0" fontId="4" fillId="15" borderId="0" xfId="0" applyFont="1" applyFill="1" applyAlignment="1" applyProtection="1">
      <alignment horizontal="center"/>
      <protection hidden="1"/>
    </xf>
    <xf numFmtId="168" fontId="2" fillId="15" borderId="1" xfId="1" applyNumberFormat="1" applyFont="1" applyFill="1" applyBorder="1" applyAlignment="1" applyProtection="1">
      <alignment horizontal="center" vertical="center"/>
      <protection hidden="1"/>
    </xf>
    <xf numFmtId="0" fontId="4" fillId="15" borderId="0" xfId="0" applyFont="1" applyFill="1" applyProtection="1">
      <protection hidden="1"/>
    </xf>
    <xf numFmtId="166" fontId="4" fillId="15" borderId="0" xfId="0" applyNumberFormat="1" applyFont="1" applyFill="1" applyProtection="1">
      <protection hidden="1"/>
    </xf>
    <xf numFmtId="1" fontId="4" fillId="15" borderId="0" xfId="0" applyNumberFormat="1" applyFont="1" applyFill="1" applyProtection="1">
      <protection hidden="1"/>
    </xf>
    <xf numFmtId="0" fontId="4" fillId="15" borderId="0" xfId="0" applyFont="1" applyFill="1" applyAlignment="1" applyProtection="1">
      <alignment horizontal="center" vertical="center"/>
      <protection hidden="1"/>
    </xf>
    <xf numFmtId="0" fontId="4" fillId="15" borderId="0" xfId="0" applyFont="1" applyFill="1" applyAlignment="1" applyProtection="1">
      <alignment horizontal="right"/>
      <protection hidden="1"/>
    </xf>
    <xf numFmtId="0" fontId="4" fillId="15" borderId="0" xfId="1" applyNumberFormat="1" applyFont="1" applyFill="1" applyBorder="1" applyAlignment="1" applyProtection="1">
      <alignment horizontal="center" vertical="center"/>
      <protection hidden="1"/>
    </xf>
    <xf numFmtId="0" fontId="2" fillId="15" borderId="0" xfId="0" applyFont="1" applyFill="1" applyAlignment="1" applyProtection="1">
      <alignment horizontal="center" vertical="center"/>
      <protection hidden="1"/>
    </xf>
    <xf numFmtId="0" fontId="9" fillId="15" borderId="2" xfId="0" applyFont="1" applyFill="1" applyBorder="1" applyProtection="1">
      <protection hidden="1"/>
    </xf>
    <xf numFmtId="0" fontId="12" fillId="15" borderId="0" xfId="0" applyFont="1" applyFill="1" applyProtection="1">
      <protection hidden="1"/>
    </xf>
    <xf numFmtId="0" fontId="2" fillId="3" borderId="4"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5" borderId="4"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wrapText="1"/>
      <protection hidden="1"/>
    </xf>
    <xf numFmtId="0" fontId="2" fillId="7"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9" borderId="4" xfId="0" applyFont="1" applyFill="1" applyBorder="1" applyAlignment="1" applyProtection="1">
      <alignment horizontal="center" vertical="center" wrapText="1"/>
      <protection hidden="1"/>
    </xf>
    <xf numFmtId="0" fontId="2" fillId="11" borderId="4" xfId="0" applyFont="1" applyFill="1" applyBorder="1" applyAlignment="1" applyProtection="1">
      <alignment horizontal="center" vertical="center" wrapText="1"/>
      <protection hidden="1"/>
    </xf>
    <xf numFmtId="0" fontId="2" fillId="12" borderId="4" xfId="0" applyFont="1" applyFill="1" applyBorder="1" applyAlignment="1" applyProtection="1">
      <alignment horizontal="center" vertical="center" wrapText="1"/>
      <protection hidden="1"/>
    </xf>
    <xf numFmtId="0" fontId="18" fillId="15" borderId="5" xfId="0" applyFont="1" applyFill="1" applyBorder="1" applyAlignment="1" applyProtection="1">
      <alignment vertical="center"/>
      <protection hidden="1"/>
    </xf>
    <xf numFmtId="0" fontId="4" fillId="15" borderId="0" xfId="0" applyFont="1" applyFill="1" applyAlignment="1" applyProtection="1">
      <alignment vertical="center" wrapText="1"/>
      <protection hidden="1"/>
    </xf>
    <xf numFmtId="0" fontId="5" fillId="15" borderId="1" xfId="0" applyFont="1" applyFill="1" applyBorder="1" applyAlignment="1" applyProtection="1">
      <alignment horizontal="center" vertical="center"/>
      <protection hidden="1"/>
    </xf>
    <xf numFmtId="0" fontId="4" fillId="15" borderId="0" xfId="0" applyFont="1" applyFill="1" applyAlignment="1" applyProtection="1">
      <alignment wrapText="1"/>
      <protection hidden="1"/>
    </xf>
    <xf numFmtId="0" fontId="5" fillId="15" borderId="1" xfId="0" applyFont="1" applyFill="1" applyBorder="1" applyAlignment="1" applyProtection="1">
      <alignment horizontal="center" vertical="center" wrapText="1"/>
      <protection hidden="1"/>
    </xf>
    <xf numFmtId="0" fontId="19" fillId="15" borderId="2" xfId="0" applyFont="1" applyFill="1" applyBorder="1" applyAlignment="1" applyProtection="1">
      <alignment horizontal="center" vertical="center"/>
      <protection hidden="1"/>
    </xf>
    <xf numFmtId="0" fontId="18" fillId="15" borderId="0" xfId="0" applyFont="1" applyFill="1" applyAlignment="1" applyProtection="1">
      <alignment vertical="center"/>
      <protection hidden="1"/>
    </xf>
    <xf numFmtId="168" fontId="4" fillId="16" borderId="1" xfId="1" applyNumberFormat="1" applyFont="1" applyFill="1" applyBorder="1" applyAlignment="1" applyProtection="1">
      <alignment horizontal="center" vertical="center"/>
      <protection hidden="1"/>
    </xf>
    <xf numFmtId="1" fontId="4" fillId="15" borderId="1" xfId="0" applyNumberFormat="1" applyFont="1" applyFill="1" applyBorder="1" applyAlignment="1" applyProtection="1">
      <alignment horizontal="center" vertical="center"/>
      <protection hidden="1"/>
    </xf>
    <xf numFmtId="0" fontId="20" fillId="15" borderId="0" xfId="0" applyFont="1" applyFill="1" applyProtection="1">
      <protection hidden="1"/>
    </xf>
    <xf numFmtId="167" fontId="4" fillId="15" borderId="1" xfId="0" applyNumberFormat="1" applyFont="1" applyFill="1" applyBorder="1" applyAlignment="1" applyProtection="1">
      <alignment horizontal="center" vertical="center"/>
      <protection hidden="1"/>
    </xf>
    <xf numFmtId="167" fontId="4" fillId="15" borderId="0" xfId="0" applyNumberFormat="1" applyFont="1" applyFill="1" applyProtection="1">
      <protection hidden="1"/>
    </xf>
    <xf numFmtId="0" fontId="2" fillId="10" borderId="4" xfId="0" applyFont="1" applyFill="1" applyBorder="1" applyAlignment="1" applyProtection="1">
      <alignment horizontal="center" vertical="center" wrapText="1"/>
      <protection hidden="1"/>
    </xf>
    <xf numFmtId="0" fontId="4" fillId="13" borderId="1" xfId="0" applyFont="1" applyFill="1" applyBorder="1" applyAlignment="1" applyProtection="1">
      <alignment horizontal="center" vertical="center"/>
      <protection hidden="1"/>
    </xf>
    <xf numFmtId="0" fontId="4" fillId="10" borderId="1" xfId="0" applyFont="1" applyFill="1" applyBorder="1" applyAlignment="1" applyProtection="1">
      <alignment horizontal="center" vertical="center"/>
      <protection hidden="1"/>
    </xf>
    <xf numFmtId="0" fontId="21" fillId="15" borderId="5" xfId="0" applyFont="1" applyFill="1" applyBorder="1" applyAlignment="1" applyProtection="1">
      <alignment vertical="center"/>
      <protection hidden="1"/>
    </xf>
    <xf numFmtId="0" fontId="2" fillId="2" borderId="4" xfId="0" applyFont="1" applyFill="1" applyBorder="1" applyAlignment="1" applyProtection="1">
      <alignment horizontal="center" vertical="center" wrapText="1"/>
      <protection hidden="1"/>
    </xf>
    <xf numFmtId="0" fontId="2" fillId="16" borderId="4" xfId="0" applyFont="1" applyFill="1" applyBorder="1" applyAlignment="1" applyProtection="1">
      <alignment horizontal="center" vertical="center" wrapText="1"/>
      <protection hidden="1"/>
    </xf>
    <xf numFmtId="0" fontId="2" fillId="10" borderId="6"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7" borderId="1"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1" fontId="2" fillId="11" borderId="1" xfId="0" applyNumberFormat="1" applyFont="1" applyFill="1" applyBorder="1" applyAlignment="1" applyProtection="1">
      <alignment horizontal="center" vertical="center"/>
      <protection hidden="1"/>
    </xf>
    <xf numFmtId="1" fontId="2" fillId="12" borderId="1" xfId="0" applyNumberFormat="1" applyFont="1" applyFill="1" applyBorder="1" applyAlignment="1" applyProtection="1">
      <alignment horizontal="center" vertical="center"/>
      <protection hidden="1"/>
    </xf>
    <xf numFmtId="0" fontId="3" fillId="15" borderId="0" xfId="0" applyFont="1" applyFill="1" applyAlignment="1" applyProtection="1">
      <alignment vertical="center"/>
      <protection hidden="1"/>
    </xf>
    <xf numFmtId="168" fontId="9" fillId="15" borderId="1" xfId="0" applyNumberFormat="1" applyFont="1" applyFill="1" applyBorder="1" applyAlignment="1" applyProtection="1">
      <alignment vertical="center"/>
      <protection hidden="1"/>
    </xf>
    <xf numFmtId="168" fontId="9" fillId="16" borderId="1" xfId="0" applyNumberFormat="1" applyFont="1" applyFill="1" applyBorder="1" applyAlignment="1" applyProtection="1">
      <alignment vertical="center"/>
      <protection hidden="1"/>
    </xf>
    <xf numFmtId="0" fontId="20" fillId="15" borderId="0" xfId="0" applyFont="1" applyFill="1" applyAlignment="1" applyProtection="1">
      <alignment vertical="center"/>
      <protection hidden="1"/>
    </xf>
    <xf numFmtId="167" fontId="4" fillId="15" borderId="0" xfId="0" applyNumberFormat="1" applyFont="1" applyFill="1" applyAlignment="1" applyProtection="1">
      <alignment vertical="center"/>
      <protection hidden="1"/>
    </xf>
    <xf numFmtId="0" fontId="10" fillId="15" borderId="0" xfId="0" applyFont="1" applyFill="1" applyProtection="1">
      <protection hidden="1"/>
    </xf>
    <xf numFmtId="0" fontId="11" fillId="15" borderId="0" xfId="0" applyFont="1" applyFill="1" applyAlignment="1" applyProtection="1">
      <alignment vertical="top"/>
      <protection hidden="1"/>
    </xf>
    <xf numFmtId="0" fontId="11" fillId="15" borderId="0" xfId="0" applyFont="1" applyFill="1" applyAlignment="1" applyProtection="1">
      <alignment horizontal="center" vertical="top"/>
      <protection hidden="1"/>
    </xf>
    <xf numFmtId="0" fontId="8" fillId="15" borderId="0" xfId="0" applyFont="1" applyFill="1" applyAlignment="1" applyProtection="1">
      <alignment horizontal="left" vertical="center"/>
      <protection hidden="1"/>
    </xf>
    <xf numFmtId="165" fontId="0" fillId="15" borderId="0" xfId="1" applyFont="1" applyFill="1" applyAlignment="1" applyProtection="1">
      <protection hidden="1"/>
    </xf>
    <xf numFmtId="0" fontId="8" fillId="15" borderId="8" xfId="0" applyFont="1" applyFill="1" applyBorder="1" applyAlignment="1" applyProtection="1">
      <alignment horizontal="right" vertical="center"/>
      <protection hidden="1"/>
    </xf>
    <xf numFmtId="0" fontId="0" fillId="15" borderId="12" xfId="0" applyFill="1" applyBorder="1" applyAlignment="1" applyProtection="1">
      <alignment horizontal="center" vertical="center"/>
      <protection hidden="1"/>
    </xf>
    <xf numFmtId="0" fontId="0" fillId="15" borderId="14" xfId="0" applyFill="1" applyBorder="1" applyProtection="1">
      <protection hidden="1"/>
    </xf>
    <xf numFmtId="0" fontId="2" fillId="5" borderId="6"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7" borderId="6"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0" fontId="2" fillId="11" borderId="6" xfId="0" applyFont="1" applyFill="1" applyBorder="1" applyAlignment="1" applyProtection="1">
      <alignment horizontal="center" vertical="center" wrapText="1"/>
      <protection hidden="1"/>
    </xf>
    <xf numFmtId="0" fontId="2" fillId="9" borderId="6" xfId="0" applyFont="1" applyFill="1" applyBorder="1" applyAlignment="1" applyProtection="1">
      <alignment horizontal="center" vertical="center" wrapText="1"/>
      <protection hidden="1"/>
    </xf>
    <xf numFmtId="0" fontId="6" fillId="15" borderId="4"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12" borderId="6" xfId="0" applyFont="1" applyFill="1" applyBorder="1" applyAlignment="1" applyProtection="1">
      <alignment horizontal="center" vertical="center" wrapText="1"/>
      <protection hidden="1"/>
    </xf>
    <xf numFmtId="0" fontId="2" fillId="15" borderId="4" xfId="0" applyFont="1" applyFill="1" applyBorder="1" applyAlignment="1" applyProtection="1">
      <alignment horizontal="center" vertical="center" wrapText="1"/>
      <protection hidden="1"/>
    </xf>
    <xf numFmtId="0" fontId="8" fillId="15" borderId="9"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16" fillId="15" borderId="1" xfId="1" applyNumberFormat="1" applyFont="1" applyFill="1" applyBorder="1" applyAlignment="1" applyProtection="1">
      <alignment horizontal="center" vertical="center"/>
      <protection locked="0" hidden="1"/>
    </xf>
    <xf numFmtId="0" fontId="16" fillId="16" borderId="1" xfId="1" applyNumberFormat="1" applyFont="1" applyFill="1" applyBorder="1" applyAlignment="1" applyProtection="1">
      <alignment horizontal="center" vertical="center"/>
      <protection locked="0" hidden="1"/>
    </xf>
    <xf numFmtId="0" fontId="16" fillId="15" borderId="1" xfId="0" applyFont="1" applyFill="1" applyBorder="1" applyAlignment="1" applyProtection="1">
      <alignment horizontal="center" vertical="center"/>
      <protection locked="0" hidden="1"/>
    </xf>
    <xf numFmtId="0" fontId="16" fillId="16" borderId="1" xfId="0" applyFont="1" applyFill="1" applyBorder="1" applyAlignment="1" applyProtection="1">
      <alignment horizontal="center" vertical="center"/>
      <protection locked="0" hidden="1"/>
    </xf>
    <xf numFmtId="0" fontId="4" fillId="15" borderId="1" xfId="1" applyNumberFormat="1" applyFont="1" applyFill="1" applyBorder="1" applyAlignment="1" applyProtection="1">
      <alignment horizontal="center" vertical="center"/>
      <protection hidden="1"/>
    </xf>
    <xf numFmtId="0" fontId="17" fillId="15" borderId="1" xfId="1" applyNumberFormat="1" applyFont="1" applyFill="1" applyBorder="1" applyAlignment="1" applyProtection="1">
      <alignment horizontal="center" vertical="center"/>
      <protection hidden="1"/>
    </xf>
    <xf numFmtId="167" fontId="17" fillId="15" borderId="1" xfId="1" applyNumberFormat="1" applyFont="1" applyFill="1" applyBorder="1" applyAlignment="1" applyProtection="1">
      <alignment horizontal="center" vertical="center"/>
      <protection hidden="1"/>
    </xf>
    <xf numFmtId="167" fontId="16" fillId="15" borderId="0" xfId="0" applyNumberFormat="1" applyFont="1" applyFill="1" applyAlignment="1" applyProtection="1">
      <alignment horizontal="center" vertical="center"/>
      <protection hidden="1"/>
    </xf>
    <xf numFmtId="0" fontId="4" fillId="15" borderId="1" xfId="0" applyFont="1" applyFill="1" applyBorder="1" applyAlignment="1" applyProtection="1">
      <alignment horizontal="center" vertical="center"/>
      <protection locked="0"/>
    </xf>
    <xf numFmtId="0" fontId="4" fillId="15" borderId="1" xfId="0" applyFont="1" applyFill="1" applyBorder="1" applyAlignment="1" applyProtection="1">
      <alignment horizontal="center" vertical="center"/>
      <protection locked="0" hidden="1"/>
    </xf>
    <xf numFmtId="0" fontId="4" fillId="16" borderId="1" xfId="0" applyFont="1" applyFill="1" applyBorder="1" applyAlignment="1" applyProtection="1">
      <alignment horizontal="center" vertical="center"/>
      <protection locked="0" hidden="1"/>
    </xf>
    <xf numFmtId="0" fontId="17" fillId="15" borderId="1" xfId="1" applyNumberFormat="1" applyFont="1" applyFill="1" applyBorder="1" applyAlignment="1" applyProtection="1">
      <alignment horizontal="center" vertical="center"/>
      <protection locked="0" hidden="1"/>
    </xf>
    <xf numFmtId="49" fontId="22" fillId="17" borderId="16" xfId="0" applyNumberFormat="1" applyFont="1" applyFill="1" applyBorder="1" applyAlignment="1" applyProtection="1">
      <alignment horizontal="center" vertical="center"/>
      <protection hidden="1"/>
    </xf>
    <xf numFmtId="0" fontId="4" fillId="13" borderId="0" xfId="0" applyFont="1" applyFill="1" applyAlignment="1" applyProtection="1">
      <alignment horizontal="center"/>
      <protection hidden="1"/>
    </xf>
    <xf numFmtId="0" fontId="4" fillId="13" borderId="1" xfId="0" applyFont="1" applyFill="1" applyBorder="1" applyAlignment="1" applyProtection="1">
      <alignment horizontal="center" vertical="center"/>
      <protection locked="0" hidden="1"/>
    </xf>
    <xf numFmtId="167" fontId="16" fillId="13" borderId="1" xfId="1" applyNumberFormat="1" applyFont="1" applyFill="1" applyBorder="1" applyAlignment="1" applyProtection="1">
      <alignment horizontal="center" vertical="center"/>
      <protection hidden="1"/>
    </xf>
    <xf numFmtId="167" fontId="4" fillId="13" borderId="1" xfId="0" applyNumberFormat="1" applyFont="1" applyFill="1" applyBorder="1" applyAlignment="1" applyProtection="1">
      <alignment horizontal="center" vertical="center"/>
      <protection hidden="1"/>
    </xf>
    <xf numFmtId="0" fontId="12" fillId="13" borderId="0" xfId="0" applyFont="1" applyFill="1" applyProtection="1">
      <protection hidden="1"/>
    </xf>
    <xf numFmtId="0" fontId="4" fillId="15" borderId="0" xfId="0" applyFont="1" applyFill="1" applyAlignment="1" applyProtection="1">
      <alignment horizontal="center" wrapText="1"/>
      <protection hidden="1"/>
    </xf>
    <xf numFmtId="0" fontId="4" fillId="16" borderId="0" xfId="0" applyFont="1" applyFill="1" applyProtection="1">
      <protection hidden="1"/>
    </xf>
    <xf numFmtId="0" fontId="0" fillId="16" borderId="0" xfId="0" applyFill="1" applyProtection="1">
      <protection hidden="1"/>
    </xf>
    <xf numFmtId="0" fontId="5" fillId="16" borderId="1" xfId="0" applyFont="1" applyFill="1" applyBorder="1" applyAlignment="1" applyProtection="1">
      <alignment horizontal="center" vertical="center"/>
      <protection hidden="1"/>
    </xf>
    <xf numFmtId="168" fontId="2" fillId="16" borderId="1" xfId="1" applyNumberFormat="1" applyFont="1" applyFill="1" applyBorder="1" applyAlignment="1" applyProtection="1">
      <alignment horizontal="center" vertical="center"/>
      <protection hidden="1"/>
    </xf>
    <xf numFmtId="0" fontId="5" fillId="16" borderId="1" xfId="0" applyFont="1" applyFill="1" applyBorder="1" applyAlignment="1" applyProtection="1">
      <alignment horizontal="center" vertical="center" wrapText="1"/>
      <protection hidden="1"/>
    </xf>
    <xf numFmtId="1" fontId="4" fillId="16" borderId="1" xfId="0" applyNumberFormat="1" applyFont="1" applyFill="1" applyBorder="1" applyAlignment="1" applyProtection="1">
      <alignment horizontal="center" vertical="center"/>
      <protection hidden="1"/>
    </xf>
    <xf numFmtId="167" fontId="4" fillId="16" borderId="1" xfId="0" applyNumberFormat="1" applyFont="1" applyFill="1" applyBorder="1" applyAlignment="1" applyProtection="1">
      <alignment horizontal="center" vertical="center"/>
      <protection hidden="1"/>
    </xf>
    <xf numFmtId="0" fontId="4" fillId="16" borderId="0" xfId="1" applyNumberFormat="1" applyFont="1" applyFill="1" applyBorder="1" applyAlignment="1" applyProtection="1">
      <alignment horizontal="center" vertical="center"/>
      <protection hidden="1"/>
    </xf>
    <xf numFmtId="1" fontId="4" fillId="16" borderId="0" xfId="0" applyNumberFormat="1" applyFont="1" applyFill="1" applyProtection="1">
      <protection hidden="1"/>
    </xf>
    <xf numFmtId="166" fontId="4" fillId="16" borderId="0" xfId="0" applyNumberFormat="1" applyFont="1" applyFill="1" applyProtection="1">
      <protection hidden="1"/>
    </xf>
    <xf numFmtId="168" fontId="5" fillId="16" borderId="1" xfId="0" applyNumberFormat="1" applyFont="1" applyFill="1" applyBorder="1" applyAlignment="1" applyProtection="1">
      <alignment vertical="center"/>
      <protection hidden="1"/>
    </xf>
    <xf numFmtId="1" fontId="5" fillId="16" borderId="1" xfId="0" applyNumberFormat="1" applyFont="1" applyFill="1" applyBorder="1" applyAlignment="1" applyProtection="1">
      <alignment horizontal="center" vertical="center"/>
      <protection hidden="1"/>
    </xf>
    <xf numFmtId="1" fontId="5" fillId="16" borderId="4" xfId="0" applyNumberFormat="1" applyFont="1" applyFill="1" applyBorder="1" applyAlignment="1" applyProtection="1">
      <alignment horizontal="center" vertical="center" wrapText="1"/>
      <protection hidden="1"/>
    </xf>
    <xf numFmtId="167" fontId="5" fillId="16" borderId="4" xfId="0" applyNumberFormat="1" applyFont="1" applyFill="1" applyBorder="1" applyAlignment="1" applyProtection="1">
      <alignment horizontal="center" vertical="center" wrapText="1"/>
      <protection hidden="1"/>
    </xf>
    <xf numFmtId="0" fontId="26" fillId="15" borderId="1" xfId="1" applyNumberFormat="1" applyFont="1" applyFill="1" applyBorder="1" applyAlignment="1" applyProtection="1">
      <alignment horizontal="center" vertical="center"/>
      <protection locked="0" hidden="1"/>
    </xf>
    <xf numFmtId="0" fontId="25" fillId="15" borderId="0" xfId="0" applyFont="1" applyFill="1" applyProtection="1">
      <protection hidden="1"/>
    </xf>
    <xf numFmtId="0" fontId="25" fillId="15" borderId="0" xfId="0" applyFont="1" applyFill="1" applyAlignment="1" applyProtection="1">
      <alignment horizontal="center"/>
      <protection hidden="1"/>
    </xf>
    <xf numFmtId="167" fontId="26" fillId="15" borderId="0" xfId="0" applyNumberFormat="1" applyFont="1" applyFill="1" applyAlignment="1" applyProtection="1">
      <alignment horizontal="center" vertical="center"/>
      <protection hidden="1"/>
    </xf>
    <xf numFmtId="167" fontId="25" fillId="16" borderId="0" xfId="0" applyNumberFormat="1" applyFont="1" applyFill="1" applyProtection="1">
      <protection hidden="1"/>
    </xf>
    <xf numFmtId="0" fontId="27" fillId="15" borderId="4" xfId="0" applyFont="1" applyFill="1" applyBorder="1" applyAlignment="1" applyProtection="1">
      <alignment horizontal="center" vertical="center" wrapText="1"/>
      <protection hidden="1"/>
    </xf>
    <xf numFmtId="168" fontId="27" fillId="16" borderId="1" xfId="1" applyNumberFormat="1" applyFont="1" applyFill="1" applyBorder="1" applyAlignment="1" applyProtection="1">
      <alignment horizontal="center" vertical="center"/>
      <protection hidden="1"/>
    </xf>
    <xf numFmtId="168" fontId="27" fillId="15" borderId="1" xfId="1" applyNumberFormat="1" applyFont="1" applyFill="1" applyBorder="1" applyAlignment="1" applyProtection="1">
      <alignment horizontal="center" vertical="center"/>
      <protection hidden="1"/>
    </xf>
    <xf numFmtId="0" fontId="28" fillId="15" borderId="0" xfId="0" applyFont="1" applyFill="1" applyProtection="1">
      <protection hidden="1"/>
    </xf>
    <xf numFmtId="0" fontId="25" fillId="15" borderId="0" xfId="0" applyFont="1" applyFill="1" applyAlignment="1" applyProtection="1">
      <alignment vertical="center" wrapText="1"/>
      <protection hidden="1"/>
    </xf>
    <xf numFmtId="0" fontId="25" fillId="16" borderId="0" xfId="1" applyNumberFormat="1" applyFont="1" applyFill="1" applyBorder="1" applyAlignment="1" applyProtection="1">
      <alignment horizontal="center" vertical="center"/>
      <protection hidden="1"/>
    </xf>
    <xf numFmtId="0" fontId="26" fillId="15" borderId="0" xfId="0" applyFont="1" applyFill="1" applyAlignment="1" applyProtection="1">
      <alignment horizontal="center" vertical="center"/>
      <protection hidden="1"/>
    </xf>
    <xf numFmtId="1" fontId="25" fillId="16" borderId="0" xfId="0" applyNumberFormat="1" applyFont="1" applyFill="1" applyProtection="1">
      <protection hidden="1"/>
    </xf>
    <xf numFmtId="0" fontId="25" fillId="16" borderId="0" xfId="0" applyFont="1" applyFill="1" applyProtection="1">
      <protection hidden="1"/>
    </xf>
    <xf numFmtId="0" fontId="26" fillId="16" borderId="4" xfId="0" applyFont="1" applyFill="1" applyBorder="1" applyAlignment="1" applyProtection="1">
      <alignment horizontal="center" vertical="center" wrapText="1"/>
      <protection locked="0" hidden="1"/>
    </xf>
    <xf numFmtId="0" fontId="26" fillId="16" borderId="1" xfId="0" applyFont="1" applyFill="1" applyBorder="1" applyAlignment="1" applyProtection="1">
      <alignment horizontal="center" vertical="center"/>
      <protection hidden="1"/>
    </xf>
    <xf numFmtId="166" fontId="25" fillId="15" borderId="0" xfId="0" applyNumberFormat="1" applyFont="1" applyFill="1" applyProtection="1">
      <protection hidden="1"/>
    </xf>
    <xf numFmtId="0" fontId="25" fillId="15" borderId="0" xfId="0" applyFont="1" applyFill="1" applyAlignment="1" applyProtection="1">
      <alignment horizontal="right"/>
      <protection hidden="1"/>
    </xf>
    <xf numFmtId="0" fontId="29" fillId="15" borderId="1" xfId="0" applyFont="1" applyFill="1" applyBorder="1" applyAlignment="1" applyProtection="1">
      <alignment horizontal="center" vertical="center"/>
      <protection hidden="1"/>
    </xf>
    <xf numFmtId="0" fontId="29" fillId="16" borderId="1" xfId="0" applyFont="1" applyFill="1" applyBorder="1" applyAlignment="1" applyProtection="1">
      <alignment horizontal="center" vertical="center" wrapText="1"/>
      <protection hidden="1"/>
    </xf>
    <xf numFmtId="167" fontId="4" fillId="16" borderId="0" xfId="0" applyNumberFormat="1" applyFont="1" applyFill="1" applyProtection="1">
      <protection hidden="1"/>
    </xf>
    <xf numFmtId="167" fontId="4" fillId="16" borderId="0" xfId="0" applyNumberFormat="1" applyFont="1" applyFill="1" applyAlignment="1" applyProtection="1">
      <alignment vertical="center"/>
      <protection hidden="1"/>
    </xf>
    <xf numFmtId="168" fontId="25" fillId="16" borderId="1" xfId="1" applyNumberFormat="1" applyFont="1" applyFill="1" applyBorder="1" applyAlignment="1" applyProtection="1">
      <alignment horizontal="center" vertical="center"/>
      <protection hidden="1"/>
    </xf>
    <xf numFmtId="0" fontId="26" fillId="16" borderId="4" xfId="0" applyFont="1" applyFill="1" applyBorder="1" applyAlignment="1" applyProtection="1">
      <alignment horizontal="center" vertical="center" wrapText="1"/>
      <protection hidden="1"/>
    </xf>
    <xf numFmtId="0" fontId="26" fillId="15" borderId="1" xfId="1" applyNumberFormat="1" applyFont="1" applyFill="1" applyBorder="1" applyAlignment="1" applyProtection="1">
      <alignment horizontal="center" vertical="center"/>
      <protection hidden="1"/>
    </xf>
    <xf numFmtId="0" fontId="25" fillId="16" borderId="1" xfId="0" applyFont="1" applyFill="1" applyBorder="1" applyAlignment="1" applyProtection="1">
      <alignment horizontal="center" vertical="center"/>
      <protection hidden="1"/>
    </xf>
    <xf numFmtId="0" fontId="4" fillId="16" borderId="1" xfId="0" applyFont="1" applyFill="1" applyBorder="1" applyAlignment="1" applyProtection="1">
      <alignment horizontal="center" vertical="center"/>
      <protection hidden="1"/>
    </xf>
    <xf numFmtId="0" fontId="4" fillId="15" borderId="1" xfId="0" applyFont="1" applyFill="1" applyBorder="1" applyAlignment="1" applyProtection="1">
      <alignment horizontal="center" vertical="center"/>
      <protection hidden="1"/>
    </xf>
    <xf numFmtId="0" fontId="16" fillId="15" borderId="1" xfId="1" applyNumberFormat="1" applyFont="1" applyFill="1" applyBorder="1" applyAlignment="1" applyProtection="1">
      <alignment horizontal="center" vertical="center"/>
      <protection hidden="1"/>
    </xf>
    <xf numFmtId="0" fontId="16" fillId="16" borderId="4" xfId="0" applyFont="1" applyFill="1" applyBorder="1" applyAlignment="1" applyProtection="1">
      <alignment horizontal="center" vertical="center" wrapText="1"/>
      <protection hidden="1"/>
    </xf>
    <xf numFmtId="0" fontId="27" fillId="16" borderId="4" xfId="0" applyFont="1" applyFill="1" applyBorder="1" applyAlignment="1" applyProtection="1">
      <alignment horizontal="center" vertical="center" wrapText="1"/>
      <protection hidden="1"/>
    </xf>
    <xf numFmtId="0" fontId="30" fillId="15" borderId="2" xfId="0" applyFont="1" applyFill="1" applyBorder="1" applyAlignment="1" applyProtection="1">
      <alignment horizontal="center" vertical="center"/>
      <protection hidden="1"/>
    </xf>
    <xf numFmtId="49" fontId="31" fillId="17" borderId="16" xfId="0" applyNumberFormat="1" applyFont="1" applyFill="1" applyBorder="1" applyAlignment="1" applyProtection="1">
      <alignment horizontal="center" vertical="center"/>
      <protection hidden="1"/>
    </xf>
    <xf numFmtId="0" fontId="32" fillId="15" borderId="4" xfId="0" applyFont="1" applyFill="1" applyBorder="1" applyAlignment="1" applyProtection="1">
      <alignment horizontal="center" vertical="center"/>
      <protection hidden="1"/>
    </xf>
    <xf numFmtId="0" fontId="21" fillId="15" borderId="0" xfId="0" applyFont="1" applyFill="1" applyAlignment="1" applyProtection="1">
      <alignment vertical="center"/>
      <protection hidden="1"/>
    </xf>
    <xf numFmtId="0" fontId="36" fillId="10" borderId="1" xfId="0" applyFont="1" applyFill="1" applyBorder="1" applyAlignment="1" applyProtection="1">
      <alignment horizontal="center" vertical="center"/>
      <protection locked="0" hidden="1"/>
    </xf>
    <xf numFmtId="0" fontId="38" fillId="15" borderId="0" xfId="0" applyFont="1" applyFill="1" applyAlignment="1" applyProtection="1">
      <alignment horizontal="center" vertical="center"/>
      <protection hidden="1"/>
    </xf>
    <xf numFmtId="167" fontId="38" fillId="15" borderId="0" xfId="0" applyNumberFormat="1" applyFont="1" applyFill="1" applyAlignment="1" applyProtection="1">
      <alignment horizontal="center" vertical="center"/>
      <protection hidden="1"/>
    </xf>
    <xf numFmtId="0" fontId="37" fillId="15" borderId="0" xfId="0" applyFont="1" applyFill="1" applyProtection="1">
      <protection hidden="1"/>
    </xf>
    <xf numFmtId="0" fontId="37" fillId="15" borderId="0" xfId="1" applyNumberFormat="1" applyFont="1" applyFill="1" applyBorder="1" applyAlignment="1" applyProtection="1">
      <alignment horizontal="center" vertical="center"/>
      <protection hidden="1"/>
    </xf>
    <xf numFmtId="167" fontId="37" fillId="15" borderId="0" xfId="0" applyNumberFormat="1" applyFont="1" applyFill="1" applyAlignment="1" applyProtection="1">
      <alignment vertical="center"/>
      <protection hidden="1"/>
    </xf>
    <xf numFmtId="1" fontId="37" fillId="15" borderId="0" xfId="0" applyNumberFormat="1" applyFont="1" applyFill="1" applyAlignment="1" applyProtection="1">
      <alignment horizontal="center" vertical="center"/>
      <protection hidden="1"/>
    </xf>
    <xf numFmtId="166" fontId="37" fillId="15" borderId="0" xfId="0" applyNumberFormat="1" applyFont="1" applyFill="1" applyAlignment="1" applyProtection="1">
      <alignment horizontal="center" vertical="center"/>
      <protection hidden="1"/>
    </xf>
    <xf numFmtId="0" fontId="29" fillId="15" borderId="1" xfId="0" applyFont="1" applyFill="1" applyBorder="1" applyAlignment="1" applyProtection="1">
      <alignment horizontal="center" vertical="center" wrapText="1"/>
      <protection hidden="1"/>
    </xf>
    <xf numFmtId="0" fontId="4" fillId="15" borderId="0" xfId="0" applyFont="1" applyFill="1" applyAlignment="1" applyProtection="1">
      <alignment horizontal="right" wrapText="1"/>
      <protection hidden="1"/>
    </xf>
    <xf numFmtId="0" fontId="8" fillId="15" borderId="14" xfId="0" applyFont="1" applyFill="1" applyBorder="1" applyAlignment="1" applyProtection="1">
      <alignment horizontal="center" vertical="center"/>
      <protection hidden="1"/>
    </xf>
    <xf numFmtId="0" fontId="25" fillId="18" borderId="7" xfId="0" applyFont="1" applyFill="1" applyBorder="1" applyAlignment="1" applyProtection="1">
      <alignment horizontal="center" vertical="center"/>
      <protection hidden="1"/>
    </xf>
    <xf numFmtId="0" fontId="4" fillId="19" borderId="1" xfId="0" applyFont="1" applyFill="1" applyBorder="1" applyAlignment="1" applyProtection="1">
      <alignment horizontal="center" vertical="center"/>
      <protection locked="0" hidden="1"/>
    </xf>
    <xf numFmtId="0" fontId="25" fillId="20" borderId="7" xfId="0" applyFont="1" applyFill="1" applyBorder="1" applyAlignment="1" applyProtection="1">
      <alignment horizontal="center" vertical="center"/>
      <protection hidden="1"/>
    </xf>
    <xf numFmtId="0" fontId="4" fillId="21" borderId="1" xfId="0" applyFont="1" applyFill="1" applyBorder="1" applyAlignment="1" applyProtection="1">
      <alignment horizontal="center" vertical="center"/>
      <protection locked="0" hidden="1"/>
    </xf>
    <xf numFmtId="0" fontId="25" fillId="23" borderId="7" xfId="0" applyFont="1" applyFill="1" applyBorder="1" applyAlignment="1" applyProtection="1">
      <alignment horizontal="center" vertical="center"/>
      <protection hidden="1"/>
    </xf>
    <xf numFmtId="168" fontId="4" fillId="16" borderId="0" xfId="0" applyNumberFormat="1" applyFont="1" applyFill="1" applyProtection="1">
      <protection hidden="1"/>
    </xf>
    <xf numFmtId="168" fontId="4" fillId="15" borderId="0" xfId="0" applyNumberFormat="1" applyFont="1" applyFill="1" applyProtection="1">
      <protection hidden="1"/>
    </xf>
    <xf numFmtId="168" fontId="4" fillId="16" borderId="0" xfId="1" applyNumberFormat="1" applyFont="1" applyFill="1" applyProtection="1">
      <protection hidden="1"/>
    </xf>
    <xf numFmtId="0" fontId="25" fillId="15" borderId="0" xfId="0" applyFont="1" applyFill="1" applyAlignment="1" applyProtection="1">
      <alignment horizontal="center" vertical="center" wrapText="1"/>
      <protection hidden="1"/>
    </xf>
    <xf numFmtId="168" fontId="25" fillId="16" borderId="0" xfId="0" applyNumberFormat="1" applyFont="1" applyFill="1" applyProtection="1">
      <protection hidden="1"/>
    </xf>
    <xf numFmtId="168" fontId="25" fillId="15" borderId="0" xfId="0" applyNumberFormat="1" applyFont="1" applyFill="1" applyProtection="1">
      <protection hidden="1"/>
    </xf>
    <xf numFmtId="0" fontId="13" fillId="15" borderId="10" xfId="0" applyFont="1" applyFill="1" applyBorder="1" applyAlignment="1" applyProtection="1">
      <alignment vertical="center"/>
      <protection hidden="1"/>
    </xf>
    <xf numFmtId="0" fontId="13" fillId="15" borderId="11" xfId="0" applyFont="1" applyFill="1" applyBorder="1" applyAlignment="1" applyProtection="1">
      <alignment vertical="center"/>
      <protection hidden="1"/>
    </xf>
    <xf numFmtId="0" fontId="8" fillId="15" borderId="10" xfId="0" applyFont="1" applyFill="1" applyBorder="1" applyAlignment="1" applyProtection="1">
      <alignment horizontal="center" vertical="center"/>
      <protection hidden="1"/>
    </xf>
    <xf numFmtId="168" fontId="9" fillId="15" borderId="10" xfId="1" applyNumberFormat="1" applyFont="1" applyFill="1" applyBorder="1" applyAlignment="1" applyProtection="1">
      <alignment horizontal="right" vertical="center"/>
      <protection hidden="1"/>
    </xf>
    <xf numFmtId="0" fontId="42" fillId="15" borderId="4" xfId="0" applyFont="1" applyFill="1" applyBorder="1" applyAlignment="1" applyProtection="1">
      <alignment horizontal="center" vertical="center"/>
      <protection hidden="1"/>
    </xf>
    <xf numFmtId="0" fontId="4" fillId="22" borderId="7" xfId="0" applyFont="1" applyFill="1" applyBorder="1" applyAlignment="1" applyProtection="1">
      <alignment horizontal="center" vertical="center"/>
      <protection hidden="1"/>
    </xf>
    <xf numFmtId="0" fontId="40" fillId="15" borderId="0" xfId="0" applyFont="1" applyFill="1" applyAlignment="1" applyProtection="1">
      <alignment vertical="center"/>
      <protection hidden="1"/>
    </xf>
    <xf numFmtId="0" fontId="40" fillId="15" borderId="0" xfId="0" applyFont="1" applyFill="1" applyAlignment="1" applyProtection="1">
      <alignment horizontal="left" vertical="center" wrapText="1"/>
      <protection hidden="1"/>
    </xf>
    <xf numFmtId="165" fontId="0" fillId="15" borderId="0" xfId="1" applyFont="1" applyFill="1" applyBorder="1" applyAlignment="1" applyProtection="1">
      <protection hidden="1"/>
    </xf>
    <xf numFmtId="0" fontId="44" fillId="15" borderId="1" xfId="1" applyNumberFormat="1" applyFont="1" applyFill="1" applyBorder="1" applyAlignment="1" applyProtection="1">
      <alignment horizontal="center" vertical="center"/>
      <protection hidden="1"/>
    </xf>
    <xf numFmtId="0" fontId="43" fillId="16" borderId="0" xfId="0" applyFont="1" applyFill="1" applyProtection="1">
      <protection hidden="1"/>
    </xf>
    <xf numFmtId="0" fontId="4" fillId="18" borderId="7" xfId="0" applyFont="1" applyFill="1" applyBorder="1" applyAlignment="1" applyProtection="1">
      <alignment horizontal="center" vertical="center"/>
      <protection hidden="1"/>
    </xf>
    <xf numFmtId="0" fontId="45" fillId="16" borderId="1" xfId="0" applyFont="1" applyFill="1" applyBorder="1" applyAlignment="1" applyProtection="1">
      <alignment horizontal="center" vertical="center"/>
      <protection hidden="1"/>
    </xf>
    <xf numFmtId="0" fontId="4" fillId="15" borderId="0" xfId="0" applyFont="1" applyFill="1" applyAlignment="1" applyProtection="1">
      <alignment horizontal="center" vertical="center" wrapText="1"/>
      <protection hidden="1"/>
    </xf>
    <xf numFmtId="168" fontId="16" fillId="15" borderId="0" xfId="0" applyNumberFormat="1" applyFont="1" applyFill="1" applyAlignment="1" applyProtection="1">
      <alignment horizontal="center" vertical="center"/>
      <protection hidden="1"/>
    </xf>
    <xf numFmtId="168" fontId="4" fillId="15" borderId="0" xfId="1" applyNumberFormat="1" applyFont="1" applyFill="1" applyProtection="1">
      <protection hidden="1"/>
    </xf>
    <xf numFmtId="168" fontId="37" fillId="15" borderId="0" xfId="1" applyNumberFormat="1" applyFont="1" applyFill="1" applyBorder="1" applyAlignment="1" applyProtection="1">
      <alignment horizontal="center" vertical="center"/>
      <protection hidden="1"/>
    </xf>
    <xf numFmtId="168" fontId="46" fillId="15" borderId="28" xfId="1" applyNumberFormat="1" applyFont="1" applyFill="1" applyBorder="1" applyAlignment="1" applyProtection="1">
      <alignment horizontal="center" vertical="center"/>
      <protection hidden="1"/>
    </xf>
    <xf numFmtId="0" fontId="16" fillId="15" borderId="27" xfId="1" applyNumberFormat="1" applyFont="1" applyFill="1" applyBorder="1" applyAlignment="1" applyProtection="1">
      <alignment horizontal="center" vertical="center"/>
      <protection hidden="1"/>
    </xf>
    <xf numFmtId="0" fontId="16" fillId="15" borderId="28" xfId="1" applyNumberFormat="1" applyFont="1" applyFill="1" applyBorder="1" applyAlignment="1" applyProtection="1">
      <alignment horizontal="center" vertical="center"/>
      <protection hidden="1"/>
    </xf>
    <xf numFmtId="0" fontId="16" fillId="15" borderId="29" xfId="1" applyNumberFormat="1" applyFont="1" applyFill="1" applyBorder="1" applyAlignment="1" applyProtection="1">
      <alignment horizontal="center" vertical="center"/>
      <protection hidden="1"/>
    </xf>
    <xf numFmtId="0" fontId="16" fillId="15" borderId="26" xfId="1" applyNumberFormat="1" applyFont="1" applyFill="1" applyBorder="1" applyAlignment="1" applyProtection="1">
      <alignment horizontal="center" vertical="center"/>
      <protection hidden="1"/>
    </xf>
    <xf numFmtId="0" fontId="16" fillId="15" borderId="0" xfId="1" applyNumberFormat="1" applyFont="1" applyFill="1" applyBorder="1" applyAlignment="1" applyProtection="1">
      <alignment horizontal="center" vertical="center"/>
      <protection hidden="1"/>
    </xf>
    <xf numFmtId="0" fontId="16" fillId="15" borderId="2" xfId="1" applyNumberFormat="1" applyFont="1" applyFill="1" applyBorder="1" applyAlignment="1" applyProtection="1">
      <alignment horizontal="center" vertical="center"/>
      <protection hidden="1"/>
    </xf>
    <xf numFmtId="0" fontId="16" fillId="15" borderId="2" xfId="0" applyFont="1" applyFill="1" applyBorder="1" applyAlignment="1" applyProtection="1">
      <alignment horizontal="center" vertical="center"/>
      <protection hidden="1"/>
    </xf>
    <xf numFmtId="0" fontId="16" fillId="15" borderId="28" xfId="0" applyFont="1" applyFill="1" applyBorder="1" applyAlignment="1" applyProtection="1">
      <alignment horizontal="center" vertical="center"/>
      <protection hidden="1"/>
    </xf>
    <xf numFmtId="0" fontId="16" fillId="15" borderId="29" xfId="0" applyFont="1" applyFill="1" applyBorder="1" applyAlignment="1" applyProtection="1">
      <alignment horizontal="center" vertical="center"/>
      <protection hidden="1"/>
    </xf>
    <xf numFmtId="0" fontId="16" fillId="16" borderId="19" xfId="1" applyNumberFormat="1" applyFont="1" applyFill="1" applyBorder="1" applyAlignment="1" applyProtection="1">
      <alignment horizontal="center" vertical="center"/>
      <protection hidden="1"/>
    </xf>
    <xf numFmtId="0" fontId="16" fillId="16" borderId="20" xfId="1" applyNumberFormat="1" applyFont="1" applyFill="1" applyBorder="1" applyAlignment="1" applyProtection="1">
      <alignment horizontal="center" vertical="center"/>
      <protection hidden="1"/>
    </xf>
    <xf numFmtId="0" fontId="16" fillId="16" borderId="21" xfId="1" applyNumberFormat="1" applyFont="1" applyFill="1" applyBorder="1" applyAlignment="1" applyProtection="1">
      <alignment horizontal="center" vertical="center"/>
      <protection hidden="1"/>
    </xf>
    <xf numFmtId="0" fontId="16" fillId="16" borderId="26" xfId="1" applyNumberFormat="1" applyFont="1" applyFill="1" applyBorder="1" applyAlignment="1" applyProtection="1">
      <alignment horizontal="center" vertical="center"/>
      <protection hidden="1"/>
    </xf>
    <xf numFmtId="0" fontId="16" fillId="16" borderId="0" xfId="1" applyNumberFormat="1" applyFont="1" applyFill="1" applyBorder="1" applyAlignment="1" applyProtection="1">
      <alignment horizontal="center" vertical="center"/>
      <protection hidden="1"/>
    </xf>
    <xf numFmtId="0" fontId="16" fillId="16" borderId="2" xfId="1" applyNumberFormat="1" applyFont="1" applyFill="1" applyBorder="1" applyAlignment="1" applyProtection="1">
      <alignment horizontal="center" vertical="center"/>
      <protection hidden="1"/>
    </xf>
    <xf numFmtId="168" fontId="36" fillId="16" borderId="0" xfId="1" applyNumberFormat="1" applyFont="1" applyFill="1" applyBorder="1" applyAlignment="1" applyProtection="1">
      <alignment horizontal="center" vertical="center"/>
      <protection hidden="1"/>
    </xf>
    <xf numFmtId="0" fontId="16" fillId="16" borderId="0" xfId="0" applyFont="1" applyFill="1" applyAlignment="1" applyProtection="1">
      <alignment horizontal="center" vertical="center"/>
      <protection hidden="1"/>
    </xf>
    <xf numFmtId="0" fontId="16" fillId="16" borderId="2" xfId="0" applyFont="1" applyFill="1" applyBorder="1" applyAlignment="1" applyProtection="1">
      <alignment horizontal="center" vertical="center"/>
      <protection hidden="1"/>
    </xf>
    <xf numFmtId="0" fontId="16" fillId="16" borderId="17" xfId="1" applyNumberFormat="1" applyFont="1" applyFill="1" applyBorder="1" applyAlignment="1" applyProtection="1">
      <alignment horizontal="center" vertical="center"/>
      <protection hidden="1"/>
    </xf>
    <xf numFmtId="0" fontId="16" fillId="16" borderId="5" xfId="1" applyNumberFormat="1" applyFont="1" applyFill="1" applyBorder="1" applyAlignment="1" applyProtection="1">
      <alignment horizontal="center" vertical="center"/>
      <protection hidden="1"/>
    </xf>
    <xf numFmtId="0" fontId="16" fillId="16" borderId="18" xfId="1" applyNumberFormat="1" applyFont="1" applyFill="1" applyBorder="1" applyAlignment="1" applyProtection="1">
      <alignment horizontal="center" vertical="center"/>
      <protection hidden="1"/>
    </xf>
    <xf numFmtId="168" fontId="36" fillId="16" borderId="5" xfId="1" applyNumberFormat="1" applyFont="1" applyFill="1" applyBorder="1" applyAlignment="1" applyProtection="1">
      <alignment horizontal="center" vertical="center"/>
      <protection hidden="1"/>
    </xf>
    <xf numFmtId="0" fontId="16" fillId="16" borderId="5" xfId="0" applyFont="1" applyFill="1" applyBorder="1" applyAlignment="1" applyProtection="1">
      <alignment horizontal="center" vertical="center"/>
      <protection hidden="1"/>
    </xf>
    <xf numFmtId="0" fontId="16" fillId="16" borderId="18" xfId="0" applyFont="1" applyFill="1" applyBorder="1" applyAlignment="1" applyProtection="1">
      <alignment horizontal="center" vertical="center"/>
      <protection hidden="1"/>
    </xf>
    <xf numFmtId="168" fontId="36" fillId="16" borderId="20" xfId="1" applyNumberFormat="1" applyFont="1" applyFill="1" applyBorder="1" applyAlignment="1" applyProtection="1">
      <alignment horizontal="center" vertical="center"/>
      <protection hidden="1"/>
    </xf>
    <xf numFmtId="0" fontId="16" fillId="16" borderId="20" xfId="0" applyFont="1" applyFill="1" applyBorder="1" applyAlignment="1" applyProtection="1">
      <alignment horizontal="center" vertical="center"/>
      <protection hidden="1"/>
    </xf>
    <xf numFmtId="0" fontId="16" fillId="16" borderId="21" xfId="0" applyFont="1" applyFill="1" applyBorder="1" applyAlignment="1" applyProtection="1">
      <alignment horizontal="center" vertical="center"/>
      <protection hidden="1"/>
    </xf>
    <xf numFmtId="168" fontId="37" fillId="15" borderId="28" xfId="1" applyNumberFormat="1" applyFont="1" applyFill="1" applyBorder="1" applyAlignment="1" applyProtection="1">
      <alignment horizontal="center" vertical="center"/>
      <protection hidden="1"/>
    </xf>
    <xf numFmtId="0" fontId="4" fillId="17" borderId="7" xfId="0" applyFont="1" applyFill="1" applyBorder="1" applyAlignment="1" applyProtection="1">
      <alignment horizontal="center" vertical="center"/>
      <protection hidden="1"/>
    </xf>
    <xf numFmtId="0" fontId="10" fillId="15" borderId="0" xfId="0" applyFont="1" applyFill="1" applyAlignment="1" applyProtection="1">
      <alignment horizontal="left"/>
      <protection hidden="1"/>
    </xf>
    <xf numFmtId="0" fontId="23" fillId="15" borderId="0" xfId="0" applyFont="1" applyFill="1" applyAlignment="1" applyProtection="1">
      <alignment horizontal="center" vertical="top" wrapText="1"/>
      <protection hidden="1"/>
    </xf>
    <xf numFmtId="0" fontId="5" fillId="15" borderId="0" xfId="0" applyFont="1" applyFill="1" applyAlignment="1" applyProtection="1">
      <alignment horizontal="center" vertical="center"/>
      <protection hidden="1"/>
    </xf>
    <xf numFmtId="49" fontId="4" fillId="15" borderId="9" xfId="0" applyNumberFormat="1" applyFont="1" applyFill="1" applyBorder="1" applyAlignment="1" applyProtection="1">
      <alignment horizontal="center" vertical="center"/>
      <protection locked="0"/>
    </xf>
    <xf numFmtId="49" fontId="4" fillId="15" borderId="10" xfId="0" applyNumberFormat="1" applyFont="1" applyFill="1" applyBorder="1" applyAlignment="1" applyProtection="1">
      <alignment horizontal="center" vertical="center"/>
      <protection locked="0"/>
    </xf>
    <xf numFmtId="49" fontId="4" fillId="15" borderId="11" xfId="0" applyNumberFormat="1" applyFont="1" applyFill="1" applyBorder="1" applyAlignment="1" applyProtection="1">
      <alignment horizontal="center" vertical="center"/>
      <protection locked="0"/>
    </xf>
    <xf numFmtId="0" fontId="8" fillId="15" borderId="9" xfId="0" applyFont="1" applyFill="1" applyBorder="1" applyAlignment="1" applyProtection="1">
      <alignment horizontal="right" vertical="center"/>
      <protection hidden="1"/>
    </xf>
    <xf numFmtId="0" fontId="8" fillId="15" borderId="10" xfId="0" applyFont="1" applyFill="1" applyBorder="1" applyAlignment="1" applyProtection="1">
      <alignment horizontal="right" vertical="center"/>
      <protection hidden="1"/>
    </xf>
    <xf numFmtId="0" fontId="8" fillId="15" borderId="11" xfId="0" applyFont="1" applyFill="1" applyBorder="1" applyAlignment="1" applyProtection="1">
      <alignment horizontal="right" vertical="center"/>
      <protection hidden="1"/>
    </xf>
    <xf numFmtId="0" fontId="4" fillId="15" borderId="0" xfId="0" applyFont="1" applyFill="1" applyAlignment="1" applyProtection="1">
      <alignment horizontal="center" vertical="center"/>
      <protection hidden="1"/>
    </xf>
    <xf numFmtId="0" fontId="13" fillId="15" borderId="9" xfId="0" applyFont="1" applyFill="1" applyBorder="1" applyAlignment="1" applyProtection="1">
      <alignment horizontal="center" vertical="center"/>
      <protection hidden="1"/>
    </xf>
    <xf numFmtId="164" fontId="7" fillId="15" borderId="0" xfId="0" applyNumberFormat="1" applyFont="1" applyFill="1" applyAlignment="1" applyProtection="1">
      <alignment horizontal="center" vertical="center"/>
      <protection hidden="1"/>
    </xf>
    <xf numFmtId="0" fontId="40" fillId="15" borderId="0" xfId="0" applyFont="1" applyFill="1" applyAlignment="1" applyProtection="1">
      <alignment horizontal="left" vertical="center" wrapText="1"/>
      <protection hidden="1"/>
    </xf>
    <xf numFmtId="168" fontId="14" fillId="15" borderId="24" xfId="1" applyNumberFormat="1" applyFont="1" applyFill="1" applyBorder="1" applyAlignment="1" applyProtection="1">
      <alignment horizontal="center" vertical="center"/>
      <protection hidden="1"/>
    </xf>
    <xf numFmtId="168" fontId="14" fillId="15" borderId="12" xfId="1" applyNumberFormat="1" applyFont="1" applyFill="1" applyBorder="1" applyAlignment="1" applyProtection="1">
      <alignment horizontal="center" vertical="center"/>
      <protection hidden="1"/>
    </xf>
    <xf numFmtId="168" fontId="14" fillId="15" borderId="13" xfId="1" applyNumberFormat="1" applyFont="1" applyFill="1" applyBorder="1" applyAlignment="1" applyProtection="1">
      <alignment horizontal="center" vertical="center"/>
      <protection hidden="1"/>
    </xf>
    <xf numFmtId="168" fontId="14" fillId="15" borderId="23" xfId="1" applyNumberFormat="1" applyFont="1" applyFill="1" applyBorder="1" applyAlignment="1" applyProtection="1">
      <alignment horizontal="center" vertical="center"/>
      <protection hidden="1"/>
    </xf>
    <xf numFmtId="168" fontId="14" fillId="15" borderId="0" xfId="1" applyNumberFormat="1" applyFont="1" applyFill="1" applyBorder="1" applyAlignment="1" applyProtection="1">
      <alignment horizontal="center" vertical="center"/>
      <protection hidden="1"/>
    </xf>
    <xf numFmtId="168" fontId="14" fillId="15" borderId="25" xfId="1" applyNumberFormat="1" applyFont="1" applyFill="1" applyBorder="1" applyAlignment="1" applyProtection="1">
      <alignment horizontal="center" vertical="center"/>
      <protection hidden="1"/>
    </xf>
    <xf numFmtId="168" fontId="14" fillId="15" borderId="22" xfId="1" applyNumberFormat="1" applyFont="1" applyFill="1" applyBorder="1" applyAlignment="1" applyProtection="1">
      <alignment horizontal="center" vertical="center"/>
      <protection hidden="1"/>
    </xf>
    <xf numFmtId="168" fontId="14" fillId="15" borderId="14" xfId="1" applyNumberFormat="1" applyFont="1" applyFill="1" applyBorder="1" applyAlignment="1" applyProtection="1">
      <alignment horizontal="center" vertical="center"/>
      <protection hidden="1"/>
    </xf>
    <xf numFmtId="168" fontId="14" fillId="15" borderId="15" xfId="1" applyNumberFormat="1" applyFont="1" applyFill="1" applyBorder="1" applyAlignment="1" applyProtection="1">
      <alignment horizontal="center" vertical="center"/>
      <protection hidden="1"/>
    </xf>
    <xf numFmtId="0" fontId="41" fillId="15" borderId="0" xfId="0" applyFont="1" applyFill="1" applyAlignment="1" applyProtection="1">
      <alignment horizontal="right" vertical="center"/>
      <protection hidden="1"/>
    </xf>
    <xf numFmtId="0" fontId="0" fillId="15" borderId="0" xfId="0" applyFill="1" applyAlignment="1" applyProtection="1">
      <alignment horizontal="right" vertical="center"/>
      <protection hidden="1"/>
    </xf>
    <xf numFmtId="168" fontId="9" fillId="15" borderId="9" xfId="1" applyNumberFormat="1" applyFont="1" applyFill="1" applyBorder="1" applyAlignment="1" applyProtection="1">
      <alignment horizontal="right" vertical="center"/>
      <protection hidden="1"/>
    </xf>
    <xf numFmtId="168" fontId="9" fillId="15" borderId="10" xfId="1" applyNumberFormat="1" applyFont="1" applyFill="1" applyBorder="1" applyAlignment="1" applyProtection="1">
      <alignment horizontal="right" vertical="center"/>
      <protection hidden="1"/>
    </xf>
    <xf numFmtId="168" fontId="9" fillId="15" borderId="11" xfId="1" applyNumberFormat="1" applyFont="1" applyFill="1" applyBorder="1" applyAlignment="1" applyProtection="1">
      <alignment horizontal="right" vertical="center"/>
      <protection hidden="1"/>
    </xf>
    <xf numFmtId="0" fontId="26" fillId="15" borderId="0" xfId="0" applyFont="1" applyFill="1" applyAlignment="1" applyProtection="1">
      <alignment horizontal="center" vertical="center"/>
      <protection hidden="1"/>
    </xf>
    <xf numFmtId="0" fontId="26" fillId="15" borderId="14" xfId="0" applyFont="1" applyFill="1" applyBorder="1" applyAlignment="1" applyProtection="1">
      <alignment horizontal="center" vertical="center"/>
      <protection hidden="1"/>
    </xf>
    <xf numFmtId="0" fontId="40" fillId="15" borderId="24" xfId="0" applyFont="1" applyFill="1" applyBorder="1" applyAlignment="1" applyProtection="1">
      <alignment horizontal="left" vertical="top" wrapText="1"/>
      <protection hidden="1"/>
    </xf>
    <xf numFmtId="0" fontId="40" fillId="15" borderId="12" xfId="0" applyFont="1" applyFill="1" applyBorder="1" applyAlignment="1" applyProtection="1">
      <alignment horizontal="left" vertical="top" wrapText="1"/>
      <protection hidden="1"/>
    </xf>
    <xf numFmtId="0" fontId="40" fillId="15" borderId="13" xfId="0" applyFont="1" applyFill="1" applyBorder="1" applyAlignment="1" applyProtection="1">
      <alignment horizontal="left" vertical="top" wrapText="1"/>
      <protection hidden="1"/>
    </xf>
    <xf numFmtId="0" fontId="40" fillId="15" borderId="22" xfId="0" applyFont="1" applyFill="1" applyBorder="1" applyAlignment="1" applyProtection="1">
      <alignment horizontal="left" vertical="top" wrapText="1"/>
      <protection hidden="1"/>
    </xf>
    <xf numFmtId="0" fontId="40" fillId="15" borderId="14" xfId="0" applyFont="1" applyFill="1" applyBorder="1" applyAlignment="1" applyProtection="1">
      <alignment horizontal="left" vertical="top" wrapText="1"/>
      <protection hidden="1"/>
    </xf>
    <xf numFmtId="0" fontId="40" fillId="15" borderId="15" xfId="0" applyFont="1" applyFill="1" applyBorder="1" applyAlignment="1" applyProtection="1">
      <alignment horizontal="left" vertical="top" wrapText="1"/>
      <protection hidden="1"/>
    </xf>
    <xf numFmtId="0" fontId="39" fillId="15" borderId="24" xfId="0" applyFont="1" applyFill="1" applyBorder="1" applyAlignment="1" applyProtection="1">
      <alignment horizontal="center" vertical="center"/>
      <protection hidden="1"/>
    </xf>
    <xf numFmtId="0" fontId="39" fillId="15" borderId="12" xfId="0" applyFont="1" applyFill="1" applyBorder="1" applyAlignment="1" applyProtection="1">
      <alignment horizontal="center" vertical="center"/>
      <protection hidden="1"/>
    </xf>
    <xf numFmtId="0" fontId="39" fillId="15" borderId="13" xfId="0" applyFont="1" applyFill="1" applyBorder="1" applyAlignment="1" applyProtection="1">
      <alignment horizontal="center" vertical="center"/>
      <protection hidden="1"/>
    </xf>
    <xf numFmtId="0" fontId="39" fillId="15" borderId="22" xfId="0" applyFont="1" applyFill="1" applyBorder="1" applyAlignment="1" applyProtection="1">
      <alignment horizontal="center" vertical="center"/>
      <protection hidden="1"/>
    </xf>
    <xf numFmtId="0" fontId="39" fillId="15" borderId="14" xfId="0" applyFont="1" applyFill="1" applyBorder="1" applyAlignment="1" applyProtection="1">
      <alignment horizontal="center" vertical="center"/>
      <protection hidden="1"/>
    </xf>
    <xf numFmtId="0" fontId="39" fillId="15" borderId="15" xfId="0" applyFont="1" applyFill="1" applyBorder="1" applyAlignment="1" applyProtection="1">
      <alignment horizontal="center" vertical="center"/>
      <protection hidden="1"/>
    </xf>
    <xf numFmtId="167" fontId="2" fillId="15" borderId="9" xfId="0" applyNumberFormat="1" applyFont="1" applyFill="1" applyBorder="1" applyAlignment="1" applyProtection="1">
      <alignment horizontal="center" vertical="center"/>
      <protection hidden="1"/>
    </xf>
    <xf numFmtId="167" fontId="2" fillId="15" borderId="11" xfId="0" applyNumberFormat="1" applyFont="1" applyFill="1" applyBorder="1" applyAlignment="1" applyProtection="1">
      <alignment horizontal="center" vertical="center"/>
      <protection hidden="1"/>
    </xf>
    <xf numFmtId="1" fontId="9" fillId="15" borderId="9" xfId="0" applyNumberFormat="1"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center"/>
      <protection hidden="1"/>
    </xf>
    <xf numFmtId="1" fontId="2" fillId="15" borderId="9" xfId="0" applyNumberFormat="1" applyFont="1" applyFill="1" applyBorder="1" applyAlignment="1" applyProtection="1">
      <alignment horizontal="center" vertical="center"/>
      <protection hidden="1"/>
    </xf>
    <xf numFmtId="0" fontId="2" fillId="15" borderId="11" xfId="0" applyFont="1" applyFill="1" applyBorder="1" applyAlignment="1" applyProtection="1">
      <alignment horizontal="center" vertical="center"/>
      <protection hidden="1"/>
    </xf>
    <xf numFmtId="0" fontId="40" fillId="15" borderId="24" xfId="0" applyFont="1" applyFill="1" applyBorder="1" applyAlignment="1" applyProtection="1">
      <alignment horizontal="center" vertical="center"/>
      <protection hidden="1"/>
    </xf>
    <xf numFmtId="0" fontId="40" fillId="15" borderId="12" xfId="0" applyFont="1" applyFill="1" applyBorder="1" applyAlignment="1" applyProtection="1">
      <alignment horizontal="center" vertical="center"/>
      <protection hidden="1"/>
    </xf>
    <xf numFmtId="0" fontId="40" fillId="15" borderId="13" xfId="0" applyFont="1" applyFill="1" applyBorder="1" applyAlignment="1" applyProtection="1">
      <alignment horizontal="center" vertical="center"/>
      <protection hidden="1"/>
    </xf>
    <xf numFmtId="0" fontId="40" fillId="15" borderId="22" xfId="0" applyFont="1" applyFill="1" applyBorder="1" applyAlignment="1" applyProtection="1">
      <alignment horizontal="center" vertical="center"/>
      <protection hidden="1"/>
    </xf>
    <xf numFmtId="0" fontId="40" fillId="15" borderId="14" xfId="0" applyFont="1" applyFill="1" applyBorder="1" applyAlignment="1" applyProtection="1">
      <alignment horizontal="center" vertical="center"/>
      <protection hidden="1"/>
    </xf>
    <xf numFmtId="0" fontId="40" fillId="15" borderId="15" xfId="0" applyFont="1" applyFill="1" applyBorder="1" applyAlignment="1" applyProtection="1">
      <alignment horizontal="center" vertical="center"/>
      <protection hidden="1"/>
    </xf>
    <xf numFmtId="0" fontId="8" fillId="15" borderId="23" xfId="0" applyFont="1" applyFill="1" applyBorder="1" applyAlignment="1" applyProtection="1">
      <alignment horizontal="right" vertical="center"/>
      <protection hidden="1"/>
    </xf>
    <xf numFmtId="0" fontId="8" fillId="15" borderId="0" xfId="0" applyFont="1" applyFill="1" applyAlignment="1" applyProtection="1">
      <alignment horizontal="right" vertical="center"/>
      <protection hidden="1"/>
    </xf>
    <xf numFmtId="0" fontId="39" fillId="15" borderId="24" xfId="0" applyFont="1" applyFill="1" applyBorder="1" applyAlignment="1" applyProtection="1">
      <alignment horizontal="left" vertical="top" wrapText="1"/>
      <protection hidden="1"/>
    </xf>
    <xf numFmtId="0" fontId="39" fillId="15" borderId="12" xfId="0" applyFont="1" applyFill="1" applyBorder="1" applyAlignment="1" applyProtection="1">
      <alignment horizontal="left" vertical="top" wrapText="1"/>
      <protection hidden="1"/>
    </xf>
    <xf numFmtId="0" fontId="39" fillId="15" borderId="13" xfId="0" applyFont="1" applyFill="1" applyBorder="1" applyAlignment="1" applyProtection="1">
      <alignment horizontal="left" vertical="top" wrapText="1"/>
      <protection hidden="1"/>
    </xf>
    <xf numFmtId="0" fontId="39" fillId="15" borderId="22" xfId="0" applyFont="1" applyFill="1" applyBorder="1" applyAlignment="1" applyProtection="1">
      <alignment horizontal="left" vertical="top" wrapText="1"/>
      <protection hidden="1"/>
    </xf>
    <xf numFmtId="0" fontId="39" fillId="15" borderId="14" xfId="0" applyFont="1" applyFill="1" applyBorder="1" applyAlignment="1" applyProtection="1">
      <alignment horizontal="left" vertical="top" wrapText="1"/>
      <protection hidden="1"/>
    </xf>
    <xf numFmtId="0" fontId="39" fillId="15" borderId="15" xfId="0" applyFont="1" applyFill="1" applyBorder="1" applyAlignment="1" applyProtection="1">
      <alignment horizontal="left" vertical="top" wrapText="1"/>
      <protection hidden="1"/>
    </xf>
    <xf numFmtId="1" fontId="2" fillId="15" borderId="11" xfId="0" applyNumberFormat="1" applyFont="1" applyFill="1" applyBorder="1" applyAlignment="1" applyProtection="1">
      <alignment horizontal="center" vertical="center"/>
      <protection hidden="1"/>
    </xf>
    <xf numFmtId="1" fontId="9" fillId="15" borderId="11" xfId="0" applyNumberFormat="1" applyFont="1" applyFill="1" applyBorder="1" applyAlignment="1" applyProtection="1">
      <alignment horizontal="center" vertical="center"/>
      <protection hidden="1"/>
    </xf>
    <xf numFmtId="0" fontId="9" fillId="16" borderId="3" xfId="0" applyFont="1" applyFill="1" applyBorder="1" applyAlignment="1" applyProtection="1">
      <alignment horizontal="center" vertical="center" wrapText="1"/>
      <protection hidden="1"/>
    </xf>
    <xf numFmtId="0" fontId="9" fillId="16" borderId="4" xfId="0" applyFont="1" applyFill="1" applyBorder="1" applyAlignment="1" applyProtection="1">
      <alignment horizontal="center" vertical="center" wrapText="1"/>
      <protection hidden="1"/>
    </xf>
    <xf numFmtId="0" fontId="9" fillId="16" borderId="6"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7" borderId="3" xfId="0" applyFont="1" applyFill="1" applyBorder="1" applyAlignment="1" applyProtection="1">
      <alignment horizontal="center" vertical="center" wrapText="1"/>
      <protection hidden="1"/>
    </xf>
    <xf numFmtId="0" fontId="2" fillId="7" borderId="6" xfId="0" applyFont="1" applyFill="1" applyBorder="1" applyAlignment="1" applyProtection="1">
      <alignment horizontal="center" vertical="center" wrapText="1"/>
      <protection hidden="1"/>
    </xf>
    <xf numFmtId="0" fontId="2" fillId="8" borderId="3"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6" xfId="0" applyFont="1" applyFill="1" applyBorder="1" applyAlignment="1" applyProtection="1">
      <alignment horizontal="center" vertical="center" wrapText="1"/>
      <protection hidden="1"/>
    </xf>
    <xf numFmtId="0" fontId="3" fillId="10" borderId="3"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6" xfId="0" applyFont="1" applyFill="1" applyBorder="1" applyAlignment="1" applyProtection="1">
      <alignment horizontal="center" vertical="center" wrapText="1"/>
      <protection hidden="1"/>
    </xf>
    <xf numFmtId="0" fontId="6" fillId="15" borderId="3" xfId="0" applyFont="1" applyFill="1" applyBorder="1" applyAlignment="1" applyProtection="1">
      <alignment horizontal="center" vertical="center"/>
      <protection hidden="1"/>
    </xf>
    <xf numFmtId="0" fontId="6" fillId="15" borderId="4" xfId="0" applyFont="1" applyFill="1" applyBorder="1" applyAlignment="1" applyProtection="1">
      <alignment horizontal="center" vertical="center"/>
      <protection hidden="1"/>
    </xf>
    <xf numFmtId="0" fontId="2" fillId="11" borderId="3" xfId="0" applyFont="1" applyFill="1" applyBorder="1" applyAlignment="1" applyProtection="1">
      <alignment horizontal="center" vertical="center" wrapText="1"/>
      <protection hidden="1"/>
    </xf>
    <xf numFmtId="0" fontId="2" fillId="11" borderId="6" xfId="0" applyFont="1" applyFill="1" applyBorder="1" applyAlignment="1" applyProtection="1">
      <alignment horizontal="center" vertical="center" wrapText="1"/>
      <protection hidden="1"/>
    </xf>
    <xf numFmtId="0" fontId="2" fillId="12" borderId="3" xfId="0" applyFont="1" applyFill="1" applyBorder="1" applyAlignment="1" applyProtection="1">
      <alignment horizontal="center" vertical="center" wrapText="1"/>
      <protection hidden="1"/>
    </xf>
    <xf numFmtId="0" fontId="2" fillId="12" borderId="6" xfId="0" applyFont="1" applyFill="1" applyBorder="1" applyAlignment="1" applyProtection="1">
      <alignment horizontal="center" vertical="center" wrapText="1"/>
      <protection hidden="1"/>
    </xf>
    <xf numFmtId="0" fontId="9" fillId="15" borderId="3" xfId="0" applyFont="1" applyFill="1" applyBorder="1" applyAlignment="1" applyProtection="1">
      <alignment horizontal="center" vertical="center" wrapText="1"/>
      <protection hidden="1"/>
    </xf>
    <xf numFmtId="0" fontId="9" fillId="15" borderId="4"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27" fillId="16" borderId="3" xfId="0" applyFont="1" applyFill="1" applyBorder="1" applyAlignment="1" applyProtection="1">
      <alignment horizontal="center" vertical="center" wrapText="1"/>
      <protection hidden="1"/>
    </xf>
    <xf numFmtId="0" fontId="27" fillId="16" borderId="6" xfId="0" applyFont="1" applyFill="1" applyBorder="1" applyAlignment="1" applyProtection="1">
      <alignment horizontal="center" vertical="center" wrapText="1"/>
      <protection hidden="1"/>
    </xf>
    <xf numFmtId="0" fontId="27" fillId="15" borderId="3" xfId="0" applyFont="1" applyFill="1" applyBorder="1" applyAlignment="1" applyProtection="1">
      <alignment horizontal="center" vertical="center" wrapText="1"/>
      <protection hidden="1"/>
    </xf>
    <xf numFmtId="0" fontId="27" fillId="15" borderId="4" xfId="0" applyFont="1" applyFill="1" applyBorder="1" applyAlignment="1" applyProtection="1">
      <alignment horizontal="center" vertical="center" wrapText="1"/>
      <protection hidden="1"/>
    </xf>
    <xf numFmtId="0" fontId="33" fillId="15" borderId="19" xfId="0" applyFont="1" applyFill="1" applyBorder="1" applyAlignment="1" applyProtection="1">
      <alignment horizontal="center" wrapText="1"/>
      <protection hidden="1"/>
    </xf>
    <xf numFmtId="0" fontId="2" fillId="15" borderId="20" xfId="0" applyFont="1" applyFill="1" applyBorder="1" applyAlignment="1" applyProtection="1">
      <alignment horizontal="center" wrapText="1"/>
      <protection hidden="1"/>
    </xf>
    <xf numFmtId="0" fontId="2" fillId="15" borderId="21" xfId="0" applyFont="1" applyFill="1" applyBorder="1" applyAlignment="1" applyProtection="1">
      <alignment horizontal="center" wrapText="1"/>
      <protection hidden="1"/>
    </xf>
    <xf numFmtId="0" fontId="4" fillId="15" borderId="0" xfId="0" applyFont="1" applyFill="1" applyAlignment="1" applyProtection="1">
      <alignment horizontal="center"/>
      <protection hidden="1"/>
    </xf>
    <xf numFmtId="0" fontId="35" fillId="15" borderId="17" xfId="3" applyFont="1" applyFill="1" applyBorder="1" applyAlignment="1" applyProtection="1">
      <alignment horizontal="center" vertical="top" wrapText="1"/>
      <protection locked="0"/>
    </xf>
    <xf numFmtId="0" fontId="35" fillId="15" borderId="5" xfId="3" applyFont="1" applyFill="1" applyBorder="1" applyAlignment="1" applyProtection="1">
      <alignment horizontal="center" vertical="top" wrapText="1"/>
      <protection locked="0"/>
    </xf>
    <xf numFmtId="0" fontId="35" fillId="15" borderId="18" xfId="3" applyFont="1" applyFill="1" applyBorder="1" applyAlignment="1" applyProtection="1">
      <alignment horizontal="center" vertical="top" wrapText="1"/>
      <protection locked="0"/>
    </xf>
  </cellXfs>
  <cellStyles count="4">
    <cellStyle name="Erklärender Text 2" xfId="2" xr:uid="{00000000-0005-0000-0000-000001000000}"/>
    <cellStyle name="Link" xfId="3" builtinId="8"/>
    <cellStyle name="Standard" xfId="0" builtinId="0"/>
    <cellStyle name="Währung" xfId="1" builtinId="4"/>
  </cellStyles>
  <dxfs count="0"/>
  <tableStyles count="0" defaultTableStyle="TableStyleMedium9" defaultPivotStyle="PivotStyleMedium7"/>
  <colors>
    <mruColors>
      <color rgb="FF2C2C2C"/>
      <color rgb="FF3A3838"/>
      <color rgb="FFFF3399"/>
      <color rgb="FFFFCC00"/>
      <color rgb="FF66CDCC"/>
      <color rgb="FF006699"/>
      <color rgb="FFFF6633"/>
      <color rgb="FF595959"/>
      <color rgb="FF99CC33"/>
      <color rgb="FFFFF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7</xdr:col>
      <xdr:colOff>711200</xdr:colOff>
      <xdr:row>0</xdr:row>
      <xdr:rowOff>0</xdr:rowOff>
    </xdr:from>
    <xdr:to>
      <xdr:col>10</xdr:col>
      <xdr:colOff>355600</xdr:colOff>
      <xdr:row>6</xdr:row>
      <xdr:rowOff>241993</xdr:rowOff>
    </xdr:to>
    <xdr:pic>
      <xdr:nvPicPr>
        <xdr:cNvPr id="4" name="Picture 3">
          <a:extLst>
            <a:ext uri="{FF2B5EF4-FFF2-40B4-BE49-F238E27FC236}">
              <a16:creationId xmlns:a16="http://schemas.microsoft.com/office/drawing/2014/main" id="{A3234E8E-6D28-B10A-C863-A09B9431EC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8900" y="0"/>
          <a:ext cx="4000500" cy="200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2836334</xdr:colOff>
      <xdr:row>1</xdr:row>
      <xdr:rowOff>169334</xdr:rowOff>
    </xdr:from>
    <xdr:to>
      <xdr:col>10</xdr:col>
      <xdr:colOff>702734</xdr:colOff>
      <xdr:row>1</xdr:row>
      <xdr:rowOff>4805360</xdr:rowOff>
    </xdr:to>
    <xdr:pic>
      <xdr:nvPicPr>
        <xdr:cNvPr id="3" name="Picture 2">
          <a:extLst>
            <a:ext uri="{FF2B5EF4-FFF2-40B4-BE49-F238E27FC236}">
              <a16:creationId xmlns:a16="http://schemas.microsoft.com/office/drawing/2014/main" id="{5F2C1C76-30F0-8107-9132-B4B0CEAE5A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7890" y="790223"/>
          <a:ext cx="7772400" cy="4636026"/>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inyurl.com/UNITSHIRT0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0E74-7816-9E4F-8C58-21EF010D13F9}">
  <sheetPr codeName="Sheet1">
    <tabColor theme="0" tint="-0.499984740745262"/>
  </sheetPr>
  <dimension ref="A1:AM296"/>
  <sheetViews>
    <sheetView tabSelected="1" zoomScale="90" zoomScaleNormal="90" workbookViewId="0">
      <selection activeCell="C11" sqref="C11:I11"/>
    </sheetView>
  </sheetViews>
  <sheetFormatPr baseColWidth="10" defaultColWidth="10.83203125" defaultRowHeight="16" x14ac:dyDescent="0.2"/>
  <cols>
    <col min="1" max="1" width="19.83203125" style="1" customWidth="1"/>
    <col min="2" max="2" width="34.5" style="1" customWidth="1"/>
    <col min="3" max="7" width="10.83203125" style="3"/>
    <col min="8" max="8" width="12" style="3" bestFit="1" customWidth="1"/>
    <col min="9" max="9" width="19.6640625" style="3" customWidth="1"/>
    <col min="10" max="10" width="25.5" style="3" customWidth="1"/>
    <col min="11" max="11" width="6.33203125" style="3" customWidth="1"/>
    <col min="12" max="12" width="11" style="3" customWidth="1"/>
    <col min="13" max="13" width="11.83203125" style="3" customWidth="1"/>
    <col min="14" max="14" width="10.83203125" style="1" customWidth="1"/>
    <col min="15" max="15" width="12.83203125" style="1" customWidth="1"/>
    <col min="16" max="16" width="13.1640625" style="12" customWidth="1"/>
    <col min="17" max="19" width="4.6640625" style="12" customWidth="1"/>
    <col min="20" max="20" width="12.83203125" style="3" customWidth="1"/>
    <col min="21" max="21" width="10.83203125" style="3" customWidth="1"/>
    <col min="22" max="23" width="6" style="3" customWidth="1"/>
    <col min="24" max="24" width="13.5" style="1" customWidth="1"/>
    <col min="25" max="16384" width="10.83203125" style="1"/>
  </cols>
  <sheetData>
    <row r="1" spans="1:39" ht="23" customHeight="1" x14ac:dyDescent="0.2">
      <c r="A1" s="1" t="s">
        <v>0</v>
      </c>
      <c r="C1" s="1"/>
      <c r="D1" s="1"/>
      <c r="E1" s="1"/>
      <c r="F1" s="1"/>
      <c r="G1" s="1"/>
      <c r="H1" s="1"/>
      <c r="I1" s="1"/>
      <c r="J1" s="1"/>
      <c r="K1" s="1"/>
      <c r="L1" s="1"/>
      <c r="M1" s="1"/>
      <c r="P1" s="1"/>
      <c r="Q1" s="1"/>
      <c r="R1" s="1"/>
      <c r="S1" s="1"/>
      <c r="V1" s="1"/>
      <c r="W1" s="1"/>
      <c r="X1" s="3"/>
    </row>
    <row r="2" spans="1:39" ht="21" customHeight="1" x14ac:dyDescent="0.2">
      <c r="N2" s="3"/>
      <c r="O2" s="3"/>
      <c r="P2" s="3"/>
      <c r="Q2" s="3"/>
      <c r="R2" s="3"/>
      <c r="S2" s="3"/>
      <c r="X2" s="3"/>
    </row>
    <row r="3" spans="1:39" ht="22" customHeight="1" x14ac:dyDescent="0.2">
      <c r="C3" s="1"/>
      <c r="D3" s="1"/>
      <c r="E3" s="1"/>
      <c r="F3" s="1"/>
      <c r="G3" s="1"/>
      <c r="H3" s="1"/>
      <c r="I3" s="1"/>
      <c r="J3" s="1"/>
      <c r="K3" s="1"/>
      <c r="L3" s="1"/>
      <c r="M3" s="1"/>
      <c r="P3" s="1"/>
      <c r="Q3" s="1"/>
      <c r="R3" s="1"/>
      <c r="S3" s="1"/>
      <c r="T3" s="1"/>
      <c r="U3" s="1"/>
      <c r="V3" s="1"/>
      <c r="W3" s="1"/>
      <c r="AC3" s="4"/>
      <c r="AD3" s="4"/>
      <c r="AE3" s="4"/>
      <c r="AF3" s="4"/>
      <c r="AG3" s="4"/>
      <c r="AH3" s="4"/>
      <c r="AI3" s="4"/>
      <c r="AJ3" s="4"/>
      <c r="AK3" s="4"/>
      <c r="AL3" s="4"/>
      <c r="AM3" s="4"/>
    </row>
    <row r="4" spans="1:39" ht="22" customHeight="1" x14ac:dyDescent="0.2">
      <c r="C4" s="1"/>
      <c r="D4" s="1"/>
      <c r="E4" s="1"/>
      <c r="F4" s="1"/>
      <c r="G4" s="1"/>
      <c r="H4" s="1"/>
      <c r="I4" s="1"/>
      <c r="J4" s="1"/>
      <c r="K4" s="1"/>
      <c r="L4" s="1"/>
      <c r="M4" s="1"/>
      <c r="P4" s="1"/>
      <c r="Q4" s="1"/>
      <c r="R4" s="1"/>
      <c r="S4" s="1"/>
      <c r="T4" s="1"/>
      <c r="U4" s="1"/>
      <c r="V4" s="1"/>
      <c r="W4" s="1"/>
    </row>
    <row r="5" spans="1:39" ht="22" customHeight="1" x14ac:dyDescent="0.2">
      <c r="C5" s="1"/>
      <c r="D5" s="1"/>
      <c r="E5" s="1"/>
      <c r="F5" s="1"/>
      <c r="G5" s="1"/>
      <c r="H5" s="1"/>
      <c r="I5" s="1"/>
      <c r="J5" s="1"/>
      <c r="K5" s="1"/>
      <c r="L5" s="1"/>
      <c r="M5" s="1"/>
      <c r="P5" s="1"/>
      <c r="Q5" s="1"/>
      <c r="R5" s="1"/>
      <c r="S5" s="1"/>
      <c r="T5" s="1"/>
      <c r="U5" s="1"/>
      <c r="V5" s="1"/>
      <c r="W5" s="1"/>
    </row>
    <row r="6" spans="1:39" ht="29" customHeight="1" x14ac:dyDescent="0.3">
      <c r="A6" s="1" t="s">
        <v>1</v>
      </c>
      <c r="B6" s="218"/>
      <c r="C6" s="218"/>
      <c r="D6" s="218"/>
      <c r="E6" s="60"/>
      <c r="F6" s="60"/>
      <c r="G6" s="60"/>
      <c r="H6" s="60"/>
      <c r="I6" s="60"/>
      <c r="J6" s="60"/>
      <c r="K6" s="60"/>
      <c r="L6" s="60"/>
      <c r="M6" s="60"/>
      <c r="N6" s="60"/>
      <c r="O6" s="60"/>
      <c r="P6" s="60"/>
      <c r="Q6" s="60"/>
      <c r="R6" s="60"/>
      <c r="S6" s="60"/>
      <c r="T6" s="60"/>
      <c r="U6" s="60"/>
      <c r="V6" s="60"/>
      <c r="W6" s="60"/>
      <c r="X6" s="60"/>
    </row>
    <row r="7" spans="1:39" ht="54" customHeight="1" x14ac:dyDescent="0.3">
      <c r="A7" s="60"/>
      <c r="E7" s="60"/>
      <c r="F7" s="60"/>
      <c r="G7" s="60"/>
      <c r="H7" s="60"/>
      <c r="I7" s="219" t="s">
        <v>2</v>
      </c>
      <c r="J7" s="219"/>
      <c r="K7" s="61"/>
      <c r="L7" s="61"/>
      <c r="M7" s="61"/>
      <c r="N7" s="61"/>
      <c r="O7" s="61"/>
      <c r="P7" s="60"/>
      <c r="Q7" s="60"/>
      <c r="R7" s="60"/>
      <c r="S7" s="60"/>
      <c r="T7" s="60"/>
      <c r="U7" s="60"/>
      <c r="V7" s="60"/>
      <c r="W7" s="60"/>
      <c r="X7" s="60"/>
    </row>
    <row r="8" spans="1:39" ht="54" customHeight="1" x14ac:dyDescent="0.3">
      <c r="A8" s="60"/>
      <c r="E8" s="60"/>
      <c r="F8" s="60"/>
      <c r="G8" s="60"/>
      <c r="H8" s="60"/>
      <c r="I8" s="62"/>
      <c r="J8" s="62"/>
      <c r="K8" s="62"/>
      <c r="L8" s="62"/>
      <c r="M8" s="62"/>
      <c r="N8" s="62"/>
      <c r="O8" s="62"/>
      <c r="P8" s="60"/>
      <c r="Q8" s="60"/>
      <c r="R8" s="60"/>
      <c r="S8" s="60"/>
      <c r="T8" s="60"/>
      <c r="U8" s="60"/>
      <c r="V8" s="60"/>
      <c r="W8" s="60"/>
      <c r="X8" s="60"/>
    </row>
    <row r="9" spans="1:39" ht="22" customHeight="1" x14ac:dyDescent="0.3">
      <c r="A9" s="60"/>
      <c r="B9" s="220" t="s">
        <v>3</v>
      </c>
      <c r="C9" s="220"/>
      <c r="D9" s="220"/>
      <c r="E9" s="220"/>
      <c r="F9" s="220"/>
      <c r="G9" s="220"/>
      <c r="H9" s="220"/>
      <c r="I9" s="220"/>
      <c r="J9" s="62"/>
      <c r="K9" s="220" t="s">
        <v>4</v>
      </c>
      <c r="L9" s="220"/>
      <c r="M9" s="220"/>
      <c r="N9" s="220"/>
      <c r="O9" s="220"/>
      <c r="P9" s="220"/>
      <c r="Q9" s="220"/>
      <c r="R9" s="220"/>
      <c r="S9" s="220"/>
      <c r="T9" s="220"/>
      <c r="U9" s="220"/>
      <c r="V9" s="220"/>
      <c r="W9" s="220"/>
      <c r="X9" s="220"/>
    </row>
    <row r="10" spans="1:39" ht="22" customHeight="1" x14ac:dyDescent="0.3">
      <c r="A10" s="60"/>
      <c r="B10" s="220"/>
      <c r="C10" s="220"/>
      <c r="D10" s="220"/>
      <c r="E10" s="220"/>
      <c r="F10" s="220"/>
      <c r="G10" s="220"/>
      <c r="H10" s="220"/>
      <c r="I10" s="220"/>
      <c r="J10" s="62"/>
      <c r="K10" s="220"/>
      <c r="L10" s="220"/>
      <c r="M10" s="220"/>
      <c r="N10" s="220"/>
      <c r="O10" s="220"/>
      <c r="P10" s="220"/>
      <c r="Q10" s="220"/>
      <c r="R10" s="220"/>
      <c r="S10" s="220"/>
      <c r="T10" s="220"/>
      <c r="U10" s="220"/>
      <c r="V10" s="220"/>
      <c r="W10" s="220"/>
      <c r="X10" s="220"/>
    </row>
    <row r="11" spans="1:39" ht="22" customHeight="1" x14ac:dyDescent="0.3">
      <c r="A11" s="60"/>
      <c r="B11" s="65" t="s">
        <v>5</v>
      </c>
      <c r="C11" s="221"/>
      <c r="D11" s="222"/>
      <c r="E11" s="222"/>
      <c r="F11" s="222"/>
      <c r="G11" s="222"/>
      <c r="H11" s="222"/>
      <c r="I11" s="223"/>
      <c r="J11" s="62"/>
      <c r="K11" s="224" t="s">
        <v>5</v>
      </c>
      <c r="L11" s="225"/>
      <c r="M11" s="226"/>
      <c r="N11" s="221"/>
      <c r="O11" s="222"/>
      <c r="P11" s="222"/>
      <c r="Q11" s="222"/>
      <c r="R11" s="222"/>
      <c r="S11" s="222"/>
      <c r="T11" s="222"/>
      <c r="U11" s="222"/>
      <c r="V11" s="222"/>
      <c r="W11" s="222"/>
      <c r="X11" s="223"/>
    </row>
    <row r="12" spans="1:39" ht="22" customHeight="1" x14ac:dyDescent="0.3">
      <c r="A12" s="60"/>
      <c r="B12" s="65" t="s">
        <v>6</v>
      </c>
      <c r="C12" s="221"/>
      <c r="D12" s="222"/>
      <c r="E12" s="222"/>
      <c r="F12" s="222"/>
      <c r="G12" s="222"/>
      <c r="H12" s="222"/>
      <c r="I12" s="223"/>
      <c r="J12" s="62"/>
      <c r="K12" s="224" t="s">
        <v>6</v>
      </c>
      <c r="L12" s="225"/>
      <c r="M12" s="226"/>
      <c r="N12" s="221"/>
      <c r="O12" s="222"/>
      <c r="P12" s="222"/>
      <c r="Q12" s="222"/>
      <c r="R12" s="222"/>
      <c r="S12" s="222"/>
      <c r="T12" s="222"/>
      <c r="U12" s="222"/>
      <c r="V12" s="222"/>
      <c r="W12" s="222"/>
      <c r="X12" s="223"/>
    </row>
    <row r="13" spans="1:39" ht="22" customHeight="1" x14ac:dyDescent="0.3">
      <c r="A13" s="60"/>
      <c r="B13" s="65" t="s">
        <v>7</v>
      </c>
      <c r="C13" s="221"/>
      <c r="D13" s="222"/>
      <c r="E13" s="222"/>
      <c r="F13" s="222"/>
      <c r="G13" s="222"/>
      <c r="H13" s="222"/>
      <c r="I13" s="223"/>
      <c r="J13" s="62"/>
      <c r="K13" s="224" t="s">
        <v>7</v>
      </c>
      <c r="L13" s="225"/>
      <c r="M13" s="226"/>
      <c r="N13" s="221"/>
      <c r="O13" s="222"/>
      <c r="P13" s="222"/>
      <c r="Q13" s="222"/>
      <c r="R13" s="222"/>
      <c r="S13" s="222"/>
      <c r="T13" s="222"/>
      <c r="U13" s="222"/>
      <c r="V13" s="222"/>
      <c r="W13" s="222"/>
      <c r="X13" s="223"/>
    </row>
    <row r="14" spans="1:39" ht="22" customHeight="1" x14ac:dyDescent="0.3">
      <c r="A14" s="60"/>
      <c r="B14" s="65" t="s">
        <v>8</v>
      </c>
      <c r="C14" s="221"/>
      <c r="D14" s="222"/>
      <c r="E14" s="222"/>
      <c r="F14" s="222"/>
      <c r="G14" s="222"/>
      <c r="H14" s="222"/>
      <c r="I14" s="223"/>
      <c r="J14" s="62"/>
      <c r="K14" s="224" t="s">
        <v>8</v>
      </c>
      <c r="L14" s="225"/>
      <c r="M14" s="226"/>
      <c r="N14" s="221"/>
      <c r="O14" s="222"/>
      <c r="P14" s="222"/>
      <c r="Q14" s="222"/>
      <c r="R14" s="222"/>
      <c r="S14" s="222"/>
      <c r="T14" s="222"/>
      <c r="U14" s="222"/>
      <c r="V14" s="222"/>
      <c r="W14" s="222"/>
      <c r="X14" s="223"/>
    </row>
    <row r="15" spans="1:39" ht="22" customHeight="1" x14ac:dyDescent="0.3">
      <c r="A15" s="60"/>
      <c r="B15" s="65" t="s">
        <v>9</v>
      </c>
      <c r="C15" s="221"/>
      <c r="D15" s="222"/>
      <c r="E15" s="222"/>
      <c r="F15" s="222"/>
      <c r="G15" s="222"/>
      <c r="H15" s="222"/>
      <c r="I15" s="223"/>
      <c r="J15" s="62"/>
      <c r="K15" s="224" t="s">
        <v>10</v>
      </c>
      <c r="L15" s="225"/>
      <c r="M15" s="226"/>
      <c r="N15" s="221"/>
      <c r="O15" s="222"/>
      <c r="P15" s="222"/>
      <c r="Q15" s="222"/>
      <c r="R15" s="222"/>
      <c r="S15" s="222"/>
      <c r="T15" s="222"/>
      <c r="U15" s="222"/>
      <c r="V15" s="222"/>
      <c r="W15" s="222"/>
      <c r="X15" s="223"/>
    </row>
    <row r="16" spans="1:39" ht="22" customHeight="1" x14ac:dyDescent="0.3">
      <c r="A16" s="60"/>
      <c r="B16" s="65" t="s">
        <v>10</v>
      </c>
      <c r="C16" s="221"/>
      <c r="D16" s="222"/>
      <c r="E16" s="222"/>
      <c r="F16" s="222"/>
      <c r="G16" s="222"/>
      <c r="H16" s="222"/>
      <c r="I16" s="223"/>
      <c r="J16" s="62"/>
      <c r="K16" s="224" t="s">
        <v>11</v>
      </c>
      <c r="L16" s="225"/>
      <c r="M16" s="226"/>
      <c r="N16" s="221"/>
      <c r="O16" s="222"/>
      <c r="P16" s="222"/>
      <c r="Q16" s="222"/>
      <c r="R16" s="222"/>
      <c r="S16" s="222"/>
      <c r="T16" s="222"/>
      <c r="U16" s="222"/>
      <c r="V16" s="222"/>
      <c r="W16" s="222"/>
      <c r="X16" s="223"/>
    </row>
    <row r="17" spans="1:27" ht="22" customHeight="1" x14ac:dyDescent="0.3">
      <c r="A17" s="60"/>
      <c r="B17" s="65" t="s">
        <v>11</v>
      </c>
      <c r="C17" s="221"/>
      <c r="D17" s="222"/>
      <c r="E17" s="222"/>
      <c r="F17" s="222"/>
      <c r="G17" s="222"/>
      <c r="H17" s="222"/>
      <c r="I17" s="223"/>
      <c r="J17" s="62"/>
      <c r="K17" s="224" t="s">
        <v>12</v>
      </c>
      <c r="L17" s="225"/>
      <c r="M17" s="226"/>
      <c r="N17" s="221"/>
      <c r="O17" s="222"/>
      <c r="P17" s="222"/>
      <c r="Q17" s="222"/>
      <c r="R17" s="222"/>
      <c r="S17" s="222"/>
      <c r="T17" s="222"/>
      <c r="U17" s="222"/>
      <c r="V17" s="222"/>
      <c r="W17" s="222"/>
      <c r="X17" s="223"/>
    </row>
    <row r="18" spans="1:27" ht="22" customHeight="1" x14ac:dyDescent="0.3">
      <c r="A18" s="60"/>
      <c r="B18" s="65" t="s">
        <v>13</v>
      </c>
      <c r="C18" s="221"/>
      <c r="D18" s="222"/>
      <c r="E18" s="222"/>
      <c r="F18" s="222"/>
      <c r="G18" s="222"/>
      <c r="H18" s="222"/>
      <c r="I18" s="223"/>
      <c r="J18" s="62"/>
      <c r="K18" s="1"/>
      <c r="L18" s="1"/>
      <c r="M18" s="1"/>
      <c r="P18" s="1"/>
      <c r="Q18" s="1"/>
      <c r="R18" s="1"/>
      <c r="S18" s="1"/>
      <c r="T18" s="1"/>
      <c r="U18" s="1"/>
      <c r="V18" s="1"/>
      <c r="W18" s="1"/>
    </row>
    <row r="19" spans="1:27" ht="22" customHeight="1" x14ac:dyDescent="0.3">
      <c r="A19" s="60"/>
      <c r="B19" s="65" t="s">
        <v>12</v>
      </c>
      <c r="C19" s="221"/>
      <c r="D19" s="222"/>
      <c r="E19" s="222"/>
      <c r="F19" s="222"/>
      <c r="G19" s="222"/>
      <c r="H19" s="222"/>
      <c r="I19" s="223"/>
      <c r="J19" s="62"/>
      <c r="K19" s="1"/>
      <c r="L19" s="1"/>
      <c r="M19" s="1"/>
      <c r="P19" s="1"/>
      <c r="Q19" s="1"/>
      <c r="R19" s="1"/>
      <c r="S19" s="1"/>
      <c r="T19" s="1"/>
      <c r="U19" s="1"/>
      <c r="V19" s="1"/>
      <c r="W19" s="1"/>
    </row>
    <row r="20" spans="1:27" ht="22" customHeight="1" x14ac:dyDescent="0.3">
      <c r="A20" s="60"/>
      <c r="B20" s="65" t="s">
        <v>14</v>
      </c>
      <c r="C20" s="221"/>
      <c r="D20" s="222"/>
      <c r="E20" s="222"/>
      <c r="F20" s="222"/>
      <c r="G20" s="222"/>
      <c r="H20" s="222"/>
      <c r="I20" s="223"/>
      <c r="J20" s="62"/>
      <c r="K20" s="1"/>
      <c r="L20" s="1"/>
      <c r="M20" s="1"/>
      <c r="P20" s="1"/>
      <c r="Q20" s="1"/>
      <c r="R20" s="1"/>
      <c r="S20" s="1"/>
      <c r="T20" s="1"/>
      <c r="U20" s="1"/>
      <c r="V20" s="1"/>
      <c r="W20" s="1"/>
    </row>
    <row r="21" spans="1:27" ht="22" customHeight="1" x14ac:dyDescent="0.3">
      <c r="A21" s="60"/>
      <c r="B21" s="65" t="s">
        <v>15</v>
      </c>
      <c r="C21" s="221"/>
      <c r="D21" s="222"/>
      <c r="E21" s="222"/>
      <c r="F21" s="222"/>
      <c r="G21" s="222"/>
      <c r="H21" s="222"/>
      <c r="I21" s="223"/>
      <c r="J21" s="62"/>
    </row>
    <row r="22" spans="1:27" ht="22" customHeight="1" x14ac:dyDescent="0.3">
      <c r="A22" s="60"/>
      <c r="B22" s="12"/>
      <c r="C22" s="12"/>
      <c r="D22" s="12"/>
      <c r="E22" s="12"/>
      <c r="F22" s="12"/>
      <c r="G22" s="12"/>
      <c r="H22" s="12"/>
      <c r="I22" s="12"/>
      <c r="J22" s="62"/>
    </row>
    <row r="23" spans="1:27" ht="22" customHeight="1" x14ac:dyDescent="0.3">
      <c r="A23" s="60"/>
      <c r="B23" s="227"/>
      <c r="C23" s="227"/>
      <c r="D23" s="227"/>
      <c r="E23" s="227"/>
      <c r="F23" s="227"/>
      <c r="G23" s="227"/>
      <c r="H23" s="227"/>
      <c r="I23" s="227"/>
      <c r="J23" s="62"/>
    </row>
    <row r="24" spans="1:27" ht="22" customHeight="1" x14ac:dyDescent="0.3">
      <c r="A24" s="60"/>
      <c r="B24" s="227"/>
      <c r="C24" s="227"/>
      <c r="D24" s="227"/>
      <c r="E24" s="227"/>
      <c r="F24" s="227"/>
      <c r="G24" s="227"/>
      <c r="H24" s="227"/>
      <c r="I24" s="227"/>
      <c r="J24" s="62"/>
      <c r="K24" s="245" t="s">
        <v>16</v>
      </c>
      <c r="L24" s="245"/>
      <c r="M24" s="245"/>
      <c r="N24" s="245"/>
      <c r="O24" s="245"/>
      <c r="P24" s="245"/>
      <c r="Q24" s="245"/>
      <c r="R24" s="245"/>
      <c r="S24" s="245"/>
      <c r="T24" s="245"/>
      <c r="U24" s="245"/>
      <c r="V24" s="245"/>
      <c r="W24" s="245"/>
      <c r="X24" s="245"/>
    </row>
    <row r="25" spans="1:27" ht="22" customHeight="1" x14ac:dyDescent="0.3">
      <c r="A25" s="60"/>
      <c r="B25" s="12"/>
      <c r="C25" s="12"/>
      <c r="D25" s="12"/>
      <c r="E25" s="12"/>
      <c r="F25" s="12"/>
      <c r="G25" s="12"/>
      <c r="H25" s="12"/>
      <c r="I25" s="12"/>
      <c r="J25" s="62"/>
      <c r="K25" s="246"/>
      <c r="L25" s="246"/>
      <c r="M25" s="246"/>
      <c r="N25" s="246"/>
      <c r="O25" s="246"/>
      <c r="P25" s="246"/>
      <c r="Q25" s="246"/>
      <c r="R25" s="246"/>
      <c r="S25" s="246"/>
      <c r="T25" s="246"/>
      <c r="U25" s="246"/>
      <c r="V25" s="246"/>
      <c r="W25" s="246"/>
      <c r="X25" s="246"/>
    </row>
    <row r="26" spans="1:27" ht="22" customHeight="1" x14ac:dyDescent="0.3">
      <c r="A26" s="60"/>
      <c r="B26" s="159"/>
      <c r="C26" s="261" t="s">
        <v>17</v>
      </c>
      <c r="D26" s="280"/>
      <c r="E26" s="261" t="s">
        <v>18</v>
      </c>
      <c r="F26" s="280"/>
      <c r="G26" s="261" t="s">
        <v>19</v>
      </c>
      <c r="H26" s="262"/>
      <c r="I26" s="62"/>
      <c r="K26" s="253" t="s">
        <v>20</v>
      </c>
      <c r="L26" s="254"/>
      <c r="M26" s="255"/>
      <c r="N26" s="273" t="s">
        <v>21</v>
      </c>
      <c r="O26" s="274"/>
      <c r="P26" s="274"/>
      <c r="Q26" s="274"/>
      <c r="R26" s="274"/>
      <c r="S26" s="274"/>
      <c r="T26" s="274"/>
      <c r="U26" s="274"/>
      <c r="V26" s="274"/>
      <c r="W26" s="274"/>
      <c r="X26" s="275"/>
      <c r="Y26" s="271"/>
      <c r="Z26" s="272"/>
      <c r="AA26" s="272"/>
    </row>
    <row r="27" spans="1:27" ht="22" customHeight="1" x14ac:dyDescent="0.3">
      <c r="A27" s="60"/>
      <c r="B27" s="79" t="s">
        <v>22</v>
      </c>
      <c r="C27" s="263">
        <f>SUM('M A C R O S'!P4+'F U L L   S E T S  (-10%)'!AL37)</f>
        <v>0</v>
      </c>
      <c r="D27" s="279"/>
      <c r="E27" s="263">
        <f>SUM('H O L D S'!Q4+'F U L L   S E T S  (-10%)'!AM37)</f>
        <v>0</v>
      </c>
      <c r="F27" s="279"/>
      <c r="G27" s="263">
        <f>SUM(C27:F27)</f>
        <v>0</v>
      </c>
      <c r="H27" s="264"/>
      <c r="I27" s="62"/>
      <c r="K27" s="256"/>
      <c r="L27" s="257"/>
      <c r="M27" s="258"/>
      <c r="N27" s="276"/>
      <c r="O27" s="277"/>
      <c r="P27" s="277"/>
      <c r="Q27" s="277"/>
      <c r="R27" s="277"/>
      <c r="S27" s="277"/>
      <c r="T27" s="277"/>
      <c r="U27" s="277"/>
      <c r="V27" s="277"/>
      <c r="W27" s="277"/>
      <c r="X27" s="278"/>
      <c r="Y27" s="271"/>
      <c r="Z27" s="272"/>
    </row>
    <row r="28" spans="1:27" ht="22" customHeight="1" x14ac:dyDescent="0.3">
      <c r="A28" s="60"/>
      <c r="B28" s="79"/>
      <c r="C28" s="259"/>
      <c r="D28" s="260"/>
      <c r="E28" s="259"/>
      <c r="F28" s="260"/>
      <c r="G28" s="259"/>
      <c r="H28" s="260"/>
      <c r="I28" s="62"/>
      <c r="K28" s="265" t="s">
        <v>23</v>
      </c>
      <c r="L28" s="266"/>
      <c r="M28" s="267"/>
      <c r="N28" s="247" t="s">
        <v>24</v>
      </c>
      <c r="O28" s="248"/>
      <c r="P28" s="248"/>
      <c r="Q28" s="248"/>
      <c r="R28" s="248"/>
      <c r="S28" s="248"/>
      <c r="T28" s="248"/>
      <c r="U28" s="248"/>
      <c r="V28" s="248"/>
      <c r="W28" s="248"/>
      <c r="X28" s="249"/>
      <c r="Y28" s="271"/>
      <c r="Z28" s="272"/>
    </row>
    <row r="29" spans="1:27" ht="22" customHeight="1" x14ac:dyDescent="0.3">
      <c r="A29" s="60"/>
      <c r="B29" s="79" t="s">
        <v>25</v>
      </c>
      <c r="C29" s="259">
        <f>SUM('F U L L   S E T S  (-10%)'!AB37+'M A C R O S'!Q4)</f>
        <v>0</v>
      </c>
      <c r="D29" s="260"/>
      <c r="E29" s="259">
        <f>SUM('F U L L   S E T S  (-10%)'!AC37+'H O L D S'!R4)</f>
        <v>0</v>
      </c>
      <c r="F29" s="260"/>
      <c r="G29" s="259">
        <f>SUM(C29:F29)</f>
        <v>0</v>
      </c>
      <c r="H29" s="260"/>
      <c r="I29" s="62"/>
      <c r="K29" s="268"/>
      <c r="L29" s="269"/>
      <c r="M29" s="270"/>
      <c r="N29" s="250"/>
      <c r="O29" s="251"/>
      <c r="P29" s="251"/>
      <c r="Q29" s="251"/>
      <c r="R29" s="251"/>
      <c r="S29" s="251"/>
      <c r="T29" s="251"/>
      <c r="U29" s="251"/>
      <c r="V29" s="251"/>
      <c r="W29" s="251"/>
      <c r="X29" s="252"/>
      <c r="Y29" s="271"/>
      <c r="Z29" s="272"/>
    </row>
    <row r="30" spans="1:27" ht="22" customHeight="1" x14ac:dyDescent="0.2">
      <c r="B30" s="2"/>
      <c r="C30" s="1"/>
      <c r="D30" s="1"/>
      <c r="E30" s="1"/>
      <c r="F30" s="1"/>
      <c r="G30" s="1"/>
      <c r="H30" s="1"/>
      <c r="I30" s="1"/>
      <c r="J30" s="1"/>
      <c r="K30" s="177"/>
      <c r="L30" s="177"/>
      <c r="M30" s="177"/>
      <c r="N30" s="230"/>
      <c r="O30" s="230"/>
      <c r="P30" s="230"/>
      <c r="Q30" s="230"/>
      <c r="R30" s="230"/>
      <c r="S30" s="230"/>
      <c r="T30" s="230"/>
      <c r="U30" s="230"/>
      <c r="V30" s="230"/>
      <c r="W30" s="230"/>
      <c r="X30" s="230"/>
    </row>
    <row r="31" spans="1:27" ht="15" customHeight="1" x14ac:dyDescent="0.2">
      <c r="C31" s="1"/>
      <c r="D31" s="1"/>
      <c r="E31" s="1"/>
      <c r="F31" s="1"/>
      <c r="G31" s="1"/>
      <c r="H31" s="1"/>
      <c r="I31" s="1"/>
      <c r="J31" s="1"/>
      <c r="K31" s="177"/>
      <c r="L31" s="177"/>
      <c r="M31" s="177"/>
      <c r="N31" s="230"/>
      <c r="O31" s="230"/>
      <c r="P31" s="230"/>
      <c r="Q31" s="230"/>
      <c r="R31" s="230"/>
      <c r="S31" s="230"/>
      <c r="T31" s="230"/>
      <c r="U31" s="230"/>
      <c r="V31" s="230"/>
      <c r="W31" s="230"/>
      <c r="X31" s="230"/>
    </row>
    <row r="32" spans="1:27" ht="21" customHeight="1" x14ac:dyDescent="0.2">
      <c r="B32" s="79" t="s">
        <v>26</v>
      </c>
      <c r="C32" s="171"/>
      <c r="D32" s="172"/>
      <c r="E32" s="242">
        <f>SUM('F U L L   S E T S  (-10%)'!AO40+'M A C R O S'!S4)</f>
        <v>0</v>
      </c>
      <c r="F32" s="243"/>
      <c r="G32" s="243"/>
      <c r="H32" s="244"/>
      <c r="I32" s="1"/>
      <c r="J32" s="1"/>
      <c r="K32" s="177"/>
      <c r="L32" s="177"/>
      <c r="M32" s="177"/>
      <c r="N32" s="230"/>
      <c r="O32" s="230"/>
      <c r="P32" s="230"/>
      <c r="Q32" s="230"/>
      <c r="R32" s="230"/>
      <c r="S32" s="230"/>
      <c r="T32" s="230"/>
      <c r="U32" s="230"/>
      <c r="V32" s="230"/>
      <c r="W32" s="230"/>
      <c r="X32" s="230"/>
    </row>
    <row r="33" spans="1:24" ht="22" customHeight="1" x14ac:dyDescent="0.2">
      <c r="B33" s="79" t="s">
        <v>27</v>
      </c>
      <c r="C33" s="171"/>
      <c r="D33" s="172"/>
      <c r="E33" s="242">
        <f>SUM('F U L L   S E T S  (-10%)'!AO42+'H O L D S'!T4)</f>
        <v>0</v>
      </c>
      <c r="F33" s="243"/>
      <c r="G33" s="243"/>
      <c r="H33" s="244"/>
      <c r="I33" s="1"/>
      <c r="J33" s="1"/>
      <c r="K33" s="177"/>
      <c r="L33" s="177"/>
      <c r="M33" s="177"/>
      <c r="N33" s="230"/>
      <c r="O33" s="230"/>
      <c r="P33" s="230"/>
      <c r="Q33" s="230"/>
      <c r="R33" s="230"/>
      <c r="S33" s="230"/>
      <c r="T33" s="230"/>
      <c r="U33" s="230"/>
      <c r="V33" s="230"/>
      <c r="W33" s="230"/>
      <c r="X33" s="230"/>
    </row>
    <row r="34" spans="1:24" ht="22" customHeight="1" x14ac:dyDescent="0.2">
      <c r="B34" s="79" t="s">
        <v>28</v>
      </c>
      <c r="C34" s="171"/>
      <c r="D34" s="172"/>
      <c r="E34" s="242">
        <f>SUM('M E R C H'!L8)</f>
        <v>0</v>
      </c>
      <c r="F34" s="243"/>
      <c r="G34" s="243"/>
      <c r="H34" s="244"/>
      <c r="I34" s="1"/>
      <c r="J34" s="1"/>
      <c r="K34" s="177"/>
      <c r="L34" s="177"/>
      <c r="M34" s="177"/>
      <c r="N34" s="178"/>
      <c r="O34" s="178"/>
      <c r="P34" s="178"/>
      <c r="Q34" s="178"/>
      <c r="R34" s="178"/>
      <c r="S34" s="178"/>
      <c r="T34" s="178"/>
      <c r="U34" s="178"/>
      <c r="V34" s="178"/>
      <c r="W34" s="178"/>
      <c r="X34" s="178"/>
    </row>
    <row r="35" spans="1:24" ht="22" customHeight="1" x14ac:dyDescent="0.2">
      <c r="B35" s="173"/>
      <c r="C35" s="171"/>
      <c r="D35" s="171"/>
      <c r="E35" s="174"/>
      <c r="F35" s="174"/>
      <c r="G35" s="174"/>
      <c r="H35" s="174"/>
      <c r="I35" s="1"/>
      <c r="J35" s="1"/>
      <c r="K35" s="177"/>
      <c r="L35" s="177"/>
      <c r="M35" s="177"/>
      <c r="N35" s="178"/>
      <c r="O35" s="178"/>
      <c r="P35" s="178"/>
      <c r="Q35" s="178"/>
      <c r="R35" s="178"/>
      <c r="S35" s="178"/>
      <c r="T35" s="178"/>
      <c r="U35" s="178"/>
      <c r="V35" s="178"/>
      <c r="W35" s="178"/>
      <c r="X35" s="178"/>
    </row>
    <row r="36" spans="1:24" ht="22" customHeight="1" x14ac:dyDescent="0.3">
      <c r="A36" s="60"/>
      <c r="B36" s="228" t="s">
        <v>29</v>
      </c>
      <c r="C36" s="66"/>
      <c r="D36" s="66"/>
      <c r="E36" s="231">
        <f>SUM(E32:H34)</f>
        <v>0</v>
      </c>
      <c r="F36" s="232"/>
      <c r="G36" s="232"/>
      <c r="H36" s="233"/>
      <c r="J36" s="1"/>
      <c r="K36" s="177"/>
      <c r="L36" s="177"/>
      <c r="M36" s="177"/>
      <c r="N36" s="230"/>
      <c r="O36" s="230"/>
      <c r="P36" s="230"/>
      <c r="Q36" s="230"/>
      <c r="R36" s="230"/>
      <c r="S36" s="230"/>
      <c r="T36" s="230"/>
      <c r="U36" s="230"/>
      <c r="V36" s="230"/>
      <c r="W36" s="230"/>
      <c r="X36" s="230"/>
    </row>
    <row r="37" spans="1:24" ht="22" customHeight="1" x14ac:dyDescent="0.2">
      <c r="B37" s="228"/>
      <c r="C37" s="67"/>
      <c r="D37" s="67"/>
      <c r="E37" s="234"/>
      <c r="F37" s="235"/>
      <c r="G37" s="235"/>
      <c r="H37" s="236"/>
      <c r="I37" s="1"/>
      <c r="J37" s="1"/>
      <c r="K37" s="177"/>
      <c r="L37" s="177"/>
      <c r="M37" s="177"/>
      <c r="N37" s="230"/>
      <c r="O37" s="230"/>
      <c r="P37" s="230"/>
      <c r="Q37" s="230"/>
      <c r="R37" s="230"/>
      <c r="S37" s="230"/>
      <c r="T37" s="230"/>
      <c r="U37" s="230"/>
      <c r="V37" s="230"/>
      <c r="W37" s="230"/>
      <c r="X37" s="230"/>
    </row>
    <row r="38" spans="1:24" ht="22" customHeight="1" x14ac:dyDescent="0.2">
      <c r="B38" s="63"/>
      <c r="C38" s="1"/>
      <c r="D38" s="1"/>
      <c r="E38" s="234"/>
      <c r="F38" s="235"/>
      <c r="G38" s="235"/>
      <c r="H38" s="236"/>
      <c r="I38" s="1"/>
      <c r="J38" s="1"/>
      <c r="K38" s="179"/>
      <c r="L38" s="179"/>
      <c r="M38" s="179"/>
      <c r="N38" s="179"/>
      <c r="O38" s="179"/>
      <c r="P38" s="179"/>
      <c r="Q38" s="240"/>
      <c r="R38" s="241"/>
      <c r="S38" s="241"/>
      <c r="T38" s="241"/>
      <c r="U38" s="241"/>
      <c r="V38" s="241"/>
      <c r="W38" s="241"/>
      <c r="X38" s="241"/>
    </row>
    <row r="39" spans="1:24" ht="22" customHeight="1" x14ac:dyDescent="0.2">
      <c r="C39" s="1"/>
      <c r="D39" s="1"/>
      <c r="E39" s="237"/>
      <c r="F39" s="238"/>
      <c r="G39" s="238"/>
      <c r="H39" s="239"/>
      <c r="I39" s="1"/>
      <c r="J39" s="1"/>
      <c r="K39" s="64"/>
      <c r="L39" s="64"/>
      <c r="M39" s="64"/>
      <c r="N39" s="64"/>
      <c r="O39" s="64"/>
      <c r="P39" s="64"/>
      <c r="Q39" s="64"/>
      <c r="R39" s="64"/>
      <c r="S39" s="64"/>
      <c r="T39" s="64"/>
      <c r="U39" s="64"/>
      <c r="V39" s="64"/>
      <c r="W39" s="64"/>
      <c r="X39" s="64"/>
    </row>
    <row r="40" spans="1:24" ht="22" customHeight="1" x14ac:dyDescent="0.2">
      <c r="C40" s="1"/>
      <c r="D40" s="1"/>
      <c r="E40" s="229" t="s">
        <v>30</v>
      </c>
      <c r="F40" s="229"/>
      <c r="G40" s="229"/>
      <c r="H40" s="1"/>
      <c r="I40" s="1"/>
      <c r="J40" s="1"/>
      <c r="K40" s="64"/>
      <c r="L40" s="64"/>
      <c r="M40" s="64"/>
      <c r="P40" s="1"/>
      <c r="Q40" s="1"/>
      <c r="R40" s="1"/>
      <c r="S40" s="1"/>
      <c r="T40" s="1"/>
      <c r="U40" s="1"/>
      <c r="V40" s="1"/>
      <c r="W40" s="1"/>
    </row>
    <row r="41" spans="1:24" ht="22" customHeight="1" x14ac:dyDescent="0.2">
      <c r="C41" s="1"/>
      <c r="D41" s="1"/>
      <c r="E41" s="1"/>
      <c r="F41" s="1"/>
      <c r="G41" s="1"/>
      <c r="H41" s="1"/>
      <c r="I41" s="1"/>
      <c r="J41" s="1"/>
      <c r="K41" s="1"/>
      <c r="L41" s="1"/>
      <c r="M41" s="1"/>
      <c r="P41" s="1"/>
      <c r="Q41" s="1"/>
      <c r="R41" s="1"/>
      <c r="S41" s="1"/>
      <c r="T41" s="1"/>
      <c r="U41" s="1"/>
      <c r="V41" s="1"/>
      <c r="W41" s="1"/>
    </row>
    <row r="42" spans="1:24" ht="22" customHeight="1" x14ac:dyDescent="0.2">
      <c r="C42" s="1"/>
      <c r="D42" s="1"/>
      <c r="E42" s="1"/>
      <c r="F42" s="1"/>
      <c r="G42" s="1"/>
      <c r="H42" s="1"/>
      <c r="I42" s="1"/>
      <c r="J42" s="1"/>
      <c r="K42" s="1"/>
      <c r="L42" s="1"/>
      <c r="M42" s="1"/>
      <c r="P42" s="1"/>
      <c r="Q42" s="1"/>
      <c r="R42" s="1"/>
      <c r="S42" s="1"/>
      <c r="T42" s="1"/>
      <c r="U42" s="1"/>
      <c r="V42" s="1"/>
      <c r="W42" s="1"/>
    </row>
    <row r="43" spans="1:24" ht="22" customHeight="1" x14ac:dyDescent="0.2">
      <c r="C43" s="1"/>
      <c r="D43" s="1"/>
      <c r="E43" s="1"/>
      <c r="F43" s="1"/>
      <c r="G43" s="1"/>
      <c r="H43" s="1"/>
      <c r="I43" s="1"/>
      <c r="J43" s="1"/>
      <c r="K43" s="1"/>
      <c r="L43" s="1"/>
      <c r="M43" s="1"/>
      <c r="P43" s="1"/>
      <c r="Q43" s="1"/>
      <c r="R43" s="1"/>
      <c r="S43" s="1"/>
      <c r="T43" s="1"/>
      <c r="U43" s="1"/>
      <c r="V43" s="1"/>
      <c r="W43" s="1"/>
    </row>
    <row r="44" spans="1:24" ht="22" customHeight="1" x14ac:dyDescent="0.2">
      <c r="C44" s="1"/>
      <c r="D44" s="1"/>
      <c r="E44" s="1"/>
      <c r="F44" s="1"/>
      <c r="G44" s="1"/>
      <c r="H44" s="1"/>
      <c r="I44" s="1"/>
      <c r="J44" s="1"/>
      <c r="K44" s="1"/>
      <c r="L44" s="1"/>
      <c r="M44" s="1"/>
      <c r="P44" s="1"/>
      <c r="Q44" s="1"/>
      <c r="R44" s="1"/>
      <c r="S44" s="1"/>
      <c r="T44" s="1"/>
      <c r="U44" s="1"/>
      <c r="V44" s="1"/>
      <c r="W44" s="1"/>
    </row>
    <row r="45" spans="1:24" ht="22" customHeight="1" x14ac:dyDescent="0.2">
      <c r="C45" s="1"/>
      <c r="D45" s="1"/>
      <c r="E45" s="1"/>
      <c r="F45" s="1"/>
      <c r="G45" s="1"/>
      <c r="H45" s="1"/>
      <c r="I45" s="1"/>
      <c r="J45" s="1"/>
      <c r="K45" s="1"/>
      <c r="L45" s="1"/>
      <c r="M45" s="1"/>
      <c r="P45" s="1"/>
      <c r="Q45" s="1"/>
      <c r="R45" s="1"/>
      <c r="S45" s="1"/>
      <c r="T45" s="1"/>
      <c r="U45" s="1"/>
      <c r="V45" s="1"/>
      <c r="W45" s="1"/>
    </row>
    <row r="46" spans="1:24" x14ac:dyDescent="0.2">
      <c r="C46" s="1"/>
      <c r="D46" s="1"/>
      <c r="E46" s="1"/>
      <c r="F46" s="1"/>
      <c r="G46" s="1"/>
      <c r="H46" s="1"/>
      <c r="I46" s="1"/>
      <c r="J46" s="1"/>
      <c r="K46" s="1"/>
      <c r="L46" s="1"/>
      <c r="M46" s="1"/>
      <c r="P46" s="1"/>
      <c r="Q46" s="1"/>
      <c r="R46" s="1"/>
      <c r="S46" s="1"/>
      <c r="T46" s="1"/>
      <c r="U46" s="1"/>
      <c r="V46" s="1"/>
      <c r="W46" s="1"/>
    </row>
    <row r="47" spans="1:24" x14ac:dyDescent="0.2">
      <c r="C47" s="1"/>
      <c r="D47" s="1"/>
      <c r="E47" s="1"/>
      <c r="F47" s="1"/>
      <c r="G47" s="1"/>
      <c r="H47" s="1"/>
      <c r="I47" s="1"/>
      <c r="J47" s="1"/>
      <c r="K47" s="1"/>
      <c r="L47" s="1"/>
      <c r="M47" s="1"/>
      <c r="P47" s="1"/>
      <c r="Q47" s="1"/>
      <c r="R47" s="1"/>
      <c r="S47" s="1"/>
      <c r="T47" s="1"/>
      <c r="U47" s="1"/>
      <c r="V47" s="1"/>
      <c r="W47" s="1"/>
    </row>
    <row r="48" spans="1:24" x14ac:dyDescent="0.2">
      <c r="C48" s="1"/>
      <c r="D48" s="1"/>
      <c r="E48" s="1"/>
      <c r="F48" s="1"/>
      <c r="G48" s="1"/>
      <c r="H48" s="1"/>
      <c r="I48" s="1"/>
      <c r="J48" s="1"/>
      <c r="K48" s="1"/>
      <c r="L48" s="1"/>
      <c r="M48" s="1"/>
      <c r="P48" s="1"/>
      <c r="Q48" s="1"/>
      <c r="R48" s="1"/>
      <c r="S48" s="1"/>
      <c r="T48" s="1"/>
      <c r="U48" s="1"/>
      <c r="V48" s="1"/>
      <c r="W48" s="1"/>
    </row>
    <row r="49" spans="3:23" ht="22" customHeight="1" x14ac:dyDescent="0.2">
      <c r="C49" s="1"/>
      <c r="D49" s="1"/>
      <c r="E49" s="1"/>
      <c r="F49" s="1"/>
      <c r="G49" s="1"/>
      <c r="H49" s="1"/>
      <c r="I49" s="1"/>
      <c r="J49" s="1"/>
      <c r="K49" s="1"/>
      <c r="L49" s="1"/>
      <c r="M49" s="1"/>
      <c r="P49" s="1"/>
      <c r="Q49" s="1"/>
      <c r="R49" s="1"/>
      <c r="S49" s="1"/>
      <c r="T49" s="1"/>
      <c r="U49" s="1"/>
      <c r="V49" s="1"/>
      <c r="W49" s="1"/>
    </row>
    <row r="50" spans="3:23" ht="22" customHeight="1" x14ac:dyDescent="0.2">
      <c r="C50" s="1"/>
      <c r="D50" s="1"/>
      <c r="E50" s="1"/>
      <c r="F50" s="1"/>
      <c r="G50" s="1"/>
      <c r="H50" s="1"/>
      <c r="I50" s="1"/>
      <c r="J50" s="1"/>
      <c r="K50" s="1"/>
      <c r="L50" s="1"/>
      <c r="M50" s="1"/>
      <c r="P50" s="1"/>
      <c r="Q50" s="1"/>
      <c r="R50" s="1"/>
      <c r="S50" s="1"/>
      <c r="T50" s="1"/>
      <c r="U50" s="1"/>
      <c r="V50" s="1"/>
      <c r="W50" s="1"/>
    </row>
    <row r="51" spans="3:23" x14ac:dyDescent="0.2">
      <c r="H51" s="1"/>
      <c r="I51" s="1"/>
      <c r="J51" s="1"/>
      <c r="K51" s="1"/>
      <c r="L51" s="1"/>
      <c r="M51" s="1"/>
      <c r="P51" s="1"/>
      <c r="Q51" s="1"/>
      <c r="R51" s="1"/>
      <c r="S51" s="1"/>
      <c r="T51" s="1"/>
      <c r="U51" s="1"/>
      <c r="V51" s="1"/>
      <c r="W51" s="1"/>
    </row>
    <row r="100" spans="14:39" s="3" customFormat="1" x14ac:dyDescent="0.2">
      <c r="N100" s="1"/>
      <c r="O100" s="1"/>
      <c r="P100" s="12"/>
      <c r="Q100" s="12"/>
      <c r="R100" s="12"/>
      <c r="S100" s="12"/>
      <c r="X100" s="1"/>
      <c r="Y100" s="1"/>
      <c r="Z100" s="1"/>
      <c r="AA100" s="1"/>
      <c r="AB100" s="1"/>
      <c r="AC100" s="1"/>
      <c r="AD100" s="1"/>
      <c r="AE100" s="1"/>
      <c r="AF100" s="1"/>
      <c r="AG100" s="1"/>
      <c r="AH100" s="1"/>
      <c r="AI100" s="1"/>
      <c r="AJ100" s="1"/>
      <c r="AK100" s="1"/>
      <c r="AL100" s="1"/>
      <c r="AM100" s="1"/>
    </row>
    <row r="101" spans="14:39" s="3" customFormat="1" x14ac:dyDescent="0.2">
      <c r="N101" s="1"/>
      <c r="O101" s="1"/>
      <c r="P101" s="12"/>
      <c r="Q101" s="12"/>
      <c r="R101" s="12"/>
      <c r="S101" s="12"/>
      <c r="X101" s="1"/>
      <c r="Y101" s="1"/>
      <c r="Z101" s="1"/>
      <c r="AA101" s="1"/>
      <c r="AB101" s="1"/>
      <c r="AC101" s="1"/>
      <c r="AD101" s="1"/>
      <c r="AE101" s="1"/>
      <c r="AF101" s="1"/>
      <c r="AG101" s="1"/>
      <c r="AH101" s="1"/>
      <c r="AI101" s="1"/>
      <c r="AJ101" s="1"/>
      <c r="AK101" s="1"/>
      <c r="AL101" s="1"/>
      <c r="AM101" s="1"/>
    </row>
    <row r="102" spans="14:39" s="3" customFormat="1" x14ac:dyDescent="0.2">
      <c r="N102" s="1"/>
      <c r="O102" s="1"/>
      <c r="P102" s="12"/>
      <c r="Q102" s="12"/>
      <c r="R102" s="12"/>
      <c r="S102" s="12"/>
      <c r="X102" s="1"/>
      <c r="Y102" s="1"/>
      <c r="Z102" s="1"/>
      <c r="AA102" s="1"/>
      <c r="AB102" s="1"/>
      <c r="AC102" s="1"/>
      <c r="AD102" s="1"/>
      <c r="AE102" s="1"/>
      <c r="AF102" s="1"/>
      <c r="AG102" s="1"/>
      <c r="AH102" s="1"/>
      <c r="AI102" s="1"/>
      <c r="AJ102" s="1"/>
      <c r="AK102" s="1"/>
      <c r="AL102" s="1"/>
      <c r="AM102" s="1"/>
    </row>
    <row r="103" spans="14:39" s="3" customFormat="1" x14ac:dyDescent="0.2">
      <c r="N103" s="1"/>
      <c r="O103" s="1"/>
      <c r="P103" s="12"/>
      <c r="Q103" s="12"/>
      <c r="R103" s="12"/>
      <c r="S103" s="12"/>
      <c r="X103" s="1"/>
      <c r="Y103" s="1"/>
      <c r="Z103" s="1"/>
      <c r="AA103" s="1"/>
      <c r="AB103" s="1"/>
      <c r="AC103" s="1"/>
      <c r="AD103" s="1"/>
      <c r="AE103" s="1"/>
      <c r="AF103" s="1"/>
      <c r="AG103" s="1"/>
      <c r="AH103" s="1"/>
      <c r="AI103" s="1"/>
      <c r="AJ103" s="1"/>
      <c r="AK103" s="1"/>
      <c r="AL103" s="1"/>
      <c r="AM103" s="1"/>
    </row>
    <row r="104" spans="14:39" s="3" customFormat="1" x14ac:dyDescent="0.2">
      <c r="N104" s="1"/>
      <c r="O104" s="1"/>
      <c r="P104" s="12"/>
      <c r="Q104" s="12"/>
      <c r="R104" s="12"/>
      <c r="S104" s="12"/>
      <c r="X104" s="1"/>
      <c r="Y104" s="1"/>
      <c r="Z104" s="1"/>
      <c r="AA104" s="1"/>
      <c r="AB104" s="1"/>
      <c r="AC104" s="1"/>
      <c r="AD104" s="1"/>
      <c r="AE104" s="1"/>
      <c r="AF104" s="1"/>
      <c r="AG104" s="1"/>
      <c r="AH104" s="1"/>
      <c r="AI104" s="1"/>
      <c r="AJ104" s="1"/>
      <c r="AK104" s="1"/>
      <c r="AL104" s="1"/>
      <c r="AM104" s="1"/>
    </row>
    <row r="105" spans="14:39" s="3" customFormat="1" x14ac:dyDescent="0.2">
      <c r="N105" s="1"/>
      <c r="O105" s="1"/>
      <c r="P105" s="12"/>
      <c r="Q105" s="12"/>
      <c r="R105" s="12"/>
      <c r="S105" s="12"/>
      <c r="X105" s="1"/>
      <c r="Y105" s="1"/>
      <c r="Z105" s="1"/>
      <c r="AA105" s="1"/>
      <c r="AB105" s="1"/>
      <c r="AC105" s="1"/>
      <c r="AD105" s="1"/>
      <c r="AE105" s="1"/>
      <c r="AF105" s="1"/>
      <c r="AG105" s="1"/>
      <c r="AH105" s="1"/>
      <c r="AI105" s="1"/>
      <c r="AJ105" s="1"/>
      <c r="AK105" s="1"/>
      <c r="AL105" s="1"/>
      <c r="AM105" s="1"/>
    </row>
    <row r="106" spans="14:39" s="3" customFormat="1" x14ac:dyDescent="0.2">
      <c r="N106" s="1"/>
      <c r="O106" s="1"/>
      <c r="P106" s="12"/>
      <c r="Q106" s="12"/>
      <c r="R106" s="12"/>
      <c r="S106" s="12"/>
      <c r="X106" s="1"/>
      <c r="Y106" s="1"/>
      <c r="Z106" s="1"/>
      <c r="AA106" s="1"/>
      <c r="AB106" s="1"/>
      <c r="AC106" s="1"/>
      <c r="AD106" s="1"/>
      <c r="AE106" s="1"/>
      <c r="AF106" s="1"/>
      <c r="AG106" s="1"/>
      <c r="AH106" s="1"/>
      <c r="AI106" s="1"/>
      <c r="AJ106" s="1"/>
      <c r="AK106" s="1"/>
      <c r="AL106" s="1"/>
      <c r="AM106" s="1"/>
    </row>
    <row r="107" spans="14:39" s="3" customFormat="1" x14ac:dyDescent="0.2">
      <c r="N107" s="1"/>
      <c r="O107" s="1"/>
      <c r="P107" s="12"/>
      <c r="Q107" s="12"/>
      <c r="R107" s="12"/>
      <c r="S107" s="12"/>
      <c r="X107" s="1"/>
      <c r="Y107" s="1"/>
      <c r="Z107" s="1"/>
      <c r="AA107" s="1"/>
      <c r="AB107" s="1"/>
      <c r="AC107" s="1"/>
      <c r="AD107" s="1"/>
      <c r="AE107" s="1"/>
      <c r="AF107" s="1"/>
      <c r="AG107" s="1"/>
      <c r="AH107" s="1"/>
      <c r="AI107" s="1"/>
      <c r="AJ107" s="1"/>
      <c r="AK107" s="1"/>
      <c r="AL107" s="1"/>
      <c r="AM107" s="1"/>
    </row>
    <row r="108" spans="14:39" s="3" customFormat="1" x14ac:dyDescent="0.2">
      <c r="N108" s="1"/>
      <c r="O108" s="1"/>
      <c r="P108" s="12"/>
      <c r="Q108" s="12"/>
      <c r="R108" s="12"/>
      <c r="S108" s="12"/>
      <c r="X108" s="1"/>
      <c r="Y108" s="1"/>
      <c r="Z108" s="1"/>
      <c r="AA108" s="1"/>
      <c r="AB108" s="1"/>
      <c r="AC108" s="1"/>
      <c r="AD108" s="1"/>
      <c r="AE108" s="1"/>
      <c r="AF108" s="1"/>
      <c r="AG108" s="1"/>
      <c r="AH108" s="1"/>
      <c r="AI108" s="1"/>
      <c r="AJ108" s="1"/>
      <c r="AK108" s="1"/>
      <c r="AL108" s="1"/>
      <c r="AM108" s="1"/>
    </row>
    <row r="109" spans="14:39" s="3" customFormat="1" x14ac:dyDescent="0.2">
      <c r="N109" s="1"/>
      <c r="O109" s="1"/>
      <c r="P109" s="12"/>
      <c r="Q109" s="12"/>
      <c r="R109" s="12"/>
      <c r="S109" s="12"/>
      <c r="X109" s="1"/>
      <c r="Y109" s="1"/>
      <c r="Z109" s="1"/>
      <c r="AA109" s="1"/>
      <c r="AB109" s="1"/>
      <c r="AC109" s="1"/>
      <c r="AD109" s="1"/>
      <c r="AE109" s="1"/>
      <c r="AF109" s="1"/>
      <c r="AG109" s="1"/>
      <c r="AH109" s="1"/>
      <c r="AI109" s="1"/>
      <c r="AJ109" s="1"/>
      <c r="AK109" s="1"/>
      <c r="AL109" s="1"/>
      <c r="AM109" s="1"/>
    </row>
    <row r="110" spans="14:39" s="3" customFormat="1" x14ac:dyDescent="0.2">
      <c r="N110" s="1"/>
      <c r="O110" s="1"/>
      <c r="P110" s="12"/>
      <c r="Q110" s="12"/>
      <c r="R110" s="12"/>
      <c r="S110" s="12"/>
      <c r="X110" s="1"/>
      <c r="Y110" s="1"/>
      <c r="Z110" s="1"/>
      <c r="AA110" s="1"/>
      <c r="AB110" s="1"/>
      <c r="AC110" s="1"/>
      <c r="AD110" s="1"/>
      <c r="AE110" s="1"/>
      <c r="AF110" s="1"/>
      <c r="AG110" s="1"/>
      <c r="AH110" s="1"/>
      <c r="AI110" s="1"/>
      <c r="AJ110" s="1"/>
      <c r="AK110" s="1"/>
      <c r="AL110" s="1"/>
      <c r="AM110" s="1"/>
    </row>
    <row r="111" spans="14:39" s="3" customFormat="1" x14ac:dyDescent="0.2">
      <c r="N111" s="1"/>
      <c r="O111" s="1"/>
      <c r="P111" s="12"/>
      <c r="Q111" s="12"/>
      <c r="R111" s="12"/>
      <c r="S111" s="12"/>
      <c r="X111" s="1"/>
      <c r="Y111" s="1"/>
      <c r="Z111" s="1"/>
      <c r="AA111" s="1"/>
      <c r="AB111" s="1"/>
      <c r="AC111" s="1"/>
      <c r="AD111" s="1"/>
      <c r="AE111" s="1"/>
      <c r="AF111" s="1"/>
      <c r="AG111" s="1"/>
      <c r="AH111" s="1"/>
      <c r="AI111" s="1"/>
      <c r="AJ111" s="1"/>
      <c r="AK111" s="1"/>
      <c r="AL111" s="1"/>
      <c r="AM111" s="1"/>
    </row>
    <row r="112" spans="14:39" s="3" customFormat="1" x14ac:dyDescent="0.2">
      <c r="N112" s="1"/>
      <c r="O112" s="1"/>
      <c r="P112" s="12"/>
      <c r="Q112" s="12"/>
      <c r="R112" s="12"/>
      <c r="S112" s="12"/>
      <c r="X112" s="1"/>
      <c r="Y112" s="1"/>
      <c r="Z112" s="1"/>
      <c r="AA112" s="1"/>
      <c r="AB112" s="1"/>
      <c r="AC112" s="1"/>
      <c r="AD112" s="1"/>
      <c r="AE112" s="1"/>
      <c r="AF112" s="1"/>
      <c r="AG112" s="1"/>
      <c r="AH112" s="1"/>
      <c r="AI112" s="1"/>
      <c r="AJ112" s="1"/>
      <c r="AK112" s="1"/>
      <c r="AL112" s="1"/>
      <c r="AM112" s="1"/>
    </row>
    <row r="113" spans="14:39" s="3" customFormat="1" x14ac:dyDescent="0.2">
      <c r="N113" s="1"/>
      <c r="O113" s="1"/>
      <c r="P113" s="12"/>
      <c r="Q113" s="12"/>
      <c r="R113" s="12"/>
      <c r="S113" s="12"/>
      <c r="X113" s="1"/>
      <c r="Y113" s="1"/>
      <c r="Z113" s="1"/>
      <c r="AA113" s="1"/>
      <c r="AB113" s="1"/>
      <c r="AC113" s="1"/>
      <c r="AD113" s="1"/>
      <c r="AE113" s="1"/>
      <c r="AF113" s="1"/>
      <c r="AG113" s="1"/>
      <c r="AH113" s="1"/>
      <c r="AI113" s="1"/>
      <c r="AJ113" s="1"/>
      <c r="AK113" s="1"/>
      <c r="AL113" s="1"/>
      <c r="AM113" s="1"/>
    </row>
    <row r="114" spans="14:39" s="3" customFormat="1" x14ac:dyDescent="0.2">
      <c r="N114" s="1"/>
      <c r="O114" s="1"/>
      <c r="P114" s="12"/>
      <c r="Q114" s="12"/>
      <c r="R114" s="12"/>
      <c r="S114" s="12"/>
      <c r="X114" s="1"/>
      <c r="Y114" s="1"/>
      <c r="Z114" s="1"/>
      <c r="AA114" s="1"/>
      <c r="AB114" s="1"/>
      <c r="AC114" s="1"/>
      <c r="AD114" s="1"/>
      <c r="AE114" s="1"/>
      <c r="AF114" s="1"/>
      <c r="AG114" s="1"/>
      <c r="AH114" s="1"/>
      <c r="AI114" s="1"/>
      <c r="AJ114" s="1"/>
      <c r="AK114" s="1"/>
      <c r="AL114" s="1"/>
      <c r="AM114" s="1"/>
    </row>
    <row r="115" spans="14:39" s="3" customFormat="1" x14ac:dyDescent="0.2">
      <c r="N115" s="1"/>
      <c r="O115" s="1"/>
      <c r="P115" s="12"/>
      <c r="Q115" s="12"/>
      <c r="R115" s="12"/>
      <c r="S115" s="12"/>
      <c r="X115" s="1"/>
      <c r="Y115" s="1"/>
      <c r="Z115" s="1"/>
      <c r="AA115" s="1"/>
      <c r="AB115" s="1"/>
      <c r="AC115" s="1"/>
      <c r="AD115" s="1"/>
      <c r="AE115" s="1"/>
      <c r="AF115" s="1"/>
      <c r="AG115" s="1"/>
      <c r="AH115" s="1"/>
      <c r="AI115" s="1"/>
      <c r="AJ115" s="1"/>
      <c r="AK115" s="1"/>
      <c r="AL115" s="1"/>
      <c r="AM115" s="1"/>
    </row>
    <row r="116" spans="14:39" s="3" customFormat="1" x14ac:dyDescent="0.2">
      <c r="N116" s="1"/>
      <c r="O116" s="1"/>
      <c r="P116" s="12"/>
      <c r="Q116" s="12"/>
      <c r="R116" s="12"/>
      <c r="S116" s="12"/>
      <c r="X116" s="1"/>
      <c r="Y116" s="1"/>
      <c r="Z116" s="1"/>
      <c r="AA116" s="1"/>
      <c r="AB116" s="1"/>
      <c r="AC116" s="1"/>
      <c r="AD116" s="1"/>
      <c r="AE116" s="1"/>
      <c r="AF116" s="1"/>
      <c r="AG116" s="1"/>
      <c r="AH116" s="1"/>
      <c r="AI116" s="1"/>
      <c r="AJ116" s="1"/>
      <c r="AK116" s="1"/>
      <c r="AL116" s="1"/>
      <c r="AM116" s="1"/>
    </row>
    <row r="117" spans="14:39" s="3" customFormat="1" x14ac:dyDescent="0.2">
      <c r="N117" s="1"/>
      <c r="O117" s="1"/>
      <c r="P117" s="12"/>
      <c r="Q117" s="12"/>
      <c r="R117" s="12"/>
      <c r="S117" s="12"/>
      <c r="X117" s="1"/>
      <c r="Y117" s="1"/>
      <c r="Z117" s="1"/>
      <c r="AA117" s="1"/>
      <c r="AB117" s="1"/>
      <c r="AC117" s="1"/>
      <c r="AD117" s="1"/>
      <c r="AE117" s="1"/>
      <c r="AF117" s="1"/>
      <c r="AG117" s="1"/>
      <c r="AH117" s="1"/>
      <c r="AI117" s="1"/>
      <c r="AJ117" s="1"/>
      <c r="AK117" s="1"/>
      <c r="AL117" s="1"/>
      <c r="AM117" s="1"/>
    </row>
    <row r="118" spans="14:39" s="3" customFormat="1" x14ac:dyDescent="0.2">
      <c r="N118" s="1"/>
      <c r="O118" s="1"/>
      <c r="P118" s="12"/>
      <c r="Q118" s="12"/>
      <c r="R118" s="12"/>
      <c r="S118" s="12"/>
      <c r="X118" s="1"/>
      <c r="Y118" s="1"/>
      <c r="Z118" s="1"/>
      <c r="AA118" s="1"/>
      <c r="AB118" s="1"/>
      <c r="AC118" s="1"/>
      <c r="AD118" s="1"/>
      <c r="AE118" s="1"/>
      <c r="AF118" s="1"/>
      <c r="AG118" s="1"/>
      <c r="AH118" s="1"/>
      <c r="AI118" s="1"/>
      <c r="AJ118" s="1"/>
      <c r="AK118" s="1"/>
      <c r="AL118" s="1"/>
      <c r="AM118" s="1"/>
    </row>
    <row r="119" spans="14:39" s="3" customFormat="1" x14ac:dyDescent="0.2">
      <c r="N119" s="1"/>
      <c r="O119" s="1"/>
      <c r="P119" s="12"/>
      <c r="Q119" s="12"/>
      <c r="R119" s="12"/>
      <c r="S119" s="12"/>
      <c r="X119" s="1"/>
      <c r="Y119" s="1"/>
      <c r="Z119" s="1"/>
      <c r="AA119" s="1"/>
      <c r="AB119" s="1"/>
      <c r="AC119" s="1"/>
      <c r="AD119" s="1"/>
      <c r="AE119" s="1"/>
      <c r="AF119" s="1"/>
      <c r="AG119" s="1"/>
      <c r="AH119" s="1"/>
      <c r="AI119" s="1"/>
      <c r="AJ119" s="1"/>
      <c r="AK119" s="1"/>
      <c r="AL119" s="1"/>
      <c r="AM119" s="1"/>
    </row>
    <row r="120" spans="14:39" s="3" customFormat="1" x14ac:dyDescent="0.2">
      <c r="N120" s="1"/>
      <c r="O120" s="1"/>
      <c r="P120" s="12"/>
      <c r="Q120" s="12"/>
      <c r="R120" s="12"/>
      <c r="S120" s="12"/>
      <c r="X120" s="1"/>
      <c r="Y120" s="1"/>
      <c r="Z120" s="1"/>
      <c r="AA120" s="1"/>
      <c r="AB120" s="1"/>
      <c r="AC120" s="1"/>
      <c r="AD120" s="1"/>
      <c r="AE120" s="1"/>
      <c r="AF120" s="1"/>
      <c r="AG120" s="1"/>
      <c r="AH120" s="1"/>
      <c r="AI120" s="1"/>
      <c r="AJ120" s="1"/>
      <c r="AK120" s="1"/>
      <c r="AL120" s="1"/>
      <c r="AM120" s="1"/>
    </row>
    <row r="121" spans="14:39" s="3" customFormat="1" x14ac:dyDescent="0.2">
      <c r="N121" s="1"/>
      <c r="O121" s="1"/>
      <c r="P121" s="12"/>
      <c r="Q121" s="12"/>
      <c r="R121" s="12"/>
      <c r="S121" s="12"/>
      <c r="X121" s="1"/>
      <c r="Y121" s="1"/>
      <c r="Z121" s="1"/>
      <c r="AA121" s="1"/>
      <c r="AB121" s="1"/>
      <c r="AC121" s="1"/>
      <c r="AD121" s="1"/>
      <c r="AE121" s="1"/>
      <c r="AF121" s="1"/>
      <c r="AG121" s="1"/>
      <c r="AH121" s="1"/>
      <c r="AI121" s="1"/>
      <c r="AJ121" s="1"/>
      <c r="AK121" s="1"/>
      <c r="AL121" s="1"/>
      <c r="AM121" s="1"/>
    </row>
    <row r="122" spans="14:39" s="3" customFormat="1" x14ac:dyDescent="0.2">
      <c r="N122" s="1"/>
      <c r="O122" s="1"/>
      <c r="P122" s="12"/>
      <c r="Q122" s="12"/>
      <c r="R122" s="12"/>
      <c r="S122" s="12"/>
      <c r="X122" s="1"/>
      <c r="Y122" s="1"/>
      <c r="Z122" s="1"/>
      <c r="AA122" s="1"/>
      <c r="AB122" s="1"/>
      <c r="AC122" s="1"/>
      <c r="AD122" s="1"/>
      <c r="AE122" s="1"/>
      <c r="AF122" s="1"/>
      <c r="AG122" s="1"/>
      <c r="AH122" s="1"/>
      <c r="AI122" s="1"/>
      <c r="AJ122" s="1"/>
      <c r="AK122" s="1"/>
      <c r="AL122" s="1"/>
      <c r="AM122" s="1"/>
    </row>
    <row r="123" spans="14:39" s="3" customFormat="1" x14ac:dyDescent="0.2">
      <c r="N123" s="1"/>
      <c r="O123" s="1"/>
      <c r="P123" s="12"/>
      <c r="Q123" s="12"/>
      <c r="R123" s="12"/>
      <c r="S123" s="12"/>
      <c r="X123" s="1"/>
      <c r="Y123" s="1"/>
      <c r="Z123" s="1"/>
      <c r="AA123" s="1"/>
      <c r="AB123" s="1"/>
      <c r="AC123" s="1"/>
      <c r="AD123" s="1"/>
      <c r="AE123" s="1"/>
      <c r="AF123" s="1"/>
      <c r="AG123" s="1"/>
      <c r="AH123" s="1"/>
      <c r="AI123" s="1"/>
      <c r="AJ123" s="1"/>
      <c r="AK123" s="1"/>
      <c r="AL123" s="1"/>
      <c r="AM123" s="1"/>
    </row>
    <row r="124" spans="14:39" s="3" customFormat="1" x14ac:dyDescent="0.2">
      <c r="N124" s="1"/>
      <c r="O124" s="1"/>
      <c r="P124" s="12"/>
      <c r="Q124" s="12"/>
      <c r="R124" s="12"/>
      <c r="S124" s="12"/>
      <c r="X124" s="1"/>
      <c r="Y124" s="1"/>
      <c r="Z124" s="1"/>
      <c r="AA124" s="1"/>
      <c r="AB124" s="1"/>
      <c r="AC124" s="1"/>
      <c r="AD124" s="1"/>
      <c r="AE124" s="1"/>
      <c r="AF124" s="1"/>
      <c r="AG124" s="1"/>
      <c r="AH124" s="1"/>
      <c r="AI124" s="1"/>
      <c r="AJ124" s="1"/>
      <c r="AK124" s="1"/>
      <c r="AL124" s="1"/>
      <c r="AM124" s="1"/>
    </row>
    <row r="125" spans="14:39" s="3" customFormat="1" x14ac:dyDescent="0.2">
      <c r="N125" s="1"/>
      <c r="O125" s="1"/>
      <c r="P125" s="12"/>
      <c r="Q125" s="12"/>
      <c r="R125" s="12"/>
      <c r="S125" s="12"/>
      <c r="X125" s="1"/>
      <c r="Y125" s="1"/>
      <c r="Z125" s="1"/>
      <c r="AA125" s="1"/>
      <c r="AB125" s="1"/>
      <c r="AC125" s="1"/>
      <c r="AD125" s="1"/>
      <c r="AE125" s="1"/>
      <c r="AF125" s="1"/>
      <c r="AG125" s="1"/>
      <c r="AH125" s="1"/>
      <c r="AI125" s="1"/>
      <c r="AJ125" s="1"/>
      <c r="AK125" s="1"/>
      <c r="AL125" s="1"/>
      <c r="AM125" s="1"/>
    </row>
    <row r="126" spans="14:39" s="3" customFormat="1" x14ac:dyDescent="0.2">
      <c r="N126" s="1"/>
      <c r="O126" s="1"/>
      <c r="P126" s="12"/>
      <c r="Q126" s="12"/>
      <c r="R126" s="12"/>
      <c r="S126" s="12"/>
      <c r="X126" s="1"/>
      <c r="Y126" s="1"/>
      <c r="Z126" s="1"/>
      <c r="AA126" s="1"/>
      <c r="AB126" s="1"/>
      <c r="AC126" s="1"/>
      <c r="AD126" s="1"/>
      <c r="AE126" s="1"/>
      <c r="AF126" s="1"/>
      <c r="AG126" s="1"/>
      <c r="AH126" s="1"/>
      <c r="AI126" s="1"/>
      <c r="AJ126" s="1"/>
      <c r="AK126" s="1"/>
      <c r="AL126" s="1"/>
      <c r="AM126" s="1"/>
    </row>
    <row r="127" spans="14:39" s="3" customFormat="1" x14ac:dyDescent="0.2">
      <c r="N127" s="1"/>
      <c r="O127" s="1"/>
      <c r="P127" s="12"/>
      <c r="Q127" s="12"/>
      <c r="R127" s="12"/>
      <c r="S127" s="12"/>
      <c r="X127" s="1"/>
      <c r="Y127" s="1"/>
      <c r="Z127" s="1"/>
      <c r="AA127" s="1"/>
      <c r="AB127" s="1"/>
      <c r="AC127" s="1"/>
      <c r="AD127" s="1"/>
      <c r="AE127" s="1"/>
      <c r="AF127" s="1"/>
      <c r="AG127" s="1"/>
      <c r="AH127" s="1"/>
      <c r="AI127" s="1"/>
      <c r="AJ127" s="1"/>
      <c r="AK127" s="1"/>
      <c r="AL127" s="1"/>
      <c r="AM127" s="1"/>
    </row>
    <row r="128" spans="14:39" s="3" customFormat="1" x14ac:dyDescent="0.2">
      <c r="N128" s="1"/>
      <c r="O128" s="1"/>
      <c r="P128" s="12"/>
      <c r="Q128" s="12"/>
      <c r="R128" s="12"/>
      <c r="S128" s="12"/>
      <c r="X128" s="1"/>
      <c r="Y128" s="1"/>
      <c r="Z128" s="1"/>
      <c r="AA128" s="1"/>
      <c r="AB128" s="1"/>
      <c r="AC128" s="1"/>
      <c r="AD128" s="1"/>
      <c r="AE128" s="1"/>
      <c r="AF128" s="1"/>
      <c r="AG128" s="1"/>
      <c r="AH128" s="1"/>
      <c r="AI128" s="1"/>
      <c r="AJ128" s="1"/>
      <c r="AK128" s="1"/>
      <c r="AL128" s="1"/>
      <c r="AM128" s="1"/>
    </row>
    <row r="129" spans="14:39" s="3" customFormat="1" x14ac:dyDescent="0.2">
      <c r="N129" s="1"/>
      <c r="O129" s="1"/>
      <c r="P129" s="12"/>
      <c r="Q129" s="12"/>
      <c r="R129" s="12"/>
      <c r="S129" s="12"/>
      <c r="X129" s="1"/>
      <c r="Y129" s="1"/>
      <c r="Z129" s="1"/>
      <c r="AA129" s="1"/>
      <c r="AB129" s="1"/>
      <c r="AC129" s="1"/>
      <c r="AD129" s="1"/>
      <c r="AE129" s="1"/>
      <c r="AF129" s="1"/>
      <c r="AG129" s="1"/>
      <c r="AH129" s="1"/>
      <c r="AI129" s="1"/>
      <c r="AJ129" s="1"/>
      <c r="AK129" s="1"/>
      <c r="AL129" s="1"/>
      <c r="AM129" s="1"/>
    </row>
    <row r="130" spans="14:39" s="3" customFormat="1" x14ac:dyDescent="0.2">
      <c r="N130" s="1"/>
      <c r="O130" s="1"/>
      <c r="P130" s="12"/>
      <c r="Q130" s="12"/>
      <c r="R130" s="12"/>
      <c r="S130" s="12"/>
      <c r="X130" s="1"/>
      <c r="Y130" s="1"/>
      <c r="Z130" s="1"/>
      <c r="AA130" s="1"/>
      <c r="AB130" s="1"/>
      <c r="AC130" s="1"/>
      <c r="AD130" s="1"/>
      <c r="AE130" s="1"/>
      <c r="AF130" s="1"/>
      <c r="AG130" s="1"/>
      <c r="AH130" s="1"/>
      <c r="AI130" s="1"/>
      <c r="AJ130" s="1"/>
      <c r="AK130" s="1"/>
      <c r="AL130" s="1"/>
      <c r="AM130" s="1"/>
    </row>
    <row r="131" spans="14:39" s="3" customFormat="1" x14ac:dyDescent="0.2">
      <c r="N131" s="1"/>
      <c r="O131" s="1"/>
      <c r="P131" s="12"/>
      <c r="Q131" s="12"/>
      <c r="R131" s="12"/>
      <c r="S131" s="12"/>
      <c r="X131" s="1"/>
      <c r="Y131" s="1"/>
      <c r="Z131" s="1"/>
      <c r="AA131" s="1"/>
      <c r="AB131" s="1"/>
      <c r="AC131" s="1"/>
      <c r="AD131" s="1"/>
      <c r="AE131" s="1"/>
      <c r="AF131" s="1"/>
      <c r="AG131" s="1"/>
      <c r="AH131" s="1"/>
      <c r="AI131" s="1"/>
      <c r="AJ131" s="1"/>
      <c r="AK131" s="1"/>
      <c r="AL131" s="1"/>
      <c r="AM131" s="1"/>
    </row>
    <row r="132" spans="14:39" s="3" customFormat="1" x14ac:dyDescent="0.2">
      <c r="N132" s="1"/>
      <c r="O132" s="1"/>
      <c r="P132" s="12"/>
      <c r="Q132" s="12"/>
      <c r="R132" s="12"/>
      <c r="S132" s="12"/>
      <c r="X132" s="1"/>
      <c r="Y132" s="1"/>
      <c r="Z132" s="1"/>
      <c r="AA132" s="1"/>
      <c r="AB132" s="1"/>
      <c r="AC132" s="1"/>
      <c r="AD132" s="1"/>
      <c r="AE132" s="1"/>
      <c r="AF132" s="1"/>
      <c r="AG132" s="1"/>
      <c r="AH132" s="1"/>
      <c r="AI132" s="1"/>
      <c r="AJ132" s="1"/>
      <c r="AK132" s="1"/>
      <c r="AL132" s="1"/>
      <c r="AM132" s="1"/>
    </row>
    <row r="133" spans="14:39" s="3" customFormat="1" x14ac:dyDescent="0.2">
      <c r="N133" s="1"/>
      <c r="O133" s="1"/>
      <c r="P133" s="12"/>
      <c r="Q133" s="12"/>
      <c r="R133" s="12"/>
      <c r="S133" s="12"/>
      <c r="X133" s="1"/>
      <c r="Y133" s="1"/>
      <c r="Z133" s="1"/>
      <c r="AA133" s="1"/>
      <c r="AB133" s="1"/>
      <c r="AC133" s="1"/>
      <c r="AD133" s="1"/>
      <c r="AE133" s="1"/>
      <c r="AF133" s="1"/>
      <c r="AG133" s="1"/>
      <c r="AH133" s="1"/>
      <c r="AI133" s="1"/>
      <c r="AJ133" s="1"/>
      <c r="AK133" s="1"/>
      <c r="AL133" s="1"/>
      <c r="AM133" s="1"/>
    </row>
    <row r="134" spans="14:39" s="3" customFormat="1" x14ac:dyDescent="0.2">
      <c r="N134" s="1"/>
      <c r="O134" s="1"/>
      <c r="P134" s="12"/>
      <c r="Q134" s="12"/>
      <c r="R134" s="12"/>
      <c r="S134" s="12"/>
      <c r="X134" s="1"/>
      <c r="Y134" s="1"/>
      <c r="Z134" s="1"/>
      <c r="AA134" s="1"/>
      <c r="AB134" s="1"/>
      <c r="AC134" s="1"/>
      <c r="AD134" s="1"/>
      <c r="AE134" s="1"/>
      <c r="AF134" s="1"/>
      <c r="AG134" s="1"/>
      <c r="AH134" s="1"/>
      <c r="AI134" s="1"/>
      <c r="AJ134" s="1"/>
      <c r="AK134" s="1"/>
      <c r="AL134" s="1"/>
      <c r="AM134" s="1"/>
    </row>
    <row r="135" spans="14:39" s="3" customFormat="1" x14ac:dyDescent="0.2">
      <c r="N135" s="1"/>
      <c r="O135" s="1"/>
      <c r="P135" s="12"/>
      <c r="Q135" s="12"/>
      <c r="R135" s="12"/>
      <c r="S135" s="12"/>
      <c r="X135" s="1"/>
      <c r="Y135" s="1"/>
      <c r="Z135" s="1"/>
      <c r="AA135" s="1"/>
      <c r="AB135" s="1"/>
      <c r="AC135" s="1"/>
      <c r="AD135" s="1"/>
      <c r="AE135" s="1"/>
      <c r="AF135" s="1"/>
      <c r="AG135" s="1"/>
      <c r="AH135" s="1"/>
      <c r="AI135" s="1"/>
      <c r="AJ135" s="1"/>
      <c r="AK135" s="1"/>
      <c r="AL135" s="1"/>
      <c r="AM135" s="1"/>
    </row>
    <row r="136" spans="14:39" s="3" customFormat="1" x14ac:dyDescent="0.2">
      <c r="N136" s="1"/>
      <c r="O136" s="1"/>
      <c r="P136" s="12"/>
      <c r="Q136" s="12"/>
      <c r="R136" s="12"/>
      <c r="S136" s="12"/>
      <c r="X136" s="1"/>
      <c r="Y136" s="1"/>
      <c r="Z136" s="1"/>
      <c r="AA136" s="1"/>
      <c r="AB136" s="1"/>
      <c r="AC136" s="1"/>
      <c r="AD136" s="1"/>
      <c r="AE136" s="1"/>
      <c r="AF136" s="1"/>
      <c r="AG136" s="1"/>
      <c r="AH136" s="1"/>
      <c r="AI136" s="1"/>
      <c r="AJ136" s="1"/>
      <c r="AK136" s="1"/>
      <c r="AL136" s="1"/>
      <c r="AM136" s="1"/>
    </row>
    <row r="137" spans="14:39" s="3" customFormat="1" x14ac:dyDescent="0.2">
      <c r="N137" s="1"/>
      <c r="O137" s="1"/>
      <c r="P137" s="12"/>
      <c r="Q137" s="12"/>
      <c r="R137" s="12"/>
      <c r="S137" s="12"/>
      <c r="X137" s="1"/>
      <c r="Y137" s="1"/>
      <c r="Z137" s="1"/>
      <c r="AA137" s="1"/>
      <c r="AB137" s="1"/>
      <c r="AC137" s="1"/>
      <c r="AD137" s="1"/>
      <c r="AE137" s="1"/>
      <c r="AF137" s="1"/>
      <c r="AG137" s="1"/>
      <c r="AH137" s="1"/>
      <c r="AI137" s="1"/>
      <c r="AJ137" s="1"/>
      <c r="AK137" s="1"/>
      <c r="AL137" s="1"/>
      <c r="AM137" s="1"/>
    </row>
    <row r="138" spans="14:39" s="3" customFormat="1" x14ac:dyDescent="0.2">
      <c r="N138" s="1"/>
      <c r="O138" s="1"/>
      <c r="P138" s="12"/>
      <c r="Q138" s="12"/>
      <c r="R138" s="12"/>
      <c r="S138" s="12"/>
      <c r="X138" s="1"/>
      <c r="Y138" s="1"/>
      <c r="Z138" s="1"/>
      <c r="AA138" s="1"/>
      <c r="AB138" s="1"/>
      <c r="AC138" s="1"/>
      <c r="AD138" s="1"/>
      <c r="AE138" s="1"/>
      <c r="AF138" s="1"/>
      <c r="AG138" s="1"/>
      <c r="AH138" s="1"/>
      <c r="AI138" s="1"/>
      <c r="AJ138" s="1"/>
      <c r="AK138" s="1"/>
      <c r="AL138" s="1"/>
      <c r="AM138" s="1"/>
    </row>
    <row r="139" spans="14:39" s="3" customFormat="1" x14ac:dyDescent="0.2">
      <c r="N139" s="1"/>
      <c r="O139" s="1"/>
      <c r="P139" s="12"/>
      <c r="Q139" s="12"/>
      <c r="R139" s="12"/>
      <c r="S139" s="12"/>
      <c r="X139" s="1"/>
      <c r="Y139" s="1"/>
      <c r="Z139" s="1"/>
      <c r="AA139" s="1"/>
      <c r="AB139" s="1"/>
      <c r="AC139" s="1"/>
      <c r="AD139" s="1"/>
      <c r="AE139" s="1"/>
      <c r="AF139" s="1"/>
      <c r="AG139" s="1"/>
      <c r="AH139" s="1"/>
      <c r="AI139" s="1"/>
      <c r="AJ139" s="1"/>
      <c r="AK139" s="1"/>
      <c r="AL139" s="1"/>
      <c r="AM139" s="1"/>
    </row>
    <row r="140" spans="14:39" s="3" customFormat="1" x14ac:dyDescent="0.2">
      <c r="N140" s="1"/>
      <c r="O140" s="1"/>
      <c r="P140" s="12"/>
      <c r="Q140" s="12"/>
      <c r="R140" s="12"/>
      <c r="S140" s="12"/>
      <c r="X140" s="1"/>
      <c r="Y140" s="1"/>
      <c r="Z140" s="1"/>
      <c r="AA140" s="1"/>
      <c r="AB140" s="1"/>
      <c r="AC140" s="1"/>
      <c r="AD140" s="1"/>
      <c r="AE140" s="1"/>
      <c r="AF140" s="1"/>
      <c r="AG140" s="1"/>
      <c r="AH140" s="1"/>
      <c r="AI140" s="1"/>
      <c r="AJ140" s="1"/>
      <c r="AK140" s="1"/>
      <c r="AL140" s="1"/>
      <c r="AM140" s="1"/>
    </row>
    <row r="141" spans="14:39" s="3" customFormat="1" x14ac:dyDescent="0.2">
      <c r="N141" s="1"/>
      <c r="O141" s="1"/>
      <c r="P141" s="12"/>
      <c r="Q141" s="12"/>
      <c r="R141" s="12"/>
      <c r="S141" s="12"/>
      <c r="X141" s="1"/>
      <c r="Y141" s="1"/>
      <c r="Z141" s="1"/>
      <c r="AA141" s="1"/>
      <c r="AB141" s="1"/>
      <c r="AC141" s="1"/>
      <c r="AD141" s="1"/>
      <c r="AE141" s="1"/>
      <c r="AF141" s="1"/>
      <c r="AG141" s="1"/>
      <c r="AH141" s="1"/>
      <c r="AI141" s="1"/>
      <c r="AJ141" s="1"/>
      <c r="AK141" s="1"/>
      <c r="AL141" s="1"/>
      <c r="AM141" s="1"/>
    </row>
    <row r="142" spans="14:39" s="3" customFormat="1" x14ac:dyDescent="0.2">
      <c r="N142" s="1"/>
      <c r="O142" s="1"/>
      <c r="P142" s="12"/>
      <c r="Q142" s="12"/>
      <c r="R142" s="12"/>
      <c r="S142" s="12"/>
      <c r="X142" s="1"/>
      <c r="Y142" s="1"/>
      <c r="Z142" s="1"/>
      <c r="AA142" s="1"/>
      <c r="AB142" s="1"/>
      <c r="AC142" s="1"/>
      <c r="AD142" s="1"/>
      <c r="AE142" s="1"/>
      <c r="AF142" s="1"/>
      <c r="AG142" s="1"/>
      <c r="AH142" s="1"/>
      <c r="AI142" s="1"/>
      <c r="AJ142" s="1"/>
      <c r="AK142" s="1"/>
      <c r="AL142" s="1"/>
      <c r="AM142" s="1"/>
    </row>
    <row r="143" spans="14:39" s="3" customFormat="1" x14ac:dyDescent="0.2">
      <c r="N143" s="1"/>
      <c r="O143" s="1"/>
      <c r="P143" s="12"/>
      <c r="Q143" s="12"/>
      <c r="R143" s="12"/>
      <c r="S143" s="12"/>
      <c r="X143" s="1"/>
      <c r="Y143" s="1"/>
      <c r="Z143" s="1"/>
      <c r="AA143" s="1"/>
      <c r="AB143" s="1"/>
      <c r="AC143" s="1"/>
      <c r="AD143" s="1"/>
      <c r="AE143" s="1"/>
      <c r="AF143" s="1"/>
      <c r="AG143" s="1"/>
      <c r="AH143" s="1"/>
      <c r="AI143" s="1"/>
      <c r="AJ143" s="1"/>
      <c r="AK143" s="1"/>
      <c r="AL143" s="1"/>
      <c r="AM143" s="1"/>
    </row>
    <row r="144" spans="14:39" s="3" customFormat="1" x14ac:dyDescent="0.2">
      <c r="N144" s="1"/>
      <c r="O144" s="1"/>
      <c r="P144" s="12"/>
      <c r="Q144" s="12"/>
      <c r="R144" s="12"/>
      <c r="S144" s="12"/>
      <c r="X144" s="1"/>
      <c r="Y144" s="1"/>
      <c r="Z144" s="1"/>
      <c r="AA144" s="1"/>
      <c r="AB144" s="1"/>
      <c r="AC144" s="1"/>
      <c r="AD144" s="1"/>
      <c r="AE144" s="1"/>
      <c r="AF144" s="1"/>
      <c r="AG144" s="1"/>
      <c r="AH144" s="1"/>
      <c r="AI144" s="1"/>
      <c r="AJ144" s="1"/>
      <c r="AK144" s="1"/>
      <c r="AL144" s="1"/>
      <c r="AM144" s="1"/>
    </row>
    <row r="145" spans="14:39" s="3" customFormat="1" x14ac:dyDescent="0.2">
      <c r="N145" s="1"/>
      <c r="O145" s="1"/>
      <c r="P145" s="12"/>
      <c r="Q145" s="12"/>
      <c r="R145" s="12"/>
      <c r="S145" s="12"/>
      <c r="X145" s="1"/>
      <c r="Y145" s="1"/>
      <c r="Z145" s="1"/>
      <c r="AA145" s="1"/>
      <c r="AB145" s="1"/>
      <c r="AC145" s="1"/>
      <c r="AD145" s="1"/>
      <c r="AE145" s="1"/>
      <c r="AF145" s="1"/>
      <c r="AG145" s="1"/>
      <c r="AH145" s="1"/>
      <c r="AI145" s="1"/>
      <c r="AJ145" s="1"/>
      <c r="AK145" s="1"/>
      <c r="AL145" s="1"/>
      <c r="AM145" s="1"/>
    </row>
    <row r="146" spans="14:39" s="3" customFormat="1" x14ac:dyDescent="0.2">
      <c r="N146" s="1"/>
      <c r="O146" s="1"/>
      <c r="P146" s="12"/>
      <c r="Q146" s="12"/>
      <c r="R146" s="12"/>
      <c r="S146" s="12"/>
      <c r="X146" s="1"/>
      <c r="Y146" s="1"/>
      <c r="Z146" s="1"/>
      <c r="AA146" s="1"/>
      <c r="AB146" s="1"/>
      <c r="AC146" s="1"/>
      <c r="AD146" s="1"/>
      <c r="AE146" s="1"/>
      <c r="AF146" s="1"/>
      <c r="AG146" s="1"/>
      <c r="AH146" s="1"/>
      <c r="AI146" s="1"/>
      <c r="AJ146" s="1"/>
      <c r="AK146" s="1"/>
      <c r="AL146" s="1"/>
      <c r="AM146" s="1"/>
    </row>
    <row r="147" spans="14:39" s="3" customFormat="1" x14ac:dyDescent="0.2">
      <c r="N147" s="1"/>
      <c r="O147" s="1"/>
      <c r="P147" s="12"/>
      <c r="Q147" s="12"/>
      <c r="R147" s="12"/>
      <c r="S147" s="12"/>
      <c r="X147" s="1"/>
      <c r="Y147" s="1"/>
      <c r="Z147" s="1"/>
      <c r="AA147" s="1"/>
      <c r="AB147" s="1"/>
      <c r="AC147" s="1"/>
      <c r="AD147" s="1"/>
      <c r="AE147" s="1"/>
      <c r="AF147" s="1"/>
      <c r="AG147" s="1"/>
      <c r="AH147" s="1"/>
      <c r="AI147" s="1"/>
      <c r="AJ147" s="1"/>
      <c r="AK147" s="1"/>
      <c r="AL147" s="1"/>
      <c r="AM147" s="1"/>
    </row>
    <row r="148" spans="14:39" s="3" customFormat="1" x14ac:dyDescent="0.2">
      <c r="N148" s="1"/>
      <c r="O148" s="1"/>
      <c r="P148" s="12"/>
      <c r="Q148" s="12"/>
      <c r="R148" s="12"/>
      <c r="S148" s="12"/>
      <c r="X148" s="1"/>
      <c r="Y148" s="1"/>
      <c r="Z148" s="1"/>
      <c r="AA148" s="1"/>
      <c r="AB148" s="1"/>
      <c r="AC148" s="1"/>
      <c r="AD148" s="1"/>
      <c r="AE148" s="1"/>
      <c r="AF148" s="1"/>
      <c r="AG148" s="1"/>
      <c r="AH148" s="1"/>
      <c r="AI148" s="1"/>
      <c r="AJ148" s="1"/>
      <c r="AK148" s="1"/>
      <c r="AL148" s="1"/>
      <c r="AM148" s="1"/>
    </row>
    <row r="149" spans="14:39" s="3" customFormat="1" x14ac:dyDescent="0.2">
      <c r="N149" s="1"/>
      <c r="O149" s="1"/>
      <c r="P149" s="12"/>
      <c r="Q149" s="12"/>
      <c r="R149" s="12"/>
      <c r="S149" s="12"/>
      <c r="X149" s="1"/>
      <c r="Y149" s="1"/>
      <c r="Z149" s="1"/>
      <c r="AA149" s="1"/>
      <c r="AB149" s="1"/>
      <c r="AC149" s="1"/>
      <c r="AD149" s="1"/>
      <c r="AE149" s="1"/>
      <c r="AF149" s="1"/>
      <c r="AG149" s="1"/>
      <c r="AH149" s="1"/>
      <c r="AI149" s="1"/>
      <c r="AJ149" s="1"/>
      <c r="AK149" s="1"/>
      <c r="AL149" s="1"/>
      <c r="AM149" s="1"/>
    </row>
    <row r="150" spans="14:39" s="3" customFormat="1" x14ac:dyDescent="0.2">
      <c r="N150" s="1"/>
      <c r="O150" s="1"/>
      <c r="P150" s="12"/>
      <c r="Q150" s="12"/>
      <c r="R150" s="12"/>
      <c r="S150" s="12"/>
      <c r="X150" s="1"/>
      <c r="Y150" s="1"/>
      <c r="Z150" s="1"/>
      <c r="AA150" s="1"/>
      <c r="AB150" s="1"/>
      <c r="AC150" s="1"/>
      <c r="AD150" s="1"/>
      <c r="AE150" s="1"/>
      <c r="AF150" s="1"/>
      <c r="AG150" s="1"/>
      <c r="AH150" s="1"/>
      <c r="AI150" s="1"/>
      <c r="AJ150" s="1"/>
      <c r="AK150" s="1"/>
      <c r="AL150" s="1"/>
      <c r="AM150" s="1"/>
    </row>
    <row r="151" spans="14:39" s="3" customFormat="1" x14ac:dyDescent="0.2">
      <c r="N151" s="1"/>
      <c r="O151" s="1"/>
      <c r="P151" s="12"/>
      <c r="Q151" s="12"/>
      <c r="R151" s="12"/>
      <c r="S151" s="12"/>
      <c r="X151" s="1"/>
      <c r="Y151" s="1"/>
      <c r="Z151" s="1"/>
      <c r="AA151" s="1"/>
      <c r="AB151" s="1"/>
      <c r="AC151" s="1"/>
      <c r="AD151" s="1"/>
      <c r="AE151" s="1"/>
      <c r="AF151" s="1"/>
      <c r="AG151" s="1"/>
      <c r="AH151" s="1"/>
      <c r="AI151" s="1"/>
      <c r="AJ151" s="1"/>
      <c r="AK151" s="1"/>
      <c r="AL151" s="1"/>
      <c r="AM151" s="1"/>
    </row>
    <row r="152" spans="14:39" s="3" customFormat="1" x14ac:dyDescent="0.2">
      <c r="N152" s="1"/>
      <c r="O152" s="1"/>
      <c r="P152" s="12"/>
      <c r="Q152" s="12"/>
      <c r="R152" s="12"/>
      <c r="S152" s="12"/>
      <c r="X152" s="1"/>
      <c r="Y152" s="1"/>
      <c r="Z152" s="1"/>
      <c r="AA152" s="1"/>
      <c r="AB152" s="1"/>
      <c r="AC152" s="1"/>
      <c r="AD152" s="1"/>
      <c r="AE152" s="1"/>
      <c r="AF152" s="1"/>
      <c r="AG152" s="1"/>
      <c r="AH152" s="1"/>
      <c r="AI152" s="1"/>
      <c r="AJ152" s="1"/>
      <c r="AK152" s="1"/>
      <c r="AL152" s="1"/>
      <c r="AM152" s="1"/>
    </row>
    <row r="153" spans="14:39" s="3" customFormat="1" x14ac:dyDescent="0.2">
      <c r="N153" s="1"/>
      <c r="O153" s="1"/>
      <c r="P153" s="12"/>
      <c r="Q153" s="12"/>
      <c r="R153" s="12"/>
      <c r="S153" s="12"/>
      <c r="X153" s="1"/>
      <c r="Y153" s="1"/>
      <c r="Z153" s="1"/>
      <c r="AA153" s="1"/>
      <c r="AB153" s="1"/>
      <c r="AC153" s="1"/>
      <c r="AD153" s="1"/>
      <c r="AE153" s="1"/>
      <c r="AF153" s="1"/>
      <c r="AG153" s="1"/>
      <c r="AH153" s="1"/>
      <c r="AI153" s="1"/>
      <c r="AJ153" s="1"/>
      <c r="AK153" s="1"/>
      <c r="AL153" s="1"/>
      <c r="AM153" s="1"/>
    </row>
    <row r="154" spans="14:39" s="3" customFormat="1" x14ac:dyDescent="0.2">
      <c r="N154" s="1"/>
      <c r="O154" s="1"/>
      <c r="P154" s="12"/>
      <c r="Q154" s="12"/>
      <c r="R154" s="12"/>
      <c r="S154" s="12"/>
      <c r="X154" s="1"/>
      <c r="Y154" s="1"/>
      <c r="Z154" s="1"/>
      <c r="AA154" s="1"/>
      <c r="AB154" s="1"/>
      <c r="AC154" s="1"/>
      <c r="AD154" s="1"/>
      <c r="AE154" s="1"/>
      <c r="AF154" s="1"/>
      <c r="AG154" s="1"/>
      <c r="AH154" s="1"/>
      <c r="AI154" s="1"/>
      <c r="AJ154" s="1"/>
      <c r="AK154" s="1"/>
      <c r="AL154" s="1"/>
      <c r="AM154" s="1"/>
    </row>
    <row r="155" spans="14:39" s="3" customFormat="1" x14ac:dyDescent="0.2">
      <c r="N155" s="1"/>
      <c r="O155" s="1"/>
      <c r="P155" s="12"/>
      <c r="Q155" s="12"/>
      <c r="R155" s="12"/>
      <c r="S155" s="12"/>
      <c r="X155" s="1"/>
      <c r="Y155" s="1"/>
      <c r="Z155" s="1"/>
      <c r="AA155" s="1"/>
      <c r="AB155" s="1"/>
      <c r="AC155" s="1"/>
      <c r="AD155" s="1"/>
      <c r="AE155" s="1"/>
      <c r="AF155" s="1"/>
      <c r="AG155" s="1"/>
      <c r="AH155" s="1"/>
      <c r="AI155" s="1"/>
      <c r="AJ155" s="1"/>
      <c r="AK155" s="1"/>
      <c r="AL155" s="1"/>
      <c r="AM155" s="1"/>
    </row>
    <row r="156" spans="14:39" s="3" customFormat="1" x14ac:dyDescent="0.2">
      <c r="N156" s="1"/>
      <c r="O156" s="1"/>
      <c r="P156" s="12"/>
      <c r="Q156" s="12"/>
      <c r="R156" s="12"/>
      <c r="S156" s="12"/>
      <c r="X156" s="1"/>
      <c r="Y156" s="1"/>
      <c r="Z156" s="1"/>
      <c r="AA156" s="1"/>
      <c r="AB156" s="1"/>
      <c r="AC156" s="1"/>
      <c r="AD156" s="1"/>
      <c r="AE156" s="1"/>
      <c r="AF156" s="1"/>
      <c r="AG156" s="1"/>
      <c r="AH156" s="1"/>
      <c r="AI156" s="1"/>
      <c r="AJ156" s="1"/>
      <c r="AK156" s="1"/>
      <c r="AL156" s="1"/>
      <c r="AM156" s="1"/>
    </row>
    <row r="157" spans="14:39" s="3" customFormat="1" x14ac:dyDescent="0.2">
      <c r="N157" s="1"/>
      <c r="O157" s="1"/>
      <c r="P157" s="12"/>
      <c r="Q157" s="12"/>
      <c r="R157" s="12"/>
      <c r="S157" s="12"/>
      <c r="X157" s="1"/>
      <c r="Y157" s="1"/>
      <c r="Z157" s="1"/>
      <c r="AA157" s="1"/>
      <c r="AB157" s="1"/>
      <c r="AC157" s="1"/>
      <c r="AD157" s="1"/>
      <c r="AE157" s="1"/>
      <c r="AF157" s="1"/>
      <c r="AG157" s="1"/>
      <c r="AH157" s="1"/>
      <c r="AI157" s="1"/>
      <c r="AJ157" s="1"/>
      <c r="AK157" s="1"/>
      <c r="AL157" s="1"/>
      <c r="AM157" s="1"/>
    </row>
    <row r="158" spans="14:39" s="3" customFormat="1" x14ac:dyDescent="0.2">
      <c r="N158" s="1"/>
      <c r="O158" s="1"/>
      <c r="P158" s="12"/>
      <c r="Q158" s="12"/>
      <c r="R158" s="12"/>
      <c r="S158" s="12"/>
      <c r="X158" s="1"/>
      <c r="Y158" s="1"/>
      <c r="Z158" s="1"/>
      <c r="AA158" s="1"/>
      <c r="AB158" s="1"/>
      <c r="AC158" s="1"/>
      <c r="AD158" s="1"/>
      <c r="AE158" s="1"/>
      <c r="AF158" s="1"/>
      <c r="AG158" s="1"/>
      <c r="AH158" s="1"/>
      <c r="AI158" s="1"/>
      <c r="AJ158" s="1"/>
      <c r="AK158" s="1"/>
      <c r="AL158" s="1"/>
      <c r="AM158" s="1"/>
    </row>
    <row r="159" spans="14:39" s="3" customFormat="1" x14ac:dyDescent="0.2">
      <c r="N159" s="1"/>
      <c r="O159" s="1"/>
      <c r="P159" s="12"/>
      <c r="Q159" s="12"/>
      <c r="R159" s="12"/>
      <c r="S159" s="12"/>
      <c r="X159" s="1"/>
      <c r="Y159" s="1"/>
      <c r="Z159" s="1"/>
      <c r="AA159" s="1"/>
      <c r="AB159" s="1"/>
      <c r="AC159" s="1"/>
      <c r="AD159" s="1"/>
      <c r="AE159" s="1"/>
      <c r="AF159" s="1"/>
      <c r="AG159" s="1"/>
      <c r="AH159" s="1"/>
      <c r="AI159" s="1"/>
      <c r="AJ159" s="1"/>
      <c r="AK159" s="1"/>
      <c r="AL159" s="1"/>
      <c r="AM159" s="1"/>
    </row>
    <row r="160" spans="14:39" s="3" customFormat="1" x14ac:dyDescent="0.2">
      <c r="N160" s="1"/>
      <c r="O160" s="1"/>
      <c r="P160" s="12"/>
      <c r="Q160" s="12"/>
      <c r="R160" s="12"/>
      <c r="S160" s="12"/>
      <c r="X160" s="1"/>
      <c r="Y160" s="1"/>
      <c r="Z160" s="1"/>
      <c r="AA160" s="1"/>
      <c r="AB160" s="1"/>
      <c r="AC160" s="1"/>
      <c r="AD160" s="1"/>
      <c r="AE160" s="1"/>
      <c r="AF160" s="1"/>
      <c r="AG160" s="1"/>
      <c r="AH160" s="1"/>
      <c r="AI160" s="1"/>
      <c r="AJ160" s="1"/>
      <c r="AK160" s="1"/>
      <c r="AL160" s="1"/>
      <c r="AM160" s="1"/>
    </row>
    <row r="161" spans="14:39" s="3" customFormat="1" x14ac:dyDescent="0.2">
      <c r="N161" s="1"/>
      <c r="O161" s="1"/>
      <c r="P161" s="12"/>
      <c r="Q161" s="12"/>
      <c r="R161" s="12"/>
      <c r="S161" s="12"/>
      <c r="X161" s="1"/>
      <c r="Y161" s="1"/>
      <c r="Z161" s="1"/>
      <c r="AA161" s="1"/>
      <c r="AB161" s="1"/>
      <c r="AC161" s="1"/>
      <c r="AD161" s="1"/>
      <c r="AE161" s="1"/>
      <c r="AF161" s="1"/>
      <c r="AG161" s="1"/>
      <c r="AH161" s="1"/>
      <c r="AI161" s="1"/>
      <c r="AJ161" s="1"/>
      <c r="AK161" s="1"/>
      <c r="AL161" s="1"/>
      <c r="AM161" s="1"/>
    </row>
    <row r="162" spans="14:39" s="3" customFormat="1" x14ac:dyDescent="0.2">
      <c r="N162" s="1"/>
      <c r="O162" s="1"/>
      <c r="P162" s="12"/>
      <c r="Q162" s="12"/>
      <c r="R162" s="12"/>
      <c r="S162" s="12"/>
      <c r="X162" s="1"/>
      <c r="Y162" s="1"/>
      <c r="Z162" s="1"/>
      <c r="AA162" s="1"/>
      <c r="AB162" s="1"/>
      <c r="AC162" s="1"/>
      <c r="AD162" s="1"/>
      <c r="AE162" s="1"/>
      <c r="AF162" s="1"/>
      <c r="AG162" s="1"/>
      <c r="AH162" s="1"/>
      <c r="AI162" s="1"/>
      <c r="AJ162" s="1"/>
      <c r="AK162" s="1"/>
      <c r="AL162" s="1"/>
      <c r="AM162" s="1"/>
    </row>
    <row r="163" spans="14:39" s="3" customFormat="1" x14ac:dyDescent="0.2">
      <c r="N163" s="1"/>
      <c r="O163" s="1"/>
      <c r="P163" s="12"/>
      <c r="Q163" s="12"/>
      <c r="R163" s="12"/>
      <c r="S163" s="12"/>
      <c r="X163" s="1"/>
      <c r="Y163" s="1"/>
      <c r="Z163" s="1"/>
      <c r="AA163" s="1"/>
      <c r="AB163" s="1"/>
      <c r="AC163" s="1"/>
      <c r="AD163" s="1"/>
      <c r="AE163" s="1"/>
      <c r="AF163" s="1"/>
      <c r="AG163" s="1"/>
      <c r="AH163" s="1"/>
      <c r="AI163" s="1"/>
      <c r="AJ163" s="1"/>
      <c r="AK163" s="1"/>
      <c r="AL163" s="1"/>
      <c r="AM163" s="1"/>
    </row>
    <row r="164" spans="14:39" s="3" customFormat="1" x14ac:dyDescent="0.2">
      <c r="N164" s="1"/>
      <c r="O164" s="1"/>
      <c r="P164" s="12"/>
      <c r="Q164" s="12"/>
      <c r="R164" s="12"/>
      <c r="S164" s="12"/>
      <c r="X164" s="1"/>
      <c r="Y164" s="1"/>
      <c r="Z164" s="1"/>
      <c r="AA164" s="1"/>
      <c r="AB164" s="1"/>
      <c r="AC164" s="1"/>
      <c r="AD164" s="1"/>
      <c r="AE164" s="1"/>
      <c r="AF164" s="1"/>
      <c r="AG164" s="1"/>
      <c r="AH164" s="1"/>
      <c r="AI164" s="1"/>
      <c r="AJ164" s="1"/>
      <c r="AK164" s="1"/>
      <c r="AL164" s="1"/>
      <c r="AM164" s="1"/>
    </row>
    <row r="165" spans="14:39" s="3" customFormat="1" x14ac:dyDescent="0.2">
      <c r="N165" s="1"/>
      <c r="O165" s="1"/>
      <c r="P165" s="12"/>
      <c r="Q165" s="12"/>
      <c r="R165" s="12"/>
      <c r="S165" s="12"/>
      <c r="X165" s="1"/>
      <c r="Y165" s="1"/>
      <c r="Z165" s="1"/>
      <c r="AA165" s="1"/>
      <c r="AB165" s="1"/>
      <c r="AC165" s="1"/>
      <c r="AD165" s="1"/>
      <c r="AE165" s="1"/>
      <c r="AF165" s="1"/>
      <c r="AG165" s="1"/>
      <c r="AH165" s="1"/>
      <c r="AI165" s="1"/>
      <c r="AJ165" s="1"/>
      <c r="AK165" s="1"/>
      <c r="AL165" s="1"/>
      <c r="AM165" s="1"/>
    </row>
    <row r="166" spans="14:39" s="3" customFormat="1" x14ac:dyDescent="0.2">
      <c r="N166" s="1"/>
      <c r="O166" s="1"/>
      <c r="P166" s="12"/>
      <c r="Q166" s="12"/>
      <c r="R166" s="12"/>
      <c r="S166" s="12"/>
      <c r="X166" s="1"/>
      <c r="Y166" s="1"/>
      <c r="Z166" s="1"/>
      <c r="AA166" s="1"/>
      <c r="AB166" s="1"/>
      <c r="AC166" s="1"/>
      <c r="AD166" s="1"/>
      <c r="AE166" s="1"/>
      <c r="AF166" s="1"/>
      <c r="AG166" s="1"/>
      <c r="AH166" s="1"/>
      <c r="AI166" s="1"/>
      <c r="AJ166" s="1"/>
      <c r="AK166" s="1"/>
      <c r="AL166" s="1"/>
      <c r="AM166" s="1"/>
    </row>
    <row r="167" spans="14:39" s="3" customFormat="1" x14ac:dyDescent="0.2">
      <c r="N167" s="1"/>
      <c r="O167" s="1"/>
      <c r="P167" s="12"/>
      <c r="Q167" s="12"/>
      <c r="R167" s="12"/>
      <c r="S167" s="12"/>
      <c r="X167" s="1"/>
      <c r="Y167" s="1"/>
      <c r="Z167" s="1"/>
      <c r="AA167" s="1"/>
      <c r="AB167" s="1"/>
      <c r="AC167" s="1"/>
      <c r="AD167" s="1"/>
      <c r="AE167" s="1"/>
      <c r="AF167" s="1"/>
      <c r="AG167" s="1"/>
      <c r="AH167" s="1"/>
      <c r="AI167" s="1"/>
      <c r="AJ167" s="1"/>
      <c r="AK167" s="1"/>
      <c r="AL167" s="1"/>
      <c r="AM167" s="1"/>
    </row>
    <row r="168" spans="14:39" s="3" customFormat="1" x14ac:dyDescent="0.2">
      <c r="N168" s="1"/>
      <c r="O168" s="1"/>
      <c r="P168" s="12"/>
      <c r="Q168" s="12"/>
      <c r="R168" s="12"/>
      <c r="S168" s="12"/>
      <c r="X168" s="1"/>
      <c r="Y168" s="1"/>
      <c r="Z168" s="1"/>
      <c r="AA168" s="1"/>
      <c r="AB168" s="1"/>
      <c r="AC168" s="1"/>
      <c r="AD168" s="1"/>
      <c r="AE168" s="1"/>
      <c r="AF168" s="1"/>
      <c r="AG168" s="1"/>
      <c r="AH168" s="1"/>
      <c r="AI168" s="1"/>
      <c r="AJ168" s="1"/>
      <c r="AK168" s="1"/>
      <c r="AL168" s="1"/>
      <c r="AM168" s="1"/>
    </row>
    <row r="169" spans="14:39" s="3" customFormat="1" x14ac:dyDescent="0.2">
      <c r="N169" s="1"/>
      <c r="O169" s="1"/>
      <c r="P169" s="12"/>
      <c r="Q169" s="12"/>
      <c r="R169" s="12"/>
      <c r="S169" s="12"/>
      <c r="X169" s="1"/>
      <c r="Y169" s="1"/>
      <c r="Z169" s="1"/>
      <c r="AA169" s="1"/>
      <c r="AB169" s="1"/>
      <c r="AC169" s="1"/>
      <c r="AD169" s="1"/>
      <c r="AE169" s="1"/>
      <c r="AF169" s="1"/>
      <c r="AG169" s="1"/>
      <c r="AH169" s="1"/>
      <c r="AI169" s="1"/>
      <c r="AJ169" s="1"/>
      <c r="AK169" s="1"/>
      <c r="AL169" s="1"/>
      <c r="AM169" s="1"/>
    </row>
    <row r="170" spans="14:39" s="3" customFormat="1" x14ac:dyDescent="0.2">
      <c r="N170" s="1"/>
      <c r="O170" s="1"/>
      <c r="P170" s="12"/>
      <c r="Q170" s="12"/>
      <c r="R170" s="12"/>
      <c r="S170" s="12"/>
      <c r="X170" s="1"/>
      <c r="Y170" s="1"/>
      <c r="Z170" s="1"/>
      <c r="AA170" s="1"/>
      <c r="AB170" s="1"/>
      <c r="AC170" s="1"/>
      <c r="AD170" s="1"/>
      <c r="AE170" s="1"/>
      <c r="AF170" s="1"/>
      <c r="AG170" s="1"/>
      <c r="AH170" s="1"/>
      <c r="AI170" s="1"/>
      <c r="AJ170" s="1"/>
      <c r="AK170" s="1"/>
      <c r="AL170" s="1"/>
      <c r="AM170" s="1"/>
    </row>
    <row r="171" spans="14:39" s="3" customFormat="1" x14ac:dyDescent="0.2">
      <c r="N171" s="1"/>
      <c r="O171" s="1"/>
      <c r="P171" s="12"/>
      <c r="Q171" s="12"/>
      <c r="R171" s="12"/>
      <c r="S171" s="12"/>
      <c r="X171" s="1"/>
      <c r="Y171" s="1"/>
      <c r="Z171" s="1"/>
      <c r="AA171" s="1"/>
      <c r="AB171" s="1"/>
      <c r="AC171" s="1"/>
      <c r="AD171" s="1"/>
      <c r="AE171" s="1"/>
      <c r="AF171" s="1"/>
      <c r="AG171" s="1"/>
      <c r="AH171" s="1"/>
      <c r="AI171" s="1"/>
      <c r="AJ171" s="1"/>
      <c r="AK171" s="1"/>
      <c r="AL171" s="1"/>
      <c r="AM171" s="1"/>
    </row>
    <row r="172" spans="14:39" s="3" customFormat="1" x14ac:dyDescent="0.2">
      <c r="N172" s="1"/>
      <c r="O172" s="1"/>
      <c r="P172" s="12"/>
      <c r="Q172" s="12"/>
      <c r="R172" s="12"/>
      <c r="S172" s="12"/>
      <c r="X172" s="1"/>
      <c r="Y172" s="1"/>
      <c r="Z172" s="1"/>
      <c r="AA172" s="1"/>
      <c r="AB172" s="1"/>
      <c r="AC172" s="1"/>
      <c r="AD172" s="1"/>
      <c r="AE172" s="1"/>
      <c r="AF172" s="1"/>
      <c r="AG172" s="1"/>
      <c r="AH172" s="1"/>
      <c r="AI172" s="1"/>
      <c r="AJ172" s="1"/>
      <c r="AK172" s="1"/>
      <c r="AL172" s="1"/>
      <c r="AM172" s="1"/>
    </row>
    <row r="173" spans="14:39" s="3" customFormat="1" x14ac:dyDescent="0.2">
      <c r="N173" s="1"/>
      <c r="O173" s="1"/>
      <c r="P173" s="12"/>
      <c r="Q173" s="12"/>
      <c r="R173" s="12"/>
      <c r="S173" s="12"/>
      <c r="X173" s="1"/>
      <c r="Y173" s="1"/>
      <c r="Z173" s="1"/>
      <c r="AA173" s="1"/>
      <c r="AB173" s="1"/>
      <c r="AC173" s="1"/>
      <c r="AD173" s="1"/>
      <c r="AE173" s="1"/>
      <c r="AF173" s="1"/>
      <c r="AG173" s="1"/>
      <c r="AH173" s="1"/>
      <c r="AI173" s="1"/>
      <c r="AJ173" s="1"/>
      <c r="AK173" s="1"/>
      <c r="AL173" s="1"/>
      <c r="AM173" s="1"/>
    </row>
    <row r="174" spans="14:39" s="3" customFormat="1" x14ac:dyDescent="0.2">
      <c r="N174" s="1"/>
      <c r="O174" s="1"/>
      <c r="P174" s="12"/>
      <c r="Q174" s="12"/>
      <c r="R174" s="12"/>
      <c r="S174" s="12"/>
      <c r="X174" s="1"/>
      <c r="Y174" s="1"/>
      <c r="Z174" s="1"/>
      <c r="AA174" s="1"/>
      <c r="AB174" s="1"/>
      <c r="AC174" s="1"/>
      <c r="AD174" s="1"/>
      <c r="AE174" s="1"/>
      <c r="AF174" s="1"/>
      <c r="AG174" s="1"/>
      <c r="AH174" s="1"/>
      <c r="AI174" s="1"/>
      <c r="AJ174" s="1"/>
      <c r="AK174" s="1"/>
      <c r="AL174" s="1"/>
      <c r="AM174" s="1"/>
    </row>
    <row r="175" spans="14:39" s="3" customFormat="1" x14ac:dyDescent="0.2">
      <c r="N175" s="1"/>
      <c r="O175" s="1"/>
      <c r="P175" s="12"/>
      <c r="Q175" s="12"/>
      <c r="R175" s="12"/>
      <c r="S175" s="12"/>
      <c r="X175" s="1"/>
      <c r="Y175" s="1"/>
      <c r="Z175" s="1"/>
      <c r="AA175" s="1"/>
      <c r="AB175" s="1"/>
      <c r="AC175" s="1"/>
      <c r="AD175" s="1"/>
      <c r="AE175" s="1"/>
      <c r="AF175" s="1"/>
      <c r="AG175" s="1"/>
      <c r="AH175" s="1"/>
      <c r="AI175" s="1"/>
      <c r="AJ175" s="1"/>
      <c r="AK175" s="1"/>
      <c r="AL175" s="1"/>
      <c r="AM175" s="1"/>
    </row>
    <row r="176" spans="14:39" s="3" customFormat="1" x14ac:dyDescent="0.2">
      <c r="N176" s="1"/>
      <c r="O176" s="1"/>
      <c r="P176" s="12"/>
      <c r="Q176" s="12"/>
      <c r="R176" s="12"/>
      <c r="S176" s="12"/>
      <c r="X176" s="1"/>
      <c r="Y176" s="1"/>
      <c r="Z176" s="1"/>
      <c r="AA176" s="1"/>
      <c r="AB176" s="1"/>
      <c r="AC176" s="1"/>
      <c r="AD176" s="1"/>
      <c r="AE176" s="1"/>
      <c r="AF176" s="1"/>
      <c r="AG176" s="1"/>
      <c r="AH176" s="1"/>
      <c r="AI176" s="1"/>
      <c r="AJ176" s="1"/>
      <c r="AK176" s="1"/>
      <c r="AL176" s="1"/>
      <c r="AM176" s="1"/>
    </row>
    <row r="177" spans="14:39" s="3" customFormat="1" x14ac:dyDescent="0.2">
      <c r="N177" s="1"/>
      <c r="O177" s="1"/>
      <c r="P177" s="12"/>
      <c r="Q177" s="12"/>
      <c r="R177" s="12"/>
      <c r="S177" s="12"/>
      <c r="X177" s="1"/>
      <c r="Y177" s="1"/>
      <c r="Z177" s="1"/>
      <c r="AA177" s="1"/>
      <c r="AB177" s="1"/>
      <c r="AC177" s="1"/>
      <c r="AD177" s="1"/>
      <c r="AE177" s="1"/>
      <c r="AF177" s="1"/>
      <c r="AG177" s="1"/>
      <c r="AH177" s="1"/>
      <c r="AI177" s="1"/>
      <c r="AJ177" s="1"/>
      <c r="AK177" s="1"/>
      <c r="AL177" s="1"/>
      <c r="AM177" s="1"/>
    </row>
    <row r="178" spans="14:39" s="3" customFormat="1" x14ac:dyDescent="0.2">
      <c r="N178" s="1"/>
      <c r="O178" s="1"/>
      <c r="P178" s="12"/>
      <c r="Q178" s="12"/>
      <c r="R178" s="12"/>
      <c r="S178" s="12"/>
      <c r="X178" s="1"/>
      <c r="Y178" s="1"/>
      <c r="Z178" s="1"/>
      <c r="AA178" s="1"/>
      <c r="AB178" s="1"/>
      <c r="AC178" s="1"/>
      <c r="AD178" s="1"/>
      <c r="AE178" s="1"/>
      <c r="AF178" s="1"/>
      <c r="AG178" s="1"/>
      <c r="AH178" s="1"/>
      <c r="AI178" s="1"/>
      <c r="AJ178" s="1"/>
      <c r="AK178" s="1"/>
      <c r="AL178" s="1"/>
      <c r="AM178" s="1"/>
    </row>
    <row r="179" spans="14:39" s="3" customFormat="1" x14ac:dyDescent="0.2">
      <c r="N179" s="1"/>
      <c r="O179" s="1"/>
      <c r="P179" s="12"/>
      <c r="Q179" s="12"/>
      <c r="R179" s="12"/>
      <c r="S179" s="12"/>
      <c r="X179" s="1"/>
      <c r="Y179" s="1"/>
      <c r="Z179" s="1"/>
      <c r="AA179" s="1"/>
      <c r="AB179" s="1"/>
      <c r="AC179" s="1"/>
      <c r="AD179" s="1"/>
      <c r="AE179" s="1"/>
      <c r="AF179" s="1"/>
      <c r="AG179" s="1"/>
      <c r="AH179" s="1"/>
      <c r="AI179" s="1"/>
      <c r="AJ179" s="1"/>
      <c r="AK179" s="1"/>
      <c r="AL179" s="1"/>
      <c r="AM179" s="1"/>
    </row>
    <row r="180" spans="14:39" s="3" customFormat="1" x14ac:dyDescent="0.2">
      <c r="N180" s="1"/>
      <c r="O180" s="1"/>
      <c r="P180" s="12"/>
      <c r="Q180" s="12"/>
      <c r="R180" s="12"/>
      <c r="S180" s="12"/>
      <c r="X180" s="1"/>
      <c r="Y180" s="1"/>
      <c r="Z180" s="1"/>
      <c r="AA180" s="1"/>
      <c r="AB180" s="1"/>
      <c r="AC180" s="1"/>
      <c r="AD180" s="1"/>
      <c r="AE180" s="1"/>
      <c r="AF180" s="1"/>
      <c r="AG180" s="1"/>
      <c r="AH180" s="1"/>
      <c r="AI180" s="1"/>
      <c r="AJ180" s="1"/>
      <c r="AK180" s="1"/>
      <c r="AL180" s="1"/>
      <c r="AM180" s="1"/>
    </row>
    <row r="181" spans="14:39" s="3" customFormat="1" x14ac:dyDescent="0.2">
      <c r="N181" s="1"/>
      <c r="O181" s="1"/>
      <c r="P181" s="12"/>
      <c r="Q181" s="12"/>
      <c r="R181" s="12"/>
      <c r="S181" s="12"/>
      <c r="X181" s="1"/>
      <c r="Y181" s="1"/>
      <c r="Z181" s="1"/>
      <c r="AA181" s="1"/>
      <c r="AB181" s="1"/>
      <c r="AC181" s="1"/>
      <c r="AD181" s="1"/>
      <c r="AE181" s="1"/>
      <c r="AF181" s="1"/>
      <c r="AG181" s="1"/>
      <c r="AH181" s="1"/>
      <c r="AI181" s="1"/>
      <c r="AJ181" s="1"/>
      <c r="AK181" s="1"/>
      <c r="AL181" s="1"/>
      <c r="AM181" s="1"/>
    </row>
    <row r="182" spans="14:39" s="3" customFormat="1" x14ac:dyDescent="0.2">
      <c r="N182" s="1"/>
      <c r="O182" s="1"/>
      <c r="P182" s="12"/>
      <c r="Q182" s="12"/>
      <c r="R182" s="12"/>
      <c r="S182" s="12"/>
      <c r="X182" s="1"/>
      <c r="Y182" s="1"/>
      <c r="Z182" s="1"/>
      <c r="AA182" s="1"/>
      <c r="AB182" s="1"/>
      <c r="AC182" s="1"/>
      <c r="AD182" s="1"/>
      <c r="AE182" s="1"/>
      <c r="AF182" s="1"/>
      <c r="AG182" s="1"/>
      <c r="AH182" s="1"/>
      <c r="AI182" s="1"/>
      <c r="AJ182" s="1"/>
      <c r="AK182" s="1"/>
      <c r="AL182" s="1"/>
      <c r="AM182" s="1"/>
    </row>
    <row r="183" spans="14:39" s="3" customFormat="1" x14ac:dyDescent="0.2">
      <c r="N183" s="1"/>
      <c r="O183" s="1"/>
      <c r="P183" s="12"/>
      <c r="Q183" s="12"/>
      <c r="R183" s="12"/>
      <c r="S183" s="12"/>
      <c r="X183" s="1"/>
      <c r="Y183" s="1"/>
      <c r="Z183" s="1"/>
      <c r="AA183" s="1"/>
      <c r="AB183" s="1"/>
      <c r="AC183" s="1"/>
      <c r="AD183" s="1"/>
      <c r="AE183" s="1"/>
      <c r="AF183" s="1"/>
      <c r="AG183" s="1"/>
      <c r="AH183" s="1"/>
      <c r="AI183" s="1"/>
      <c r="AJ183" s="1"/>
      <c r="AK183" s="1"/>
      <c r="AL183" s="1"/>
      <c r="AM183" s="1"/>
    </row>
    <row r="184" spans="14:39" s="3" customFormat="1" x14ac:dyDescent="0.2">
      <c r="N184" s="1"/>
      <c r="O184" s="1"/>
      <c r="P184" s="12"/>
      <c r="Q184" s="12"/>
      <c r="R184" s="12"/>
      <c r="S184" s="12"/>
      <c r="X184" s="1"/>
      <c r="Y184" s="1"/>
      <c r="Z184" s="1"/>
      <c r="AA184" s="1"/>
      <c r="AB184" s="1"/>
      <c r="AC184" s="1"/>
      <c r="AD184" s="1"/>
      <c r="AE184" s="1"/>
      <c r="AF184" s="1"/>
      <c r="AG184" s="1"/>
      <c r="AH184" s="1"/>
      <c r="AI184" s="1"/>
      <c r="AJ184" s="1"/>
      <c r="AK184" s="1"/>
      <c r="AL184" s="1"/>
      <c r="AM184" s="1"/>
    </row>
    <row r="185" spans="14:39" s="3" customFormat="1" x14ac:dyDescent="0.2">
      <c r="N185" s="1"/>
      <c r="O185" s="1"/>
      <c r="P185" s="12"/>
      <c r="Q185" s="12"/>
      <c r="R185" s="12"/>
      <c r="S185" s="12"/>
      <c r="X185" s="1"/>
      <c r="Y185" s="1"/>
      <c r="Z185" s="1"/>
      <c r="AA185" s="1"/>
      <c r="AB185" s="1"/>
      <c r="AC185" s="1"/>
      <c r="AD185" s="1"/>
      <c r="AE185" s="1"/>
      <c r="AF185" s="1"/>
      <c r="AG185" s="1"/>
      <c r="AH185" s="1"/>
      <c r="AI185" s="1"/>
      <c r="AJ185" s="1"/>
      <c r="AK185" s="1"/>
      <c r="AL185" s="1"/>
      <c r="AM185" s="1"/>
    </row>
    <row r="186" spans="14:39" s="3" customFormat="1" x14ac:dyDescent="0.2">
      <c r="N186" s="1"/>
      <c r="O186" s="1"/>
      <c r="P186" s="12"/>
      <c r="Q186" s="12"/>
      <c r="R186" s="12"/>
      <c r="S186" s="12"/>
      <c r="X186" s="1"/>
      <c r="Y186" s="1"/>
      <c r="Z186" s="1"/>
      <c r="AA186" s="1"/>
      <c r="AB186" s="1"/>
      <c r="AC186" s="1"/>
      <c r="AD186" s="1"/>
      <c r="AE186" s="1"/>
      <c r="AF186" s="1"/>
      <c r="AG186" s="1"/>
      <c r="AH186" s="1"/>
      <c r="AI186" s="1"/>
      <c r="AJ186" s="1"/>
      <c r="AK186" s="1"/>
      <c r="AL186" s="1"/>
      <c r="AM186" s="1"/>
    </row>
    <row r="187" spans="14:39" s="3" customFormat="1" x14ac:dyDescent="0.2">
      <c r="N187" s="1"/>
      <c r="O187" s="1"/>
      <c r="P187" s="12"/>
      <c r="Q187" s="12"/>
      <c r="R187" s="12"/>
      <c r="S187" s="12"/>
      <c r="X187" s="1"/>
      <c r="Y187" s="1"/>
      <c r="Z187" s="1"/>
      <c r="AA187" s="1"/>
      <c r="AB187" s="1"/>
      <c r="AC187" s="1"/>
      <c r="AD187" s="1"/>
      <c r="AE187" s="1"/>
      <c r="AF187" s="1"/>
      <c r="AG187" s="1"/>
      <c r="AH187" s="1"/>
      <c r="AI187" s="1"/>
      <c r="AJ187" s="1"/>
      <c r="AK187" s="1"/>
      <c r="AL187" s="1"/>
      <c r="AM187" s="1"/>
    </row>
    <row r="188" spans="14:39" s="3" customFormat="1" x14ac:dyDescent="0.2">
      <c r="N188" s="1"/>
      <c r="O188" s="1"/>
      <c r="P188" s="12"/>
      <c r="Q188" s="12"/>
      <c r="R188" s="12"/>
      <c r="S188" s="12"/>
      <c r="X188" s="1"/>
      <c r="Y188" s="1"/>
      <c r="Z188" s="1"/>
      <c r="AA188" s="1"/>
      <c r="AB188" s="1"/>
      <c r="AC188" s="1"/>
      <c r="AD188" s="1"/>
      <c r="AE188" s="1"/>
      <c r="AF188" s="1"/>
      <c r="AG188" s="1"/>
      <c r="AH188" s="1"/>
      <c r="AI188" s="1"/>
      <c r="AJ188" s="1"/>
      <c r="AK188" s="1"/>
      <c r="AL188" s="1"/>
      <c r="AM188" s="1"/>
    </row>
    <row r="189" spans="14:39" s="3" customFormat="1" x14ac:dyDescent="0.2">
      <c r="N189" s="1"/>
      <c r="O189" s="1"/>
      <c r="P189" s="12"/>
      <c r="Q189" s="12"/>
      <c r="R189" s="12"/>
      <c r="S189" s="12"/>
      <c r="X189" s="1"/>
      <c r="Y189" s="1"/>
      <c r="Z189" s="1"/>
      <c r="AA189" s="1"/>
      <c r="AB189" s="1"/>
      <c r="AC189" s="1"/>
      <c r="AD189" s="1"/>
      <c r="AE189" s="1"/>
      <c r="AF189" s="1"/>
      <c r="AG189" s="1"/>
      <c r="AH189" s="1"/>
      <c r="AI189" s="1"/>
      <c r="AJ189" s="1"/>
      <c r="AK189" s="1"/>
      <c r="AL189" s="1"/>
      <c r="AM189" s="1"/>
    </row>
    <row r="190" spans="14:39" s="3" customFormat="1" x14ac:dyDescent="0.2">
      <c r="N190" s="1"/>
      <c r="O190" s="1"/>
      <c r="P190" s="12"/>
      <c r="Q190" s="12"/>
      <c r="R190" s="12"/>
      <c r="S190" s="12"/>
      <c r="X190" s="1"/>
      <c r="Y190" s="1"/>
      <c r="Z190" s="1"/>
      <c r="AA190" s="1"/>
      <c r="AB190" s="1"/>
      <c r="AC190" s="1"/>
      <c r="AD190" s="1"/>
      <c r="AE190" s="1"/>
      <c r="AF190" s="1"/>
      <c r="AG190" s="1"/>
      <c r="AH190" s="1"/>
      <c r="AI190" s="1"/>
      <c r="AJ190" s="1"/>
      <c r="AK190" s="1"/>
      <c r="AL190" s="1"/>
      <c r="AM190" s="1"/>
    </row>
    <row r="191" spans="14:39" s="3" customFormat="1" x14ac:dyDescent="0.2">
      <c r="N191" s="1"/>
      <c r="O191" s="1"/>
      <c r="P191" s="12"/>
      <c r="Q191" s="12"/>
      <c r="R191" s="12"/>
      <c r="S191" s="12"/>
      <c r="X191" s="1"/>
      <c r="Y191" s="1"/>
      <c r="Z191" s="1"/>
      <c r="AA191" s="1"/>
      <c r="AB191" s="1"/>
      <c r="AC191" s="1"/>
      <c r="AD191" s="1"/>
      <c r="AE191" s="1"/>
      <c r="AF191" s="1"/>
      <c r="AG191" s="1"/>
      <c r="AH191" s="1"/>
      <c r="AI191" s="1"/>
      <c r="AJ191" s="1"/>
      <c r="AK191" s="1"/>
      <c r="AL191" s="1"/>
      <c r="AM191" s="1"/>
    </row>
    <row r="192" spans="14:39" s="3" customFormat="1" x14ac:dyDescent="0.2">
      <c r="N192" s="1"/>
      <c r="O192" s="1"/>
      <c r="P192" s="12"/>
      <c r="Q192" s="12"/>
      <c r="R192" s="12"/>
      <c r="S192" s="12"/>
      <c r="X192" s="1"/>
      <c r="Y192" s="1"/>
      <c r="Z192" s="1"/>
      <c r="AA192" s="1"/>
      <c r="AB192" s="1"/>
      <c r="AC192" s="1"/>
      <c r="AD192" s="1"/>
      <c r="AE192" s="1"/>
      <c r="AF192" s="1"/>
      <c r="AG192" s="1"/>
      <c r="AH192" s="1"/>
      <c r="AI192" s="1"/>
      <c r="AJ192" s="1"/>
      <c r="AK192" s="1"/>
      <c r="AL192" s="1"/>
      <c r="AM192" s="1"/>
    </row>
    <row r="193" spans="14:39" s="3" customFormat="1" x14ac:dyDescent="0.2">
      <c r="N193" s="1"/>
      <c r="O193" s="1"/>
      <c r="P193" s="12"/>
      <c r="Q193" s="12"/>
      <c r="R193" s="12"/>
      <c r="S193" s="12"/>
      <c r="X193" s="1"/>
      <c r="Y193" s="1"/>
      <c r="Z193" s="1"/>
      <c r="AA193" s="1"/>
      <c r="AB193" s="1"/>
      <c r="AC193" s="1"/>
      <c r="AD193" s="1"/>
      <c r="AE193" s="1"/>
      <c r="AF193" s="1"/>
      <c r="AG193" s="1"/>
      <c r="AH193" s="1"/>
      <c r="AI193" s="1"/>
      <c r="AJ193" s="1"/>
      <c r="AK193" s="1"/>
      <c r="AL193" s="1"/>
      <c r="AM193" s="1"/>
    </row>
    <row r="194" spans="14:39" s="3" customFormat="1" x14ac:dyDescent="0.2">
      <c r="N194" s="1"/>
      <c r="O194" s="1"/>
      <c r="P194" s="12"/>
      <c r="Q194" s="12"/>
      <c r="R194" s="12"/>
      <c r="S194" s="12"/>
      <c r="X194" s="1"/>
      <c r="Y194" s="1"/>
      <c r="Z194" s="1"/>
      <c r="AA194" s="1"/>
      <c r="AB194" s="1"/>
      <c r="AC194" s="1"/>
      <c r="AD194" s="1"/>
      <c r="AE194" s="1"/>
      <c r="AF194" s="1"/>
      <c r="AG194" s="1"/>
      <c r="AH194" s="1"/>
      <c r="AI194" s="1"/>
      <c r="AJ194" s="1"/>
      <c r="AK194" s="1"/>
      <c r="AL194" s="1"/>
      <c r="AM194" s="1"/>
    </row>
    <row r="195" spans="14:39" s="3" customFormat="1" x14ac:dyDescent="0.2">
      <c r="N195" s="1"/>
      <c r="O195" s="1"/>
      <c r="P195" s="12"/>
      <c r="Q195" s="12"/>
      <c r="R195" s="12"/>
      <c r="S195" s="12"/>
      <c r="X195" s="1"/>
      <c r="Y195" s="1"/>
      <c r="Z195" s="1"/>
      <c r="AA195" s="1"/>
      <c r="AB195" s="1"/>
      <c r="AC195" s="1"/>
      <c r="AD195" s="1"/>
      <c r="AE195" s="1"/>
      <c r="AF195" s="1"/>
      <c r="AG195" s="1"/>
      <c r="AH195" s="1"/>
      <c r="AI195" s="1"/>
      <c r="AJ195" s="1"/>
      <c r="AK195" s="1"/>
      <c r="AL195" s="1"/>
      <c r="AM195" s="1"/>
    </row>
    <row r="196" spans="14:39" s="3" customFormat="1" x14ac:dyDescent="0.2">
      <c r="N196" s="1"/>
      <c r="O196" s="1"/>
      <c r="P196" s="12"/>
      <c r="Q196" s="12"/>
      <c r="R196" s="12"/>
      <c r="S196" s="12"/>
      <c r="X196" s="1"/>
      <c r="Y196" s="1"/>
      <c r="Z196" s="1"/>
      <c r="AA196" s="1"/>
      <c r="AB196" s="1"/>
      <c r="AC196" s="1"/>
      <c r="AD196" s="1"/>
      <c r="AE196" s="1"/>
      <c r="AF196" s="1"/>
      <c r="AG196" s="1"/>
      <c r="AH196" s="1"/>
      <c r="AI196" s="1"/>
      <c r="AJ196" s="1"/>
      <c r="AK196" s="1"/>
      <c r="AL196" s="1"/>
      <c r="AM196" s="1"/>
    </row>
    <row r="197" spans="14:39" s="3" customFormat="1" x14ac:dyDescent="0.2">
      <c r="N197" s="1"/>
      <c r="O197" s="1"/>
      <c r="P197" s="12"/>
      <c r="Q197" s="12"/>
      <c r="R197" s="12"/>
      <c r="S197" s="12"/>
      <c r="X197" s="1"/>
      <c r="Y197" s="1"/>
      <c r="Z197" s="1"/>
      <c r="AA197" s="1"/>
      <c r="AB197" s="1"/>
      <c r="AC197" s="1"/>
      <c r="AD197" s="1"/>
      <c r="AE197" s="1"/>
      <c r="AF197" s="1"/>
      <c r="AG197" s="1"/>
      <c r="AH197" s="1"/>
      <c r="AI197" s="1"/>
      <c r="AJ197" s="1"/>
      <c r="AK197" s="1"/>
      <c r="AL197" s="1"/>
      <c r="AM197" s="1"/>
    </row>
    <row r="198" spans="14:39" s="3" customFormat="1" x14ac:dyDescent="0.2">
      <c r="N198" s="1"/>
      <c r="O198" s="1"/>
      <c r="P198" s="12"/>
      <c r="Q198" s="12"/>
      <c r="R198" s="12"/>
      <c r="S198" s="12"/>
      <c r="X198" s="1"/>
      <c r="Y198" s="1"/>
      <c r="Z198" s="1"/>
      <c r="AA198" s="1"/>
      <c r="AB198" s="1"/>
      <c r="AC198" s="1"/>
      <c r="AD198" s="1"/>
      <c r="AE198" s="1"/>
      <c r="AF198" s="1"/>
      <c r="AG198" s="1"/>
      <c r="AH198" s="1"/>
      <c r="AI198" s="1"/>
      <c r="AJ198" s="1"/>
      <c r="AK198" s="1"/>
      <c r="AL198" s="1"/>
      <c r="AM198" s="1"/>
    </row>
    <row r="199" spans="14:39" s="3" customFormat="1" x14ac:dyDescent="0.2">
      <c r="N199" s="1"/>
      <c r="O199" s="1"/>
      <c r="P199" s="12"/>
      <c r="Q199" s="12"/>
      <c r="R199" s="12"/>
      <c r="S199" s="12"/>
      <c r="X199" s="1"/>
      <c r="Y199" s="1"/>
      <c r="Z199" s="1"/>
      <c r="AA199" s="1"/>
      <c r="AB199" s="1"/>
      <c r="AC199" s="1"/>
      <c r="AD199" s="1"/>
      <c r="AE199" s="1"/>
      <c r="AF199" s="1"/>
      <c r="AG199" s="1"/>
      <c r="AH199" s="1"/>
      <c r="AI199" s="1"/>
      <c r="AJ199" s="1"/>
      <c r="AK199" s="1"/>
      <c r="AL199" s="1"/>
      <c r="AM199" s="1"/>
    </row>
    <row r="200" spans="14:39" s="3" customFormat="1" x14ac:dyDescent="0.2">
      <c r="N200" s="1"/>
      <c r="O200" s="1"/>
      <c r="P200" s="12"/>
      <c r="Q200" s="12"/>
      <c r="R200" s="12"/>
      <c r="S200" s="12"/>
      <c r="X200" s="1"/>
      <c r="Y200" s="1"/>
      <c r="Z200" s="1"/>
      <c r="AA200" s="1"/>
      <c r="AB200" s="1"/>
      <c r="AC200" s="1"/>
      <c r="AD200" s="1"/>
      <c r="AE200" s="1"/>
      <c r="AF200" s="1"/>
      <c r="AG200" s="1"/>
      <c r="AH200" s="1"/>
      <c r="AI200" s="1"/>
      <c r="AJ200" s="1"/>
      <c r="AK200" s="1"/>
      <c r="AL200" s="1"/>
      <c r="AM200" s="1"/>
    </row>
    <row r="201" spans="14:39" s="3" customFormat="1" x14ac:dyDescent="0.2">
      <c r="N201" s="1"/>
      <c r="O201" s="1"/>
      <c r="P201" s="12"/>
      <c r="Q201" s="12"/>
      <c r="R201" s="12"/>
      <c r="S201" s="12"/>
      <c r="X201" s="1"/>
      <c r="Y201" s="1"/>
      <c r="Z201" s="1"/>
      <c r="AA201" s="1"/>
      <c r="AB201" s="1"/>
      <c r="AC201" s="1"/>
      <c r="AD201" s="1"/>
      <c r="AE201" s="1"/>
      <c r="AF201" s="1"/>
      <c r="AG201" s="1"/>
      <c r="AH201" s="1"/>
      <c r="AI201" s="1"/>
      <c r="AJ201" s="1"/>
      <c r="AK201" s="1"/>
      <c r="AL201" s="1"/>
      <c r="AM201" s="1"/>
    </row>
    <row r="202" spans="14:39" s="3" customFormat="1" x14ac:dyDescent="0.2">
      <c r="N202" s="1"/>
      <c r="O202" s="1"/>
      <c r="P202" s="12"/>
      <c r="Q202" s="12"/>
      <c r="R202" s="12"/>
      <c r="S202" s="12"/>
      <c r="X202" s="1"/>
      <c r="Y202" s="1"/>
      <c r="Z202" s="1"/>
      <c r="AA202" s="1"/>
      <c r="AB202" s="1"/>
      <c r="AC202" s="1"/>
      <c r="AD202" s="1"/>
      <c r="AE202" s="1"/>
      <c r="AF202" s="1"/>
      <c r="AG202" s="1"/>
      <c r="AH202" s="1"/>
      <c r="AI202" s="1"/>
      <c r="AJ202" s="1"/>
      <c r="AK202" s="1"/>
      <c r="AL202" s="1"/>
      <c r="AM202" s="1"/>
    </row>
    <row r="203" spans="14:39" s="3" customFormat="1" x14ac:dyDescent="0.2">
      <c r="N203" s="1"/>
      <c r="O203" s="1"/>
      <c r="P203" s="12"/>
      <c r="Q203" s="12"/>
      <c r="R203" s="12"/>
      <c r="S203" s="12"/>
      <c r="X203" s="1"/>
      <c r="Y203" s="1"/>
      <c r="Z203" s="1"/>
      <c r="AA203" s="1"/>
      <c r="AB203" s="1"/>
      <c r="AC203" s="1"/>
      <c r="AD203" s="1"/>
      <c r="AE203" s="1"/>
      <c r="AF203" s="1"/>
      <c r="AG203" s="1"/>
      <c r="AH203" s="1"/>
      <c r="AI203" s="1"/>
      <c r="AJ203" s="1"/>
      <c r="AK203" s="1"/>
      <c r="AL203" s="1"/>
      <c r="AM203" s="1"/>
    </row>
    <row r="204" spans="14:39" s="3" customFormat="1" x14ac:dyDescent="0.2">
      <c r="N204" s="1"/>
      <c r="O204" s="1"/>
      <c r="P204" s="12"/>
      <c r="Q204" s="12"/>
      <c r="R204" s="12"/>
      <c r="S204" s="12"/>
      <c r="X204" s="1"/>
      <c r="Y204" s="1"/>
      <c r="Z204" s="1"/>
      <c r="AA204" s="1"/>
      <c r="AB204" s="1"/>
      <c r="AC204" s="1"/>
      <c r="AD204" s="1"/>
      <c r="AE204" s="1"/>
      <c r="AF204" s="1"/>
      <c r="AG204" s="1"/>
      <c r="AH204" s="1"/>
      <c r="AI204" s="1"/>
      <c r="AJ204" s="1"/>
      <c r="AK204" s="1"/>
      <c r="AL204" s="1"/>
      <c r="AM204" s="1"/>
    </row>
    <row r="205" spans="14:39" s="3" customFormat="1" x14ac:dyDescent="0.2">
      <c r="N205" s="1"/>
      <c r="O205" s="1"/>
      <c r="P205" s="12"/>
      <c r="Q205" s="12"/>
      <c r="R205" s="12"/>
      <c r="S205" s="12"/>
      <c r="X205" s="1"/>
      <c r="Y205" s="1"/>
      <c r="Z205" s="1"/>
      <c r="AA205" s="1"/>
      <c r="AB205" s="1"/>
      <c r="AC205" s="1"/>
      <c r="AD205" s="1"/>
      <c r="AE205" s="1"/>
      <c r="AF205" s="1"/>
      <c r="AG205" s="1"/>
      <c r="AH205" s="1"/>
      <c r="AI205" s="1"/>
      <c r="AJ205" s="1"/>
      <c r="AK205" s="1"/>
      <c r="AL205" s="1"/>
      <c r="AM205" s="1"/>
    </row>
    <row r="206" spans="14:39" s="3" customFormat="1" x14ac:dyDescent="0.2">
      <c r="N206" s="1"/>
      <c r="O206" s="1"/>
      <c r="P206" s="12"/>
      <c r="Q206" s="12"/>
      <c r="R206" s="12"/>
      <c r="S206" s="12"/>
      <c r="X206" s="1"/>
      <c r="Y206" s="1"/>
      <c r="Z206" s="1"/>
      <c r="AA206" s="1"/>
      <c r="AB206" s="1"/>
      <c r="AC206" s="1"/>
      <c r="AD206" s="1"/>
      <c r="AE206" s="1"/>
      <c r="AF206" s="1"/>
      <c r="AG206" s="1"/>
      <c r="AH206" s="1"/>
      <c r="AI206" s="1"/>
      <c r="AJ206" s="1"/>
      <c r="AK206" s="1"/>
      <c r="AL206" s="1"/>
      <c r="AM206" s="1"/>
    </row>
    <row r="207" spans="14:39" s="3" customFormat="1" x14ac:dyDescent="0.2">
      <c r="N207" s="1"/>
      <c r="O207" s="1"/>
      <c r="P207" s="12"/>
      <c r="Q207" s="12"/>
      <c r="R207" s="12"/>
      <c r="S207" s="12"/>
      <c r="X207" s="1"/>
      <c r="Y207" s="1"/>
      <c r="Z207" s="1"/>
      <c r="AA207" s="1"/>
      <c r="AB207" s="1"/>
      <c r="AC207" s="1"/>
      <c r="AD207" s="1"/>
      <c r="AE207" s="1"/>
      <c r="AF207" s="1"/>
      <c r="AG207" s="1"/>
      <c r="AH207" s="1"/>
      <c r="AI207" s="1"/>
      <c r="AJ207" s="1"/>
      <c r="AK207" s="1"/>
      <c r="AL207" s="1"/>
      <c r="AM207" s="1"/>
    </row>
    <row r="208" spans="14:39" s="3" customFormat="1" x14ac:dyDescent="0.2">
      <c r="N208" s="1"/>
      <c r="O208" s="1"/>
      <c r="P208" s="12"/>
      <c r="Q208" s="12"/>
      <c r="R208" s="12"/>
      <c r="S208" s="12"/>
      <c r="X208" s="1"/>
      <c r="Y208" s="1"/>
      <c r="Z208" s="1"/>
      <c r="AA208" s="1"/>
      <c r="AB208" s="1"/>
      <c r="AC208" s="1"/>
      <c r="AD208" s="1"/>
      <c r="AE208" s="1"/>
      <c r="AF208" s="1"/>
      <c r="AG208" s="1"/>
      <c r="AH208" s="1"/>
      <c r="AI208" s="1"/>
      <c r="AJ208" s="1"/>
      <c r="AK208" s="1"/>
      <c r="AL208" s="1"/>
      <c r="AM208" s="1"/>
    </row>
    <row r="209" spans="14:39" s="3" customFormat="1" x14ac:dyDescent="0.2">
      <c r="N209" s="1"/>
      <c r="O209" s="1"/>
      <c r="P209" s="12"/>
      <c r="Q209" s="12"/>
      <c r="R209" s="12"/>
      <c r="S209" s="12"/>
      <c r="X209" s="1"/>
      <c r="Y209" s="1"/>
      <c r="Z209" s="1"/>
      <c r="AA209" s="1"/>
      <c r="AB209" s="1"/>
      <c r="AC209" s="1"/>
      <c r="AD209" s="1"/>
      <c r="AE209" s="1"/>
      <c r="AF209" s="1"/>
      <c r="AG209" s="1"/>
      <c r="AH209" s="1"/>
      <c r="AI209" s="1"/>
      <c r="AJ209" s="1"/>
      <c r="AK209" s="1"/>
      <c r="AL209" s="1"/>
      <c r="AM209" s="1"/>
    </row>
    <row r="210" spans="14:39" s="3" customFormat="1" x14ac:dyDescent="0.2">
      <c r="N210" s="1"/>
      <c r="O210" s="1"/>
      <c r="P210" s="12"/>
      <c r="Q210" s="12"/>
      <c r="R210" s="12"/>
      <c r="S210" s="12"/>
      <c r="X210" s="1"/>
      <c r="Y210" s="1"/>
      <c r="Z210" s="1"/>
      <c r="AA210" s="1"/>
      <c r="AB210" s="1"/>
      <c r="AC210" s="1"/>
      <c r="AD210" s="1"/>
      <c r="AE210" s="1"/>
      <c r="AF210" s="1"/>
      <c r="AG210" s="1"/>
      <c r="AH210" s="1"/>
      <c r="AI210" s="1"/>
      <c r="AJ210" s="1"/>
      <c r="AK210" s="1"/>
      <c r="AL210" s="1"/>
      <c r="AM210" s="1"/>
    </row>
    <row r="211" spans="14:39" s="3" customFormat="1" x14ac:dyDescent="0.2">
      <c r="N211" s="1"/>
      <c r="O211" s="1"/>
      <c r="P211" s="12"/>
      <c r="Q211" s="12"/>
      <c r="R211" s="12"/>
      <c r="S211" s="12"/>
      <c r="X211" s="1"/>
      <c r="Y211" s="1"/>
      <c r="Z211" s="1"/>
      <c r="AA211" s="1"/>
      <c r="AB211" s="1"/>
      <c r="AC211" s="1"/>
      <c r="AD211" s="1"/>
      <c r="AE211" s="1"/>
      <c r="AF211" s="1"/>
      <c r="AG211" s="1"/>
      <c r="AH211" s="1"/>
      <c r="AI211" s="1"/>
      <c r="AJ211" s="1"/>
      <c r="AK211" s="1"/>
      <c r="AL211" s="1"/>
      <c r="AM211" s="1"/>
    </row>
    <row r="212" spans="14:39" s="3" customFormat="1" x14ac:dyDescent="0.2">
      <c r="N212" s="1"/>
      <c r="O212" s="1"/>
      <c r="P212" s="12"/>
      <c r="Q212" s="12"/>
      <c r="R212" s="12"/>
      <c r="S212" s="12"/>
      <c r="X212" s="1"/>
      <c r="Y212" s="1"/>
      <c r="Z212" s="1"/>
      <c r="AA212" s="1"/>
      <c r="AB212" s="1"/>
      <c r="AC212" s="1"/>
      <c r="AD212" s="1"/>
      <c r="AE212" s="1"/>
      <c r="AF212" s="1"/>
      <c r="AG212" s="1"/>
      <c r="AH212" s="1"/>
      <c r="AI212" s="1"/>
      <c r="AJ212" s="1"/>
      <c r="AK212" s="1"/>
      <c r="AL212" s="1"/>
      <c r="AM212" s="1"/>
    </row>
    <row r="213" spans="14:39" s="3" customFormat="1" x14ac:dyDescent="0.2">
      <c r="N213" s="1"/>
      <c r="O213" s="1"/>
      <c r="P213" s="12"/>
      <c r="Q213" s="12"/>
      <c r="R213" s="12"/>
      <c r="S213" s="12"/>
      <c r="X213" s="1"/>
      <c r="Y213" s="1"/>
      <c r="Z213" s="1"/>
      <c r="AA213" s="1"/>
      <c r="AB213" s="1"/>
      <c r="AC213" s="1"/>
      <c r="AD213" s="1"/>
      <c r="AE213" s="1"/>
      <c r="AF213" s="1"/>
      <c r="AG213" s="1"/>
      <c r="AH213" s="1"/>
      <c r="AI213" s="1"/>
      <c r="AJ213" s="1"/>
      <c r="AK213" s="1"/>
      <c r="AL213" s="1"/>
      <c r="AM213" s="1"/>
    </row>
    <row r="214" spans="14:39" s="3" customFormat="1" x14ac:dyDescent="0.2">
      <c r="N214" s="1"/>
      <c r="O214" s="1"/>
      <c r="P214" s="12"/>
      <c r="Q214" s="12"/>
      <c r="R214" s="12"/>
      <c r="S214" s="12"/>
      <c r="X214" s="1"/>
      <c r="Y214" s="1"/>
      <c r="Z214" s="1"/>
      <c r="AA214" s="1"/>
      <c r="AB214" s="1"/>
      <c r="AC214" s="1"/>
      <c r="AD214" s="1"/>
      <c r="AE214" s="1"/>
      <c r="AF214" s="1"/>
      <c r="AG214" s="1"/>
      <c r="AH214" s="1"/>
      <c r="AI214" s="1"/>
      <c r="AJ214" s="1"/>
      <c r="AK214" s="1"/>
      <c r="AL214" s="1"/>
      <c r="AM214" s="1"/>
    </row>
    <row r="215" spans="14:39" s="3" customFormat="1" x14ac:dyDescent="0.2">
      <c r="N215" s="1"/>
      <c r="O215" s="1"/>
      <c r="P215" s="12"/>
      <c r="Q215" s="12"/>
      <c r="R215" s="12"/>
      <c r="S215" s="12"/>
      <c r="X215" s="1"/>
      <c r="Y215" s="1"/>
      <c r="Z215" s="1"/>
      <c r="AA215" s="1"/>
      <c r="AB215" s="1"/>
      <c r="AC215" s="1"/>
      <c r="AD215" s="1"/>
      <c r="AE215" s="1"/>
      <c r="AF215" s="1"/>
      <c r="AG215" s="1"/>
      <c r="AH215" s="1"/>
      <c r="AI215" s="1"/>
      <c r="AJ215" s="1"/>
      <c r="AK215" s="1"/>
      <c r="AL215" s="1"/>
      <c r="AM215" s="1"/>
    </row>
    <row r="216" spans="14:39" s="3" customFormat="1" x14ac:dyDescent="0.2">
      <c r="N216" s="1"/>
      <c r="O216" s="1"/>
      <c r="P216" s="12"/>
      <c r="Q216" s="12"/>
      <c r="R216" s="12"/>
      <c r="S216" s="12"/>
      <c r="X216" s="1"/>
      <c r="Y216" s="1"/>
      <c r="Z216" s="1"/>
      <c r="AA216" s="1"/>
      <c r="AB216" s="1"/>
      <c r="AC216" s="1"/>
      <c r="AD216" s="1"/>
      <c r="AE216" s="1"/>
      <c r="AF216" s="1"/>
      <c r="AG216" s="1"/>
      <c r="AH216" s="1"/>
      <c r="AI216" s="1"/>
      <c r="AJ216" s="1"/>
      <c r="AK216" s="1"/>
      <c r="AL216" s="1"/>
      <c r="AM216" s="1"/>
    </row>
    <row r="217" spans="14:39" s="3" customFormat="1" x14ac:dyDescent="0.2">
      <c r="N217" s="1"/>
      <c r="O217" s="1"/>
      <c r="P217" s="12"/>
      <c r="Q217" s="12"/>
      <c r="R217" s="12"/>
      <c r="S217" s="12"/>
      <c r="X217" s="1"/>
      <c r="Y217" s="1"/>
      <c r="Z217" s="1"/>
      <c r="AA217" s="1"/>
      <c r="AB217" s="1"/>
      <c r="AC217" s="1"/>
      <c r="AD217" s="1"/>
      <c r="AE217" s="1"/>
      <c r="AF217" s="1"/>
      <c r="AG217" s="1"/>
      <c r="AH217" s="1"/>
      <c r="AI217" s="1"/>
      <c r="AJ217" s="1"/>
      <c r="AK217" s="1"/>
      <c r="AL217" s="1"/>
      <c r="AM217" s="1"/>
    </row>
    <row r="218" spans="14:39" s="3" customFormat="1" x14ac:dyDescent="0.2">
      <c r="N218" s="1"/>
      <c r="O218" s="1"/>
      <c r="P218" s="12"/>
      <c r="Q218" s="12"/>
      <c r="R218" s="12"/>
      <c r="S218" s="12"/>
      <c r="X218" s="1"/>
      <c r="Y218" s="1"/>
      <c r="Z218" s="1"/>
      <c r="AA218" s="1"/>
      <c r="AB218" s="1"/>
      <c r="AC218" s="1"/>
      <c r="AD218" s="1"/>
      <c r="AE218" s="1"/>
      <c r="AF218" s="1"/>
      <c r="AG218" s="1"/>
      <c r="AH218" s="1"/>
      <c r="AI218" s="1"/>
      <c r="AJ218" s="1"/>
      <c r="AK218" s="1"/>
      <c r="AL218" s="1"/>
      <c r="AM218" s="1"/>
    </row>
    <row r="219" spans="14:39" s="3" customFormat="1" x14ac:dyDescent="0.2">
      <c r="N219" s="1"/>
      <c r="O219" s="1"/>
      <c r="P219" s="12"/>
      <c r="Q219" s="12"/>
      <c r="R219" s="12"/>
      <c r="S219" s="12"/>
      <c r="X219" s="1"/>
      <c r="Y219" s="1"/>
      <c r="Z219" s="1"/>
      <c r="AA219" s="1"/>
      <c r="AB219" s="1"/>
      <c r="AC219" s="1"/>
      <c r="AD219" s="1"/>
      <c r="AE219" s="1"/>
      <c r="AF219" s="1"/>
      <c r="AG219" s="1"/>
      <c r="AH219" s="1"/>
      <c r="AI219" s="1"/>
      <c r="AJ219" s="1"/>
      <c r="AK219" s="1"/>
      <c r="AL219" s="1"/>
      <c r="AM219" s="1"/>
    </row>
    <row r="220" spans="14:39" s="3" customFormat="1" x14ac:dyDescent="0.2">
      <c r="N220" s="1"/>
      <c r="O220" s="1"/>
      <c r="P220" s="12"/>
      <c r="Q220" s="12"/>
      <c r="R220" s="12"/>
      <c r="S220" s="12"/>
      <c r="X220" s="1"/>
      <c r="Y220" s="1"/>
      <c r="Z220" s="1"/>
      <c r="AA220" s="1"/>
      <c r="AB220" s="1"/>
      <c r="AC220" s="1"/>
      <c r="AD220" s="1"/>
      <c r="AE220" s="1"/>
      <c r="AF220" s="1"/>
      <c r="AG220" s="1"/>
      <c r="AH220" s="1"/>
      <c r="AI220" s="1"/>
      <c r="AJ220" s="1"/>
      <c r="AK220" s="1"/>
      <c r="AL220" s="1"/>
      <c r="AM220" s="1"/>
    </row>
    <row r="221" spans="14:39" s="3" customFormat="1" x14ac:dyDescent="0.2">
      <c r="N221" s="1"/>
      <c r="O221" s="1"/>
      <c r="P221" s="12"/>
      <c r="Q221" s="12"/>
      <c r="R221" s="12"/>
      <c r="S221" s="12"/>
      <c r="X221" s="1"/>
      <c r="Y221" s="1"/>
      <c r="Z221" s="1"/>
      <c r="AA221" s="1"/>
      <c r="AB221" s="1"/>
      <c r="AC221" s="1"/>
      <c r="AD221" s="1"/>
      <c r="AE221" s="1"/>
      <c r="AF221" s="1"/>
      <c r="AG221" s="1"/>
      <c r="AH221" s="1"/>
      <c r="AI221" s="1"/>
      <c r="AJ221" s="1"/>
      <c r="AK221" s="1"/>
      <c r="AL221" s="1"/>
      <c r="AM221" s="1"/>
    </row>
    <row r="222" spans="14:39" s="3" customFormat="1" x14ac:dyDescent="0.2">
      <c r="N222" s="1"/>
      <c r="O222" s="1"/>
      <c r="P222" s="12"/>
      <c r="Q222" s="12"/>
      <c r="R222" s="12"/>
      <c r="S222" s="12"/>
      <c r="X222" s="1"/>
      <c r="Y222" s="1"/>
      <c r="Z222" s="1"/>
      <c r="AA222" s="1"/>
      <c r="AB222" s="1"/>
      <c r="AC222" s="1"/>
      <c r="AD222" s="1"/>
      <c r="AE222" s="1"/>
      <c r="AF222" s="1"/>
      <c r="AG222" s="1"/>
      <c r="AH222" s="1"/>
      <c r="AI222" s="1"/>
      <c r="AJ222" s="1"/>
      <c r="AK222" s="1"/>
      <c r="AL222" s="1"/>
      <c r="AM222" s="1"/>
    </row>
    <row r="223" spans="14:39" s="3" customFormat="1" x14ac:dyDescent="0.2">
      <c r="N223" s="1"/>
      <c r="O223" s="1"/>
      <c r="P223" s="12"/>
      <c r="Q223" s="12"/>
      <c r="R223" s="12"/>
      <c r="S223" s="12"/>
      <c r="X223" s="1"/>
      <c r="Y223" s="1"/>
      <c r="Z223" s="1"/>
      <c r="AA223" s="1"/>
      <c r="AB223" s="1"/>
      <c r="AC223" s="1"/>
      <c r="AD223" s="1"/>
      <c r="AE223" s="1"/>
      <c r="AF223" s="1"/>
      <c r="AG223" s="1"/>
      <c r="AH223" s="1"/>
      <c r="AI223" s="1"/>
      <c r="AJ223" s="1"/>
      <c r="AK223" s="1"/>
      <c r="AL223" s="1"/>
      <c r="AM223" s="1"/>
    </row>
    <row r="224" spans="14:39" s="3" customFormat="1" x14ac:dyDescent="0.2">
      <c r="N224" s="1"/>
      <c r="O224" s="1"/>
      <c r="P224" s="12"/>
      <c r="Q224" s="12"/>
      <c r="R224" s="12"/>
      <c r="S224" s="12"/>
      <c r="X224" s="1"/>
      <c r="Y224" s="1"/>
      <c r="Z224" s="1"/>
      <c r="AA224" s="1"/>
      <c r="AB224" s="1"/>
      <c r="AC224" s="1"/>
      <c r="AD224" s="1"/>
      <c r="AE224" s="1"/>
      <c r="AF224" s="1"/>
      <c r="AG224" s="1"/>
      <c r="AH224" s="1"/>
      <c r="AI224" s="1"/>
      <c r="AJ224" s="1"/>
      <c r="AK224" s="1"/>
      <c r="AL224" s="1"/>
      <c r="AM224" s="1"/>
    </row>
    <row r="225" spans="14:39" s="3" customFormat="1" x14ac:dyDescent="0.2">
      <c r="N225" s="1"/>
      <c r="O225" s="1"/>
      <c r="P225" s="12"/>
      <c r="Q225" s="12"/>
      <c r="R225" s="12"/>
      <c r="S225" s="12"/>
      <c r="X225" s="1"/>
      <c r="Y225" s="1"/>
      <c r="Z225" s="1"/>
      <c r="AA225" s="1"/>
      <c r="AB225" s="1"/>
      <c r="AC225" s="1"/>
      <c r="AD225" s="1"/>
      <c r="AE225" s="1"/>
      <c r="AF225" s="1"/>
      <c r="AG225" s="1"/>
      <c r="AH225" s="1"/>
      <c r="AI225" s="1"/>
      <c r="AJ225" s="1"/>
      <c r="AK225" s="1"/>
      <c r="AL225" s="1"/>
      <c r="AM225" s="1"/>
    </row>
    <row r="226" spans="14:39" s="3" customFormat="1" x14ac:dyDescent="0.2">
      <c r="N226" s="1"/>
      <c r="O226" s="1"/>
      <c r="P226" s="12"/>
      <c r="Q226" s="12"/>
      <c r="R226" s="12"/>
      <c r="S226" s="12"/>
      <c r="X226" s="1"/>
      <c r="Y226" s="1"/>
      <c r="Z226" s="1"/>
      <c r="AA226" s="1"/>
      <c r="AB226" s="1"/>
      <c r="AC226" s="1"/>
      <c r="AD226" s="1"/>
      <c r="AE226" s="1"/>
      <c r="AF226" s="1"/>
      <c r="AG226" s="1"/>
      <c r="AH226" s="1"/>
      <c r="AI226" s="1"/>
      <c r="AJ226" s="1"/>
      <c r="AK226" s="1"/>
      <c r="AL226" s="1"/>
      <c r="AM226" s="1"/>
    </row>
    <row r="227" spans="14:39" s="3" customFormat="1" x14ac:dyDescent="0.2">
      <c r="N227" s="1"/>
      <c r="O227" s="1"/>
      <c r="P227" s="12"/>
      <c r="Q227" s="12"/>
      <c r="R227" s="12"/>
      <c r="S227" s="12"/>
      <c r="X227" s="1"/>
      <c r="Y227" s="1"/>
      <c r="Z227" s="1"/>
      <c r="AA227" s="1"/>
      <c r="AB227" s="1"/>
      <c r="AC227" s="1"/>
      <c r="AD227" s="1"/>
      <c r="AE227" s="1"/>
      <c r="AF227" s="1"/>
      <c r="AG227" s="1"/>
      <c r="AH227" s="1"/>
      <c r="AI227" s="1"/>
      <c r="AJ227" s="1"/>
      <c r="AK227" s="1"/>
      <c r="AL227" s="1"/>
      <c r="AM227" s="1"/>
    </row>
    <row r="228" spans="14:39" s="3" customFormat="1" x14ac:dyDescent="0.2">
      <c r="N228" s="1"/>
      <c r="O228" s="1"/>
      <c r="P228" s="12"/>
      <c r="Q228" s="12"/>
      <c r="R228" s="12"/>
      <c r="S228" s="12"/>
      <c r="X228" s="1"/>
      <c r="Y228" s="1"/>
      <c r="Z228" s="1"/>
      <c r="AA228" s="1"/>
      <c r="AB228" s="1"/>
      <c r="AC228" s="1"/>
      <c r="AD228" s="1"/>
      <c r="AE228" s="1"/>
      <c r="AF228" s="1"/>
      <c r="AG228" s="1"/>
      <c r="AH228" s="1"/>
      <c r="AI228" s="1"/>
      <c r="AJ228" s="1"/>
      <c r="AK228" s="1"/>
      <c r="AL228" s="1"/>
      <c r="AM228" s="1"/>
    </row>
    <row r="229" spans="14:39" s="3" customFormat="1" x14ac:dyDescent="0.2">
      <c r="N229" s="1"/>
      <c r="O229" s="1"/>
      <c r="P229" s="12"/>
      <c r="Q229" s="12"/>
      <c r="R229" s="12"/>
      <c r="S229" s="12"/>
      <c r="X229" s="1"/>
      <c r="Y229" s="1"/>
      <c r="Z229" s="1"/>
      <c r="AA229" s="1"/>
      <c r="AB229" s="1"/>
      <c r="AC229" s="1"/>
      <c r="AD229" s="1"/>
      <c r="AE229" s="1"/>
      <c r="AF229" s="1"/>
      <c r="AG229" s="1"/>
      <c r="AH229" s="1"/>
      <c r="AI229" s="1"/>
      <c r="AJ229" s="1"/>
      <c r="AK229" s="1"/>
      <c r="AL229" s="1"/>
      <c r="AM229" s="1"/>
    </row>
    <row r="230" spans="14:39" s="3" customFormat="1" x14ac:dyDescent="0.2">
      <c r="N230" s="1"/>
      <c r="O230" s="1"/>
      <c r="P230" s="12"/>
      <c r="Q230" s="12"/>
      <c r="R230" s="12"/>
      <c r="S230" s="12"/>
      <c r="X230" s="1"/>
      <c r="Y230" s="1"/>
      <c r="Z230" s="1"/>
      <c r="AA230" s="1"/>
      <c r="AB230" s="1"/>
      <c r="AC230" s="1"/>
      <c r="AD230" s="1"/>
      <c r="AE230" s="1"/>
      <c r="AF230" s="1"/>
      <c r="AG230" s="1"/>
      <c r="AH230" s="1"/>
      <c r="AI230" s="1"/>
      <c r="AJ230" s="1"/>
      <c r="AK230" s="1"/>
      <c r="AL230" s="1"/>
      <c r="AM230" s="1"/>
    </row>
    <row r="231" spans="14:39" s="3" customFormat="1" x14ac:dyDescent="0.2">
      <c r="N231" s="1"/>
      <c r="O231" s="1"/>
      <c r="P231" s="12"/>
      <c r="Q231" s="12"/>
      <c r="R231" s="12"/>
      <c r="S231" s="12"/>
      <c r="X231" s="1"/>
      <c r="Y231" s="1"/>
      <c r="Z231" s="1"/>
      <c r="AA231" s="1"/>
      <c r="AB231" s="1"/>
      <c r="AC231" s="1"/>
      <c r="AD231" s="1"/>
      <c r="AE231" s="1"/>
      <c r="AF231" s="1"/>
      <c r="AG231" s="1"/>
      <c r="AH231" s="1"/>
      <c r="AI231" s="1"/>
      <c r="AJ231" s="1"/>
      <c r="AK231" s="1"/>
      <c r="AL231" s="1"/>
      <c r="AM231" s="1"/>
    </row>
    <row r="232" spans="14:39" s="3" customFormat="1" x14ac:dyDescent="0.2">
      <c r="N232" s="1"/>
      <c r="O232" s="1"/>
      <c r="P232" s="12"/>
      <c r="Q232" s="12"/>
      <c r="R232" s="12"/>
      <c r="S232" s="12"/>
      <c r="X232" s="1"/>
      <c r="Y232" s="1"/>
      <c r="Z232" s="1"/>
      <c r="AA232" s="1"/>
      <c r="AB232" s="1"/>
      <c r="AC232" s="1"/>
      <c r="AD232" s="1"/>
      <c r="AE232" s="1"/>
      <c r="AF232" s="1"/>
      <c r="AG232" s="1"/>
      <c r="AH232" s="1"/>
      <c r="AI232" s="1"/>
      <c r="AJ232" s="1"/>
      <c r="AK232" s="1"/>
      <c r="AL232" s="1"/>
      <c r="AM232" s="1"/>
    </row>
    <row r="233" spans="14:39" s="3" customFormat="1" x14ac:dyDescent="0.2">
      <c r="N233" s="1"/>
      <c r="O233" s="1"/>
      <c r="P233" s="12"/>
      <c r="Q233" s="12"/>
      <c r="R233" s="12"/>
      <c r="S233" s="12"/>
      <c r="X233" s="1"/>
      <c r="Y233" s="1"/>
      <c r="Z233" s="1"/>
      <c r="AA233" s="1"/>
      <c r="AB233" s="1"/>
      <c r="AC233" s="1"/>
      <c r="AD233" s="1"/>
      <c r="AE233" s="1"/>
      <c r="AF233" s="1"/>
      <c r="AG233" s="1"/>
      <c r="AH233" s="1"/>
      <c r="AI233" s="1"/>
      <c r="AJ233" s="1"/>
      <c r="AK233" s="1"/>
      <c r="AL233" s="1"/>
      <c r="AM233" s="1"/>
    </row>
    <row r="234" spans="14:39" s="3" customFormat="1" x14ac:dyDescent="0.2">
      <c r="N234" s="1"/>
      <c r="O234" s="1"/>
      <c r="P234" s="12"/>
      <c r="Q234" s="12"/>
      <c r="R234" s="12"/>
      <c r="S234" s="12"/>
      <c r="X234" s="1"/>
      <c r="Y234" s="1"/>
      <c r="Z234" s="1"/>
      <c r="AA234" s="1"/>
      <c r="AB234" s="1"/>
      <c r="AC234" s="1"/>
      <c r="AD234" s="1"/>
      <c r="AE234" s="1"/>
      <c r="AF234" s="1"/>
      <c r="AG234" s="1"/>
      <c r="AH234" s="1"/>
      <c r="AI234" s="1"/>
      <c r="AJ234" s="1"/>
      <c r="AK234" s="1"/>
      <c r="AL234" s="1"/>
      <c r="AM234" s="1"/>
    </row>
    <row r="235" spans="14:39" s="3" customFormat="1" x14ac:dyDescent="0.2">
      <c r="N235" s="1"/>
      <c r="O235" s="1"/>
      <c r="P235" s="12"/>
      <c r="Q235" s="12"/>
      <c r="R235" s="12"/>
      <c r="S235" s="12"/>
      <c r="X235" s="1"/>
      <c r="Y235" s="1"/>
      <c r="Z235" s="1"/>
      <c r="AA235" s="1"/>
      <c r="AB235" s="1"/>
      <c r="AC235" s="1"/>
      <c r="AD235" s="1"/>
      <c r="AE235" s="1"/>
      <c r="AF235" s="1"/>
      <c r="AG235" s="1"/>
      <c r="AH235" s="1"/>
      <c r="AI235" s="1"/>
      <c r="AJ235" s="1"/>
      <c r="AK235" s="1"/>
      <c r="AL235" s="1"/>
      <c r="AM235" s="1"/>
    </row>
    <row r="236" spans="14:39" s="3" customFormat="1" x14ac:dyDescent="0.2">
      <c r="N236" s="1"/>
      <c r="O236" s="1"/>
      <c r="P236" s="12"/>
      <c r="Q236" s="12"/>
      <c r="R236" s="12"/>
      <c r="S236" s="12"/>
      <c r="X236" s="1"/>
      <c r="Y236" s="1"/>
      <c r="Z236" s="1"/>
      <c r="AA236" s="1"/>
      <c r="AB236" s="1"/>
      <c r="AC236" s="1"/>
      <c r="AD236" s="1"/>
      <c r="AE236" s="1"/>
      <c r="AF236" s="1"/>
      <c r="AG236" s="1"/>
      <c r="AH236" s="1"/>
      <c r="AI236" s="1"/>
      <c r="AJ236" s="1"/>
      <c r="AK236" s="1"/>
      <c r="AL236" s="1"/>
      <c r="AM236" s="1"/>
    </row>
    <row r="237" spans="14:39" s="3" customFormat="1" x14ac:dyDescent="0.2">
      <c r="N237" s="1"/>
      <c r="O237" s="1"/>
      <c r="P237" s="12"/>
      <c r="Q237" s="12"/>
      <c r="R237" s="12"/>
      <c r="S237" s="12"/>
      <c r="X237" s="1"/>
      <c r="Y237" s="1"/>
      <c r="Z237" s="1"/>
      <c r="AA237" s="1"/>
      <c r="AB237" s="1"/>
      <c r="AC237" s="1"/>
      <c r="AD237" s="1"/>
      <c r="AE237" s="1"/>
      <c r="AF237" s="1"/>
      <c r="AG237" s="1"/>
      <c r="AH237" s="1"/>
      <c r="AI237" s="1"/>
      <c r="AJ237" s="1"/>
      <c r="AK237" s="1"/>
      <c r="AL237" s="1"/>
      <c r="AM237" s="1"/>
    </row>
    <row r="238" spans="14:39" s="3" customFormat="1" x14ac:dyDescent="0.2">
      <c r="N238" s="1"/>
      <c r="O238" s="1"/>
      <c r="P238" s="12"/>
      <c r="Q238" s="12"/>
      <c r="R238" s="12"/>
      <c r="S238" s="12"/>
      <c r="X238" s="1"/>
      <c r="Y238" s="1"/>
      <c r="Z238" s="1"/>
      <c r="AA238" s="1"/>
      <c r="AB238" s="1"/>
      <c r="AC238" s="1"/>
      <c r="AD238" s="1"/>
      <c r="AE238" s="1"/>
      <c r="AF238" s="1"/>
      <c r="AG238" s="1"/>
      <c r="AH238" s="1"/>
      <c r="AI238" s="1"/>
      <c r="AJ238" s="1"/>
      <c r="AK238" s="1"/>
      <c r="AL238" s="1"/>
      <c r="AM238" s="1"/>
    </row>
    <row r="239" spans="14:39" s="3" customFormat="1" x14ac:dyDescent="0.2">
      <c r="N239" s="1"/>
      <c r="O239" s="1"/>
      <c r="P239" s="12"/>
      <c r="Q239" s="12"/>
      <c r="R239" s="12"/>
      <c r="S239" s="12"/>
      <c r="X239" s="1"/>
      <c r="Y239" s="1"/>
      <c r="Z239" s="1"/>
      <c r="AA239" s="1"/>
      <c r="AB239" s="1"/>
      <c r="AC239" s="1"/>
      <c r="AD239" s="1"/>
      <c r="AE239" s="1"/>
      <c r="AF239" s="1"/>
      <c r="AG239" s="1"/>
      <c r="AH239" s="1"/>
      <c r="AI239" s="1"/>
      <c r="AJ239" s="1"/>
      <c r="AK239" s="1"/>
      <c r="AL239" s="1"/>
      <c r="AM239" s="1"/>
    </row>
    <row r="240" spans="14:39" s="3" customFormat="1" x14ac:dyDescent="0.2">
      <c r="N240" s="1"/>
      <c r="O240" s="1"/>
      <c r="P240" s="12"/>
      <c r="Q240" s="12"/>
      <c r="R240" s="12"/>
      <c r="S240" s="12"/>
      <c r="X240" s="1"/>
      <c r="Y240" s="1"/>
      <c r="Z240" s="1"/>
      <c r="AA240" s="1"/>
      <c r="AB240" s="1"/>
      <c r="AC240" s="1"/>
      <c r="AD240" s="1"/>
      <c r="AE240" s="1"/>
      <c r="AF240" s="1"/>
      <c r="AG240" s="1"/>
      <c r="AH240" s="1"/>
      <c r="AI240" s="1"/>
      <c r="AJ240" s="1"/>
      <c r="AK240" s="1"/>
      <c r="AL240" s="1"/>
      <c r="AM240" s="1"/>
    </row>
    <row r="241" spans="14:39" s="3" customFormat="1" x14ac:dyDescent="0.2">
      <c r="N241" s="1"/>
      <c r="O241" s="1"/>
      <c r="P241" s="12"/>
      <c r="Q241" s="12"/>
      <c r="R241" s="12"/>
      <c r="S241" s="12"/>
      <c r="X241" s="1"/>
      <c r="Y241" s="1"/>
      <c r="Z241" s="1"/>
      <c r="AA241" s="1"/>
      <c r="AB241" s="1"/>
      <c r="AC241" s="1"/>
      <c r="AD241" s="1"/>
      <c r="AE241" s="1"/>
      <c r="AF241" s="1"/>
      <c r="AG241" s="1"/>
      <c r="AH241" s="1"/>
      <c r="AI241" s="1"/>
      <c r="AJ241" s="1"/>
      <c r="AK241" s="1"/>
      <c r="AL241" s="1"/>
      <c r="AM241" s="1"/>
    </row>
    <row r="242" spans="14:39" s="3" customFormat="1" x14ac:dyDescent="0.2">
      <c r="N242" s="1"/>
      <c r="O242" s="1"/>
      <c r="P242" s="12"/>
      <c r="Q242" s="12"/>
      <c r="R242" s="12"/>
      <c r="S242" s="12"/>
      <c r="X242" s="1"/>
      <c r="Y242" s="1"/>
      <c r="Z242" s="1"/>
      <c r="AA242" s="1"/>
      <c r="AB242" s="1"/>
      <c r="AC242" s="1"/>
      <c r="AD242" s="1"/>
      <c r="AE242" s="1"/>
      <c r="AF242" s="1"/>
      <c r="AG242" s="1"/>
      <c r="AH242" s="1"/>
      <c r="AI242" s="1"/>
      <c r="AJ242" s="1"/>
      <c r="AK242" s="1"/>
      <c r="AL242" s="1"/>
      <c r="AM242" s="1"/>
    </row>
    <row r="243" spans="14:39" s="3" customFormat="1" x14ac:dyDescent="0.2">
      <c r="N243" s="1"/>
      <c r="O243" s="1"/>
      <c r="P243" s="12"/>
      <c r="Q243" s="12"/>
      <c r="R243" s="12"/>
      <c r="S243" s="12"/>
      <c r="X243" s="1"/>
      <c r="Y243" s="1"/>
      <c r="Z243" s="1"/>
      <c r="AA243" s="1"/>
      <c r="AB243" s="1"/>
      <c r="AC243" s="1"/>
      <c r="AD243" s="1"/>
      <c r="AE243" s="1"/>
      <c r="AF243" s="1"/>
      <c r="AG243" s="1"/>
      <c r="AH243" s="1"/>
      <c r="AI243" s="1"/>
      <c r="AJ243" s="1"/>
      <c r="AK243" s="1"/>
      <c r="AL243" s="1"/>
      <c r="AM243" s="1"/>
    </row>
    <row r="244" spans="14:39" s="3" customFormat="1" x14ac:dyDescent="0.2">
      <c r="N244" s="1"/>
      <c r="O244" s="1"/>
      <c r="P244" s="12"/>
      <c r="Q244" s="12"/>
      <c r="R244" s="12"/>
      <c r="S244" s="12"/>
      <c r="X244" s="1"/>
      <c r="Y244" s="1"/>
      <c r="Z244" s="1"/>
      <c r="AA244" s="1"/>
      <c r="AB244" s="1"/>
      <c r="AC244" s="1"/>
      <c r="AD244" s="1"/>
      <c r="AE244" s="1"/>
      <c r="AF244" s="1"/>
      <c r="AG244" s="1"/>
      <c r="AH244" s="1"/>
      <c r="AI244" s="1"/>
      <c r="AJ244" s="1"/>
      <c r="AK244" s="1"/>
      <c r="AL244" s="1"/>
      <c r="AM244" s="1"/>
    </row>
    <row r="245" spans="14:39" s="3" customFormat="1" x14ac:dyDescent="0.2">
      <c r="N245" s="1"/>
      <c r="O245" s="1"/>
      <c r="P245" s="12"/>
      <c r="Q245" s="12"/>
      <c r="R245" s="12"/>
      <c r="S245" s="12"/>
      <c r="X245" s="1"/>
      <c r="Y245" s="1"/>
      <c r="Z245" s="1"/>
      <c r="AA245" s="1"/>
      <c r="AB245" s="1"/>
      <c r="AC245" s="1"/>
      <c r="AD245" s="1"/>
      <c r="AE245" s="1"/>
      <c r="AF245" s="1"/>
      <c r="AG245" s="1"/>
      <c r="AH245" s="1"/>
      <c r="AI245" s="1"/>
      <c r="AJ245" s="1"/>
      <c r="AK245" s="1"/>
      <c r="AL245" s="1"/>
      <c r="AM245" s="1"/>
    </row>
    <row r="246" spans="14:39" s="3" customFormat="1" x14ac:dyDescent="0.2">
      <c r="N246" s="1"/>
      <c r="O246" s="1"/>
      <c r="P246" s="12"/>
      <c r="Q246" s="12"/>
      <c r="R246" s="12"/>
      <c r="S246" s="12"/>
      <c r="X246" s="1"/>
      <c r="Y246" s="1"/>
      <c r="Z246" s="1"/>
      <c r="AA246" s="1"/>
      <c r="AB246" s="1"/>
      <c r="AC246" s="1"/>
      <c r="AD246" s="1"/>
      <c r="AE246" s="1"/>
      <c r="AF246" s="1"/>
      <c r="AG246" s="1"/>
      <c r="AH246" s="1"/>
      <c r="AI246" s="1"/>
      <c r="AJ246" s="1"/>
      <c r="AK246" s="1"/>
      <c r="AL246" s="1"/>
      <c r="AM246" s="1"/>
    </row>
    <row r="247" spans="14:39" s="3" customFormat="1" x14ac:dyDescent="0.2">
      <c r="N247" s="1"/>
      <c r="O247" s="1"/>
      <c r="P247" s="12"/>
      <c r="Q247" s="12"/>
      <c r="R247" s="12"/>
      <c r="S247" s="12"/>
      <c r="X247" s="1"/>
      <c r="Y247" s="1"/>
      <c r="Z247" s="1"/>
      <c r="AA247" s="1"/>
      <c r="AB247" s="1"/>
      <c r="AC247" s="1"/>
      <c r="AD247" s="1"/>
      <c r="AE247" s="1"/>
      <c r="AF247" s="1"/>
      <c r="AG247" s="1"/>
      <c r="AH247" s="1"/>
      <c r="AI247" s="1"/>
      <c r="AJ247" s="1"/>
      <c r="AK247" s="1"/>
      <c r="AL247" s="1"/>
      <c r="AM247" s="1"/>
    </row>
    <row r="248" spans="14:39" s="3" customFormat="1" x14ac:dyDescent="0.2">
      <c r="N248" s="1"/>
      <c r="O248" s="1"/>
      <c r="P248" s="12"/>
      <c r="Q248" s="12"/>
      <c r="R248" s="12"/>
      <c r="S248" s="12"/>
      <c r="X248" s="1"/>
      <c r="Y248" s="1"/>
      <c r="Z248" s="1"/>
      <c r="AA248" s="1"/>
      <c r="AB248" s="1"/>
      <c r="AC248" s="1"/>
      <c r="AD248" s="1"/>
      <c r="AE248" s="1"/>
      <c r="AF248" s="1"/>
      <c r="AG248" s="1"/>
      <c r="AH248" s="1"/>
      <c r="AI248" s="1"/>
      <c r="AJ248" s="1"/>
      <c r="AK248" s="1"/>
      <c r="AL248" s="1"/>
      <c r="AM248" s="1"/>
    </row>
    <row r="249" spans="14:39" s="3" customFormat="1" x14ac:dyDescent="0.2">
      <c r="N249" s="1"/>
      <c r="O249" s="1"/>
      <c r="P249" s="12"/>
      <c r="Q249" s="12"/>
      <c r="R249" s="12"/>
      <c r="S249" s="12"/>
      <c r="X249" s="1"/>
      <c r="Y249" s="1"/>
      <c r="Z249" s="1"/>
      <c r="AA249" s="1"/>
      <c r="AB249" s="1"/>
      <c r="AC249" s="1"/>
      <c r="AD249" s="1"/>
      <c r="AE249" s="1"/>
      <c r="AF249" s="1"/>
      <c r="AG249" s="1"/>
      <c r="AH249" s="1"/>
      <c r="AI249" s="1"/>
      <c r="AJ249" s="1"/>
      <c r="AK249" s="1"/>
      <c r="AL249" s="1"/>
      <c r="AM249" s="1"/>
    </row>
    <row r="250" spans="14:39" s="3" customFormat="1" x14ac:dyDescent="0.2">
      <c r="N250" s="1"/>
      <c r="O250" s="1"/>
      <c r="P250" s="12"/>
      <c r="Q250" s="12"/>
      <c r="R250" s="12"/>
      <c r="S250" s="12"/>
      <c r="X250" s="1"/>
      <c r="Y250" s="1"/>
      <c r="Z250" s="1"/>
      <c r="AA250" s="1"/>
      <c r="AB250" s="1"/>
      <c r="AC250" s="1"/>
      <c r="AD250" s="1"/>
      <c r="AE250" s="1"/>
      <c r="AF250" s="1"/>
      <c r="AG250" s="1"/>
      <c r="AH250" s="1"/>
      <c r="AI250" s="1"/>
      <c r="AJ250" s="1"/>
      <c r="AK250" s="1"/>
      <c r="AL250" s="1"/>
      <c r="AM250" s="1"/>
    </row>
    <row r="251" spans="14:39" s="3" customFormat="1" x14ac:dyDescent="0.2">
      <c r="N251" s="1"/>
      <c r="O251" s="1"/>
      <c r="P251" s="12"/>
      <c r="Q251" s="12"/>
      <c r="R251" s="12"/>
      <c r="S251" s="12"/>
      <c r="X251" s="1"/>
      <c r="Y251" s="1"/>
      <c r="Z251" s="1"/>
      <c r="AA251" s="1"/>
      <c r="AB251" s="1"/>
      <c r="AC251" s="1"/>
      <c r="AD251" s="1"/>
      <c r="AE251" s="1"/>
      <c r="AF251" s="1"/>
      <c r="AG251" s="1"/>
      <c r="AH251" s="1"/>
      <c r="AI251" s="1"/>
      <c r="AJ251" s="1"/>
      <c r="AK251" s="1"/>
      <c r="AL251" s="1"/>
      <c r="AM251" s="1"/>
    </row>
    <row r="252" spans="14:39" s="3" customFormat="1" x14ac:dyDescent="0.2">
      <c r="N252" s="1"/>
      <c r="O252" s="1"/>
      <c r="P252" s="12"/>
      <c r="Q252" s="12"/>
      <c r="R252" s="12"/>
      <c r="S252" s="12"/>
      <c r="X252" s="1"/>
      <c r="Y252" s="1"/>
      <c r="Z252" s="1"/>
      <c r="AA252" s="1"/>
      <c r="AB252" s="1"/>
      <c r="AC252" s="1"/>
      <c r="AD252" s="1"/>
      <c r="AE252" s="1"/>
      <c r="AF252" s="1"/>
      <c r="AG252" s="1"/>
      <c r="AH252" s="1"/>
      <c r="AI252" s="1"/>
      <c r="AJ252" s="1"/>
      <c r="AK252" s="1"/>
      <c r="AL252" s="1"/>
      <c r="AM252" s="1"/>
    </row>
    <row r="253" spans="14:39" s="3" customFormat="1" x14ac:dyDescent="0.2">
      <c r="N253" s="1"/>
      <c r="O253" s="1"/>
      <c r="P253" s="12"/>
      <c r="Q253" s="12"/>
      <c r="R253" s="12"/>
      <c r="S253" s="12"/>
      <c r="X253" s="1"/>
      <c r="Y253" s="1"/>
      <c r="Z253" s="1"/>
      <c r="AA253" s="1"/>
      <c r="AB253" s="1"/>
      <c r="AC253" s="1"/>
      <c r="AD253" s="1"/>
      <c r="AE253" s="1"/>
      <c r="AF253" s="1"/>
      <c r="AG253" s="1"/>
      <c r="AH253" s="1"/>
      <c r="AI253" s="1"/>
      <c r="AJ253" s="1"/>
      <c r="AK253" s="1"/>
      <c r="AL253" s="1"/>
      <c r="AM253" s="1"/>
    </row>
    <row r="254" spans="14:39" s="3" customFormat="1" x14ac:dyDescent="0.2">
      <c r="N254" s="1"/>
      <c r="O254" s="1"/>
      <c r="P254" s="12"/>
      <c r="Q254" s="12"/>
      <c r="R254" s="12"/>
      <c r="S254" s="12"/>
      <c r="X254" s="1"/>
      <c r="Y254" s="1"/>
      <c r="Z254" s="1"/>
      <c r="AA254" s="1"/>
      <c r="AB254" s="1"/>
      <c r="AC254" s="1"/>
      <c r="AD254" s="1"/>
      <c r="AE254" s="1"/>
      <c r="AF254" s="1"/>
      <c r="AG254" s="1"/>
      <c r="AH254" s="1"/>
      <c r="AI254" s="1"/>
      <c r="AJ254" s="1"/>
      <c r="AK254" s="1"/>
      <c r="AL254" s="1"/>
      <c r="AM254" s="1"/>
    </row>
    <row r="255" spans="14:39" s="3" customFormat="1" x14ac:dyDescent="0.2">
      <c r="N255" s="1"/>
      <c r="O255" s="1"/>
      <c r="P255" s="12"/>
      <c r="Q255" s="12"/>
      <c r="R255" s="12"/>
      <c r="S255" s="12"/>
      <c r="X255" s="1"/>
      <c r="Y255" s="1"/>
      <c r="Z255" s="1"/>
      <c r="AA255" s="1"/>
      <c r="AB255" s="1"/>
      <c r="AC255" s="1"/>
      <c r="AD255" s="1"/>
      <c r="AE255" s="1"/>
      <c r="AF255" s="1"/>
      <c r="AG255" s="1"/>
      <c r="AH255" s="1"/>
      <c r="AI255" s="1"/>
      <c r="AJ255" s="1"/>
      <c r="AK255" s="1"/>
      <c r="AL255" s="1"/>
      <c r="AM255" s="1"/>
    </row>
    <row r="256" spans="14:39" s="3" customFormat="1" x14ac:dyDescent="0.2">
      <c r="N256" s="1"/>
      <c r="O256" s="1"/>
      <c r="P256" s="12"/>
      <c r="Q256" s="12"/>
      <c r="R256" s="12"/>
      <c r="S256" s="12"/>
      <c r="X256" s="1"/>
      <c r="Y256" s="1"/>
      <c r="Z256" s="1"/>
      <c r="AA256" s="1"/>
      <c r="AB256" s="1"/>
      <c r="AC256" s="1"/>
      <c r="AD256" s="1"/>
      <c r="AE256" s="1"/>
      <c r="AF256" s="1"/>
      <c r="AG256" s="1"/>
      <c r="AH256" s="1"/>
      <c r="AI256" s="1"/>
      <c r="AJ256" s="1"/>
      <c r="AK256" s="1"/>
      <c r="AL256" s="1"/>
      <c r="AM256" s="1"/>
    </row>
    <row r="257" spans="14:39" s="3" customFormat="1" x14ac:dyDescent="0.2">
      <c r="N257" s="1"/>
      <c r="O257" s="1"/>
      <c r="P257" s="12"/>
      <c r="Q257" s="12"/>
      <c r="R257" s="12"/>
      <c r="S257" s="12"/>
      <c r="X257" s="1"/>
      <c r="Y257" s="1"/>
      <c r="Z257" s="1"/>
      <c r="AA257" s="1"/>
      <c r="AB257" s="1"/>
      <c r="AC257" s="1"/>
      <c r="AD257" s="1"/>
      <c r="AE257" s="1"/>
      <c r="AF257" s="1"/>
      <c r="AG257" s="1"/>
      <c r="AH257" s="1"/>
      <c r="AI257" s="1"/>
      <c r="AJ257" s="1"/>
      <c r="AK257" s="1"/>
      <c r="AL257" s="1"/>
      <c r="AM257" s="1"/>
    </row>
    <row r="258" spans="14:39" s="3" customFormat="1" x14ac:dyDescent="0.2">
      <c r="N258" s="1"/>
      <c r="O258" s="1"/>
      <c r="P258" s="12"/>
      <c r="Q258" s="12"/>
      <c r="R258" s="12"/>
      <c r="S258" s="12"/>
      <c r="X258" s="1"/>
      <c r="Y258" s="1"/>
      <c r="Z258" s="1"/>
      <c r="AA258" s="1"/>
      <c r="AB258" s="1"/>
      <c r="AC258" s="1"/>
      <c r="AD258" s="1"/>
      <c r="AE258" s="1"/>
      <c r="AF258" s="1"/>
      <c r="AG258" s="1"/>
      <c r="AH258" s="1"/>
      <c r="AI258" s="1"/>
      <c r="AJ258" s="1"/>
      <c r="AK258" s="1"/>
      <c r="AL258" s="1"/>
      <c r="AM258" s="1"/>
    </row>
    <row r="259" spans="14:39" s="3" customFormat="1" x14ac:dyDescent="0.2">
      <c r="N259" s="1"/>
      <c r="O259" s="1"/>
      <c r="P259" s="12"/>
      <c r="Q259" s="12"/>
      <c r="R259" s="12"/>
      <c r="S259" s="12"/>
      <c r="X259" s="1"/>
      <c r="Y259" s="1"/>
      <c r="Z259" s="1"/>
      <c r="AA259" s="1"/>
      <c r="AB259" s="1"/>
      <c r="AC259" s="1"/>
      <c r="AD259" s="1"/>
      <c r="AE259" s="1"/>
      <c r="AF259" s="1"/>
      <c r="AG259" s="1"/>
      <c r="AH259" s="1"/>
      <c r="AI259" s="1"/>
      <c r="AJ259" s="1"/>
      <c r="AK259" s="1"/>
      <c r="AL259" s="1"/>
      <c r="AM259" s="1"/>
    </row>
    <row r="260" spans="14:39" s="3" customFormat="1" x14ac:dyDescent="0.2">
      <c r="N260" s="1"/>
      <c r="O260" s="1"/>
      <c r="P260" s="12"/>
      <c r="Q260" s="12"/>
      <c r="R260" s="12"/>
      <c r="S260" s="12"/>
      <c r="X260" s="1"/>
      <c r="Y260" s="1"/>
      <c r="Z260" s="1"/>
      <c r="AA260" s="1"/>
      <c r="AB260" s="1"/>
      <c r="AC260" s="1"/>
      <c r="AD260" s="1"/>
      <c r="AE260" s="1"/>
      <c r="AF260" s="1"/>
      <c r="AG260" s="1"/>
      <c r="AH260" s="1"/>
      <c r="AI260" s="1"/>
      <c r="AJ260" s="1"/>
      <c r="AK260" s="1"/>
      <c r="AL260" s="1"/>
      <c r="AM260" s="1"/>
    </row>
    <row r="261" spans="14:39" s="3" customFormat="1" x14ac:dyDescent="0.2">
      <c r="N261" s="1"/>
      <c r="O261" s="1"/>
      <c r="P261" s="12"/>
      <c r="Q261" s="12"/>
      <c r="R261" s="12"/>
      <c r="S261" s="12"/>
      <c r="X261" s="1"/>
      <c r="Y261" s="1"/>
      <c r="Z261" s="1"/>
      <c r="AA261" s="1"/>
      <c r="AB261" s="1"/>
      <c r="AC261" s="1"/>
      <c r="AD261" s="1"/>
      <c r="AE261" s="1"/>
      <c r="AF261" s="1"/>
      <c r="AG261" s="1"/>
      <c r="AH261" s="1"/>
      <c r="AI261" s="1"/>
      <c r="AJ261" s="1"/>
      <c r="AK261" s="1"/>
      <c r="AL261" s="1"/>
      <c r="AM261" s="1"/>
    </row>
    <row r="262" spans="14:39" s="3" customFormat="1" x14ac:dyDescent="0.2">
      <c r="N262" s="1"/>
      <c r="O262" s="1"/>
      <c r="P262" s="12"/>
      <c r="Q262" s="12"/>
      <c r="R262" s="12"/>
      <c r="S262" s="12"/>
      <c r="X262" s="1"/>
      <c r="Y262" s="1"/>
      <c r="Z262" s="1"/>
      <c r="AA262" s="1"/>
      <c r="AB262" s="1"/>
      <c r="AC262" s="1"/>
      <c r="AD262" s="1"/>
      <c r="AE262" s="1"/>
      <c r="AF262" s="1"/>
      <c r="AG262" s="1"/>
      <c r="AH262" s="1"/>
      <c r="AI262" s="1"/>
      <c r="AJ262" s="1"/>
      <c r="AK262" s="1"/>
      <c r="AL262" s="1"/>
      <c r="AM262" s="1"/>
    </row>
    <row r="263" spans="14:39" s="3" customFormat="1" x14ac:dyDescent="0.2">
      <c r="N263" s="1"/>
      <c r="O263" s="1"/>
      <c r="P263" s="12"/>
      <c r="Q263" s="12"/>
      <c r="R263" s="12"/>
      <c r="S263" s="12"/>
      <c r="X263" s="1"/>
      <c r="Y263" s="1"/>
      <c r="Z263" s="1"/>
      <c r="AA263" s="1"/>
      <c r="AB263" s="1"/>
      <c r="AC263" s="1"/>
      <c r="AD263" s="1"/>
      <c r="AE263" s="1"/>
      <c r="AF263" s="1"/>
      <c r="AG263" s="1"/>
      <c r="AH263" s="1"/>
      <c r="AI263" s="1"/>
      <c r="AJ263" s="1"/>
      <c r="AK263" s="1"/>
      <c r="AL263" s="1"/>
      <c r="AM263" s="1"/>
    </row>
    <row r="264" spans="14:39" s="3" customFormat="1" x14ac:dyDescent="0.2">
      <c r="N264" s="1"/>
      <c r="O264" s="1"/>
      <c r="P264" s="12"/>
      <c r="Q264" s="12"/>
      <c r="R264" s="12"/>
      <c r="S264" s="12"/>
      <c r="X264" s="1"/>
      <c r="Y264" s="1"/>
      <c r="Z264" s="1"/>
      <c r="AA264" s="1"/>
      <c r="AB264" s="1"/>
      <c r="AC264" s="1"/>
      <c r="AD264" s="1"/>
      <c r="AE264" s="1"/>
      <c r="AF264" s="1"/>
      <c r="AG264" s="1"/>
      <c r="AH264" s="1"/>
      <c r="AI264" s="1"/>
      <c r="AJ264" s="1"/>
      <c r="AK264" s="1"/>
      <c r="AL264" s="1"/>
      <c r="AM264" s="1"/>
    </row>
    <row r="265" spans="14:39" s="3" customFormat="1" x14ac:dyDescent="0.2">
      <c r="N265" s="1"/>
      <c r="O265" s="1"/>
      <c r="P265" s="12"/>
      <c r="Q265" s="12"/>
      <c r="R265" s="12"/>
      <c r="S265" s="12"/>
      <c r="X265" s="1"/>
      <c r="Y265" s="1"/>
      <c r="Z265" s="1"/>
      <c r="AA265" s="1"/>
      <c r="AB265" s="1"/>
      <c r="AC265" s="1"/>
      <c r="AD265" s="1"/>
      <c r="AE265" s="1"/>
      <c r="AF265" s="1"/>
      <c r="AG265" s="1"/>
      <c r="AH265" s="1"/>
      <c r="AI265" s="1"/>
      <c r="AJ265" s="1"/>
      <c r="AK265" s="1"/>
      <c r="AL265" s="1"/>
      <c r="AM265" s="1"/>
    </row>
    <row r="266" spans="14:39" s="3" customFormat="1" x14ac:dyDescent="0.2">
      <c r="N266" s="1"/>
      <c r="O266" s="1"/>
      <c r="P266" s="12"/>
      <c r="Q266" s="12"/>
      <c r="R266" s="12"/>
      <c r="S266" s="12"/>
      <c r="X266" s="1"/>
      <c r="Y266" s="1"/>
      <c r="Z266" s="1"/>
      <c r="AA266" s="1"/>
      <c r="AB266" s="1"/>
      <c r="AC266" s="1"/>
      <c r="AD266" s="1"/>
      <c r="AE266" s="1"/>
      <c r="AF266" s="1"/>
      <c r="AG266" s="1"/>
      <c r="AH266" s="1"/>
      <c r="AI266" s="1"/>
      <c r="AJ266" s="1"/>
      <c r="AK266" s="1"/>
      <c r="AL266" s="1"/>
      <c r="AM266" s="1"/>
    </row>
    <row r="267" spans="14:39" s="3" customFormat="1" x14ac:dyDescent="0.2">
      <c r="N267" s="1"/>
      <c r="O267" s="1"/>
      <c r="P267" s="12"/>
      <c r="Q267" s="12"/>
      <c r="R267" s="12"/>
      <c r="S267" s="12"/>
      <c r="X267" s="1"/>
      <c r="Y267" s="1"/>
      <c r="Z267" s="1"/>
      <c r="AA267" s="1"/>
      <c r="AB267" s="1"/>
      <c r="AC267" s="1"/>
      <c r="AD267" s="1"/>
      <c r="AE267" s="1"/>
      <c r="AF267" s="1"/>
      <c r="AG267" s="1"/>
      <c r="AH267" s="1"/>
      <c r="AI267" s="1"/>
      <c r="AJ267" s="1"/>
      <c r="AK267" s="1"/>
      <c r="AL267" s="1"/>
      <c r="AM267" s="1"/>
    </row>
    <row r="268" spans="14:39" s="3" customFormat="1" x14ac:dyDescent="0.2">
      <c r="N268" s="1"/>
      <c r="O268" s="1"/>
      <c r="P268" s="12"/>
      <c r="Q268" s="12"/>
      <c r="R268" s="12"/>
      <c r="S268" s="12"/>
      <c r="X268" s="1"/>
      <c r="Y268" s="1"/>
      <c r="Z268" s="1"/>
      <c r="AA268" s="1"/>
      <c r="AB268" s="1"/>
      <c r="AC268" s="1"/>
      <c r="AD268" s="1"/>
      <c r="AE268" s="1"/>
      <c r="AF268" s="1"/>
      <c r="AG268" s="1"/>
      <c r="AH268" s="1"/>
      <c r="AI268" s="1"/>
      <c r="AJ268" s="1"/>
      <c r="AK268" s="1"/>
      <c r="AL268" s="1"/>
      <c r="AM268" s="1"/>
    </row>
    <row r="269" spans="14:39" s="3" customFormat="1" x14ac:dyDescent="0.2">
      <c r="N269" s="1"/>
      <c r="O269" s="1"/>
      <c r="P269" s="12"/>
      <c r="Q269" s="12"/>
      <c r="R269" s="12"/>
      <c r="S269" s="12"/>
      <c r="X269" s="1"/>
      <c r="Y269" s="1"/>
      <c r="Z269" s="1"/>
      <c r="AA269" s="1"/>
      <c r="AB269" s="1"/>
      <c r="AC269" s="1"/>
      <c r="AD269" s="1"/>
      <c r="AE269" s="1"/>
      <c r="AF269" s="1"/>
      <c r="AG269" s="1"/>
      <c r="AH269" s="1"/>
      <c r="AI269" s="1"/>
      <c r="AJ269" s="1"/>
      <c r="AK269" s="1"/>
      <c r="AL269" s="1"/>
      <c r="AM269" s="1"/>
    </row>
    <row r="270" spans="14:39" s="3" customFormat="1" x14ac:dyDescent="0.2">
      <c r="N270" s="1"/>
      <c r="O270" s="1"/>
      <c r="P270" s="12"/>
      <c r="Q270" s="12"/>
      <c r="R270" s="12"/>
      <c r="S270" s="12"/>
      <c r="X270" s="1"/>
      <c r="Y270" s="1"/>
      <c r="Z270" s="1"/>
      <c r="AA270" s="1"/>
      <c r="AB270" s="1"/>
      <c r="AC270" s="1"/>
      <c r="AD270" s="1"/>
      <c r="AE270" s="1"/>
      <c r="AF270" s="1"/>
      <c r="AG270" s="1"/>
      <c r="AH270" s="1"/>
      <c r="AI270" s="1"/>
      <c r="AJ270" s="1"/>
      <c r="AK270" s="1"/>
      <c r="AL270" s="1"/>
      <c r="AM270" s="1"/>
    </row>
    <row r="271" spans="14:39" s="3" customFormat="1" x14ac:dyDescent="0.2">
      <c r="N271" s="1"/>
      <c r="O271" s="1"/>
      <c r="P271" s="12"/>
      <c r="Q271" s="12"/>
      <c r="R271" s="12"/>
      <c r="S271" s="12"/>
      <c r="X271" s="1"/>
      <c r="Y271" s="1"/>
      <c r="Z271" s="1"/>
      <c r="AA271" s="1"/>
      <c r="AB271" s="1"/>
      <c r="AC271" s="1"/>
      <c r="AD271" s="1"/>
      <c r="AE271" s="1"/>
      <c r="AF271" s="1"/>
      <c r="AG271" s="1"/>
      <c r="AH271" s="1"/>
      <c r="AI271" s="1"/>
      <c r="AJ271" s="1"/>
      <c r="AK271" s="1"/>
      <c r="AL271" s="1"/>
      <c r="AM271" s="1"/>
    </row>
    <row r="272" spans="14:39" s="3" customFormat="1" x14ac:dyDescent="0.2">
      <c r="N272" s="1"/>
      <c r="O272" s="1"/>
      <c r="P272" s="12"/>
      <c r="Q272" s="12"/>
      <c r="R272" s="12"/>
      <c r="S272" s="12"/>
      <c r="X272" s="1"/>
      <c r="Y272" s="1"/>
      <c r="Z272" s="1"/>
      <c r="AA272" s="1"/>
      <c r="AB272" s="1"/>
      <c r="AC272" s="1"/>
      <c r="AD272" s="1"/>
      <c r="AE272" s="1"/>
      <c r="AF272" s="1"/>
      <c r="AG272" s="1"/>
      <c r="AH272" s="1"/>
      <c r="AI272" s="1"/>
      <c r="AJ272" s="1"/>
      <c r="AK272" s="1"/>
      <c r="AL272" s="1"/>
      <c r="AM272" s="1"/>
    </row>
    <row r="273" spans="14:39" s="3" customFormat="1" x14ac:dyDescent="0.2">
      <c r="N273" s="1"/>
      <c r="O273" s="1"/>
      <c r="P273" s="12"/>
      <c r="Q273" s="12"/>
      <c r="R273" s="12"/>
      <c r="S273" s="12"/>
      <c r="X273" s="1"/>
      <c r="Y273" s="1"/>
      <c r="Z273" s="1"/>
      <c r="AA273" s="1"/>
      <c r="AB273" s="1"/>
      <c r="AC273" s="1"/>
      <c r="AD273" s="1"/>
      <c r="AE273" s="1"/>
      <c r="AF273" s="1"/>
      <c r="AG273" s="1"/>
      <c r="AH273" s="1"/>
      <c r="AI273" s="1"/>
      <c r="AJ273" s="1"/>
      <c r="AK273" s="1"/>
      <c r="AL273" s="1"/>
      <c r="AM273" s="1"/>
    </row>
    <row r="274" spans="14:39" s="3" customFormat="1" x14ac:dyDescent="0.2">
      <c r="N274" s="1"/>
      <c r="O274" s="1"/>
      <c r="P274" s="12"/>
      <c r="Q274" s="12"/>
      <c r="R274" s="12"/>
      <c r="S274" s="12"/>
      <c r="X274" s="1"/>
      <c r="Y274" s="1"/>
      <c r="Z274" s="1"/>
      <c r="AA274" s="1"/>
      <c r="AB274" s="1"/>
      <c r="AC274" s="1"/>
      <c r="AD274" s="1"/>
      <c r="AE274" s="1"/>
      <c r="AF274" s="1"/>
      <c r="AG274" s="1"/>
      <c r="AH274" s="1"/>
      <c r="AI274" s="1"/>
      <c r="AJ274" s="1"/>
      <c r="AK274" s="1"/>
      <c r="AL274" s="1"/>
      <c r="AM274" s="1"/>
    </row>
    <row r="275" spans="14:39" s="3" customFormat="1" x14ac:dyDescent="0.2">
      <c r="N275" s="1"/>
      <c r="O275" s="1"/>
      <c r="P275" s="12"/>
      <c r="Q275" s="12"/>
      <c r="R275" s="12"/>
      <c r="S275" s="12"/>
      <c r="X275" s="1"/>
      <c r="Y275" s="1"/>
      <c r="Z275" s="1"/>
      <c r="AA275" s="1"/>
      <c r="AB275" s="1"/>
      <c r="AC275" s="1"/>
      <c r="AD275" s="1"/>
      <c r="AE275" s="1"/>
      <c r="AF275" s="1"/>
      <c r="AG275" s="1"/>
      <c r="AH275" s="1"/>
      <c r="AI275" s="1"/>
      <c r="AJ275" s="1"/>
      <c r="AK275" s="1"/>
      <c r="AL275" s="1"/>
      <c r="AM275" s="1"/>
    </row>
    <row r="276" spans="14:39" s="3" customFormat="1" x14ac:dyDescent="0.2">
      <c r="N276" s="1"/>
      <c r="O276" s="1"/>
      <c r="P276" s="12"/>
      <c r="Q276" s="12"/>
      <c r="R276" s="12"/>
      <c r="S276" s="12"/>
      <c r="X276" s="1"/>
      <c r="Y276" s="1"/>
      <c r="Z276" s="1"/>
      <c r="AA276" s="1"/>
      <c r="AB276" s="1"/>
      <c r="AC276" s="1"/>
      <c r="AD276" s="1"/>
      <c r="AE276" s="1"/>
      <c r="AF276" s="1"/>
      <c r="AG276" s="1"/>
      <c r="AH276" s="1"/>
      <c r="AI276" s="1"/>
      <c r="AJ276" s="1"/>
      <c r="AK276" s="1"/>
      <c r="AL276" s="1"/>
      <c r="AM276" s="1"/>
    </row>
    <row r="277" spans="14:39" s="3" customFormat="1" x14ac:dyDescent="0.2">
      <c r="N277" s="1"/>
      <c r="O277" s="1"/>
      <c r="P277" s="12"/>
      <c r="Q277" s="12"/>
      <c r="R277" s="12"/>
      <c r="S277" s="12"/>
      <c r="X277" s="1"/>
      <c r="Y277" s="1"/>
      <c r="Z277" s="1"/>
      <c r="AA277" s="1"/>
      <c r="AB277" s="1"/>
      <c r="AC277" s="1"/>
      <c r="AD277" s="1"/>
      <c r="AE277" s="1"/>
      <c r="AF277" s="1"/>
      <c r="AG277" s="1"/>
      <c r="AH277" s="1"/>
      <c r="AI277" s="1"/>
      <c r="AJ277" s="1"/>
      <c r="AK277" s="1"/>
      <c r="AL277" s="1"/>
      <c r="AM277" s="1"/>
    </row>
    <row r="278" spans="14:39" s="3" customFormat="1" x14ac:dyDescent="0.2">
      <c r="N278" s="1"/>
      <c r="O278" s="1"/>
      <c r="P278" s="12"/>
      <c r="Q278" s="12"/>
      <c r="R278" s="12"/>
      <c r="S278" s="12"/>
      <c r="X278" s="1"/>
      <c r="Y278" s="1"/>
      <c r="Z278" s="1"/>
      <c r="AA278" s="1"/>
      <c r="AB278" s="1"/>
      <c r="AC278" s="1"/>
      <c r="AD278" s="1"/>
      <c r="AE278" s="1"/>
      <c r="AF278" s="1"/>
      <c r="AG278" s="1"/>
      <c r="AH278" s="1"/>
      <c r="AI278" s="1"/>
      <c r="AJ278" s="1"/>
      <c r="AK278" s="1"/>
      <c r="AL278" s="1"/>
      <c r="AM278" s="1"/>
    </row>
    <row r="279" spans="14:39" s="3" customFormat="1" x14ac:dyDescent="0.2">
      <c r="N279" s="1"/>
      <c r="O279" s="1"/>
      <c r="P279" s="12"/>
      <c r="Q279" s="12"/>
      <c r="R279" s="12"/>
      <c r="S279" s="12"/>
      <c r="X279" s="1"/>
      <c r="Y279" s="1"/>
      <c r="Z279" s="1"/>
      <c r="AA279" s="1"/>
      <c r="AB279" s="1"/>
      <c r="AC279" s="1"/>
      <c r="AD279" s="1"/>
      <c r="AE279" s="1"/>
      <c r="AF279" s="1"/>
      <c r="AG279" s="1"/>
      <c r="AH279" s="1"/>
      <c r="AI279" s="1"/>
      <c r="AJ279" s="1"/>
      <c r="AK279" s="1"/>
      <c r="AL279" s="1"/>
      <c r="AM279" s="1"/>
    </row>
    <row r="280" spans="14:39" s="3" customFormat="1" x14ac:dyDescent="0.2">
      <c r="N280" s="1"/>
      <c r="O280" s="1"/>
      <c r="P280" s="12"/>
      <c r="Q280" s="12"/>
      <c r="R280" s="12"/>
      <c r="S280" s="12"/>
      <c r="X280" s="1"/>
      <c r="Y280" s="1"/>
      <c r="Z280" s="1"/>
      <c r="AA280" s="1"/>
      <c r="AB280" s="1"/>
      <c r="AC280" s="1"/>
      <c r="AD280" s="1"/>
      <c r="AE280" s="1"/>
      <c r="AF280" s="1"/>
      <c r="AG280" s="1"/>
      <c r="AH280" s="1"/>
      <c r="AI280" s="1"/>
      <c r="AJ280" s="1"/>
      <c r="AK280" s="1"/>
      <c r="AL280" s="1"/>
      <c r="AM280" s="1"/>
    </row>
    <row r="281" spans="14:39" s="3" customFormat="1" x14ac:dyDescent="0.2">
      <c r="N281" s="1"/>
      <c r="O281" s="1"/>
      <c r="P281" s="12"/>
      <c r="Q281" s="12"/>
      <c r="R281" s="12"/>
      <c r="S281" s="12"/>
      <c r="X281" s="1"/>
      <c r="Y281" s="1"/>
      <c r="Z281" s="1"/>
      <c r="AA281" s="1"/>
      <c r="AB281" s="1"/>
      <c r="AC281" s="1"/>
      <c r="AD281" s="1"/>
      <c r="AE281" s="1"/>
      <c r="AF281" s="1"/>
      <c r="AG281" s="1"/>
      <c r="AH281" s="1"/>
      <c r="AI281" s="1"/>
      <c r="AJ281" s="1"/>
      <c r="AK281" s="1"/>
      <c r="AL281" s="1"/>
      <c r="AM281" s="1"/>
    </row>
    <row r="282" spans="14:39" s="3" customFormat="1" x14ac:dyDescent="0.2">
      <c r="N282" s="1"/>
      <c r="O282" s="1"/>
      <c r="P282" s="12"/>
      <c r="Q282" s="12"/>
      <c r="R282" s="12"/>
      <c r="S282" s="12"/>
      <c r="X282" s="1"/>
      <c r="Y282" s="1"/>
      <c r="Z282" s="1"/>
      <c r="AA282" s="1"/>
      <c r="AB282" s="1"/>
      <c r="AC282" s="1"/>
      <c r="AD282" s="1"/>
      <c r="AE282" s="1"/>
      <c r="AF282" s="1"/>
      <c r="AG282" s="1"/>
      <c r="AH282" s="1"/>
      <c r="AI282" s="1"/>
      <c r="AJ282" s="1"/>
      <c r="AK282" s="1"/>
      <c r="AL282" s="1"/>
      <c r="AM282" s="1"/>
    </row>
    <row r="283" spans="14:39" s="3" customFormat="1" x14ac:dyDescent="0.2">
      <c r="N283" s="1"/>
      <c r="O283" s="1"/>
      <c r="P283" s="12"/>
      <c r="Q283" s="12"/>
      <c r="R283" s="12"/>
      <c r="S283" s="12"/>
      <c r="X283" s="1"/>
      <c r="Y283" s="1"/>
      <c r="Z283" s="1"/>
      <c r="AA283" s="1"/>
      <c r="AB283" s="1"/>
      <c r="AC283" s="1"/>
      <c r="AD283" s="1"/>
      <c r="AE283" s="1"/>
      <c r="AF283" s="1"/>
      <c r="AG283" s="1"/>
      <c r="AH283" s="1"/>
      <c r="AI283" s="1"/>
      <c r="AJ283" s="1"/>
      <c r="AK283" s="1"/>
      <c r="AL283" s="1"/>
      <c r="AM283" s="1"/>
    </row>
    <row r="284" spans="14:39" s="3" customFormat="1" x14ac:dyDescent="0.2">
      <c r="N284" s="1"/>
      <c r="O284" s="1"/>
      <c r="P284" s="12"/>
      <c r="Q284" s="12"/>
      <c r="R284" s="12"/>
      <c r="S284" s="12"/>
      <c r="X284" s="1"/>
      <c r="Y284" s="1"/>
      <c r="Z284" s="1"/>
      <c r="AA284" s="1"/>
      <c r="AB284" s="1"/>
      <c r="AC284" s="1"/>
      <c r="AD284" s="1"/>
      <c r="AE284" s="1"/>
      <c r="AF284" s="1"/>
      <c r="AG284" s="1"/>
      <c r="AH284" s="1"/>
      <c r="AI284" s="1"/>
      <c r="AJ284" s="1"/>
      <c r="AK284" s="1"/>
      <c r="AL284" s="1"/>
      <c r="AM284" s="1"/>
    </row>
    <row r="285" spans="14:39" s="3" customFormat="1" x14ac:dyDescent="0.2">
      <c r="N285" s="1"/>
      <c r="O285" s="1"/>
      <c r="P285" s="12"/>
      <c r="Q285" s="12"/>
      <c r="R285" s="12"/>
      <c r="S285" s="12"/>
      <c r="X285" s="1"/>
      <c r="Y285" s="1"/>
      <c r="Z285" s="1"/>
      <c r="AA285" s="1"/>
      <c r="AB285" s="1"/>
      <c r="AC285" s="1"/>
      <c r="AD285" s="1"/>
      <c r="AE285" s="1"/>
      <c r="AF285" s="1"/>
      <c r="AG285" s="1"/>
      <c r="AH285" s="1"/>
      <c r="AI285" s="1"/>
      <c r="AJ285" s="1"/>
      <c r="AK285" s="1"/>
      <c r="AL285" s="1"/>
      <c r="AM285" s="1"/>
    </row>
    <row r="286" spans="14:39" s="3" customFormat="1" x14ac:dyDescent="0.2">
      <c r="N286" s="1"/>
      <c r="O286" s="1"/>
      <c r="P286" s="12"/>
      <c r="Q286" s="12"/>
      <c r="R286" s="12"/>
      <c r="S286" s="12"/>
      <c r="X286" s="1"/>
      <c r="Y286" s="1"/>
      <c r="Z286" s="1"/>
      <c r="AA286" s="1"/>
      <c r="AB286" s="1"/>
      <c r="AC286" s="1"/>
      <c r="AD286" s="1"/>
      <c r="AE286" s="1"/>
      <c r="AF286" s="1"/>
      <c r="AG286" s="1"/>
      <c r="AH286" s="1"/>
      <c r="AI286" s="1"/>
      <c r="AJ286" s="1"/>
      <c r="AK286" s="1"/>
      <c r="AL286" s="1"/>
      <c r="AM286" s="1"/>
    </row>
    <row r="287" spans="14:39" s="3" customFormat="1" x14ac:dyDescent="0.2">
      <c r="N287" s="1"/>
      <c r="O287" s="1"/>
      <c r="P287" s="12"/>
      <c r="Q287" s="12"/>
      <c r="R287" s="12"/>
      <c r="S287" s="12"/>
      <c r="X287" s="1"/>
      <c r="Y287" s="1"/>
      <c r="Z287" s="1"/>
      <c r="AA287" s="1"/>
      <c r="AB287" s="1"/>
      <c r="AC287" s="1"/>
      <c r="AD287" s="1"/>
      <c r="AE287" s="1"/>
      <c r="AF287" s="1"/>
      <c r="AG287" s="1"/>
      <c r="AH287" s="1"/>
      <c r="AI287" s="1"/>
      <c r="AJ287" s="1"/>
      <c r="AK287" s="1"/>
      <c r="AL287" s="1"/>
      <c r="AM287" s="1"/>
    </row>
    <row r="288" spans="14:39" s="3" customFormat="1" x14ac:dyDescent="0.2">
      <c r="N288" s="1"/>
      <c r="O288" s="1"/>
      <c r="P288" s="12"/>
      <c r="Q288" s="12"/>
      <c r="R288" s="12"/>
      <c r="S288" s="12"/>
      <c r="X288" s="1"/>
      <c r="Y288" s="1"/>
      <c r="Z288" s="1"/>
      <c r="AA288" s="1"/>
      <c r="AB288" s="1"/>
      <c r="AC288" s="1"/>
      <c r="AD288" s="1"/>
      <c r="AE288" s="1"/>
      <c r="AF288" s="1"/>
      <c r="AG288" s="1"/>
      <c r="AH288" s="1"/>
      <c r="AI288" s="1"/>
      <c r="AJ288" s="1"/>
      <c r="AK288" s="1"/>
      <c r="AL288" s="1"/>
      <c r="AM288" s="1"/>
    </row>
    <row r="289" spans="14:39" s="3" customFormat="1" x14ac:dyDescent="0.2">
      <c r="N289" s="1"/>
      <c r="O289" s="1"/>
      <c r="P289" s="12"/>
      <c r="Q289" s="12"/>
      <c r="R289" s="12"/>
      <c r="S289" s="12"/>
      <c r="X289" s="1"/>
      <c r="Y289" s="1"/>
      <c r="Z289" s="1"/>
      <c r="AA289" s="1"/>
      <c r="AB289" s="1"/>
      <c r="AC289" s="1"/>
      <c r="AD289" s="1"/>
      <c r="AE289" s="1"/>
      <c r="AF289" s="1"/>
      <c r="AG289" s="1"/>
      <c r="AH289" s="1"/>
      <c r="AI289" s="1"/>
      <c r="AJ289" s="1"/>
      <c r="AK289" s="1"/>
      <c r="AL289" s="1"/>
      <c r="AM289" s="1"/>
    </row>
    <row r="290" spans="14:39" s="3" customFormat="1" x14ac:dyDescent="0.2">
      <c r="N290" s="1"/>
      <c r="O290" s="1"/>
      <c r="P290" s="12"/>
      <c r="Q290" s="12"/>
      <c r="R290" s="12"/>
      <c r="S290" s="12"/>
      <c r="X290" s="1"/>
      <c r="Y290" s="1"/>
      <c r="Z290" s="1"/>
      <c r="AA290" s="1"/>
      <c r="AB290" s="1"/>
      <c r="AC290" s="1"/>
      <c r="AD290" s="1"/>
      <c r="AE290" s="1"/>
      <c r="AF290" s="1"/>
      <c r="AG290" s="1"/>
      <c r="AH290" s="1"/>
      <c r="AI290" s="1"/>
      <c r="AJ290" s="1"/>
      <c r="AK290" s="1"/>
      <c r="AL290" s="1"/>
      <c r="AM290" s="1"/>
    </row>
    <row r="291" spans="14:39" s="3" customFormat="1" x14ac:dyDescent="0.2">
      <c r="N291" s="1"/>
      <c r="O291" s="1"/>
      <c r="P291" s="12"/>
      <c r="Q291" s="12"/>
      <c r="R291" s="12"/>
      <c r="S291" s="12"/>
      <c r="X291" s="1"/>
      <c r="Y291" s="1"/>
      <c r="Z291" s="1"/>
      <c r="AA291" s="1"/>
      <c r="AB291" s="1"/>
      <c r="AC291" s="1"/>
      <c r="AD291" s="1"/>
      <c r="AE291" s="1"/>
      <c r="AF291" s="1"/>
      <c r="AG291" s="1"/>
      <c r="AH291" s="1"/>
      <c r="AI291" s="1"/>
      <c r="AJ291" s="1"/>
      <c r="AK291" s="1"/>
      <c r="AL291" s="1"/>
      <c r="AM291" s="1"/>
    </row>
    <row r="292" spans="14:39" s="3" customFormat="1" x14ac:dyDescent="0.2">
      <c r="N292" s="1"/>
      <c r="O292" s="1"/>
      <c r="P292" s="12"/>
      <c r="Q292" s="12"/>
      <c r="R292" s="12"/>
      <c r="S292" s="12"/>
      <c r="X292" s="1"/>
      <c r="Y292" s="1"/>
      <c r="Z292" s="1"/>
      <c r="AA292" s="1"/>
      <c r="AB292" s="1"/>
      <c r="AC292" s="1"/>
      <c r="AD292" s="1"/>
      <c r="AE292" s="1"/>
      <c r="AF292" s="1"/>
      <c r="AG292" s="1"/>
      <c r="AH292" s="1"/>
      <c r="AI292" s="1"/>
      <c r="AJ292" s="1"/>
      <c r="AK292" s="1"/>
      <c r="AL292" s="1"/>
      <c r="AM292" s="1"/>
    </row>
    <row r="293" spans="14:39" s="3" customFormat="1" x14ac:dyDescent="0.2">
      <c r="N293" s="1"/>
      <c r="O293" s="1"/>
      <c r="P293" s="12"/>
      <c r="Q293" s="12"/>
      <c r="R293" s="12"/>
      <c r="S293" s="12"/>
      <c r="X293" s="1"/>
      <c r="Y293" s="1"/>
      <c r="Z293" s="1"/>
      <c r="AA293" s="1"/>
      <c r="AB293" s="1"/>
      <c r="AC293" s="1"/>
      <c r="AD293" s="1"/>
      <c r="AE293" s="1"/>
      <c r="AF293" s="1"/>
      <c r="AG293" s="1"/>
      <c r="AH293" s="1"/>
      <c r="AI293" s="1"/>
      <c r="AJ293" s="1"/>
      <c r="AK293" s="1"/>
      <c r="AL293" s="1"/>
      <c r="AM293" s="1"/>
    </row>
    <row r="294" spans="14:39" s="3" customFormat="1" x14ac:dyDescent="0.2">
      <c r="N294" s="1"/>
      <c r="O294" s="1"/>
      <c r="P294" s="12"/>
      <c r="Q294" s="12"/>
      <c r="R294" s="12"/>
      <c r="S294" s="12"/>
      <c r="X294" s="1"/>
      <c r="Y294" s="1"/>
      <c r="Z294" s="1"/>
      <c r="AA294" s="1"/>
      <c r="AB294" s="1"/>
      <c r="AC294" s="1"/>
      <c r="AD294" s="1"/>
      <c r="AE294" s="1"/>
      <c r="AF294" s="1"/>
      <c r="AG294" s="1"/>
      <c r="AH294" s="1"/>
      <c r="AI294" s="1"/>
      <c r="AJ294" s="1"/>
      <c r="AK294" s="1"/>
      <c r="AL294" s="1"/>
      <c r="AM294" s="1"/>
    </row>
    <row r="295" spans="14:39" s="3" customFormat="1" x14ac:dyDescent="0.2">
      <c r="N295" s="1"/>
      <c r="O295" s="1"/>
      <c r="P295" s="12"/>
      <c r="Q295" s="12"/>
      <c r="R295" s="12"/>
      <c r="S295" s="12"/>
      <c r="X295" s="1"/>
      <c r="Y295" s="1"/>
      <c r="Z295" s="1"/>
      <c r="AA295" s="1"/>
      <c r="AB295" s="1"/>
      <c r="AC295" s="1"/>
      <c r="AD295" s="1"/>
      <c r="AE295" s="1"/>
      <c r="AF295" s="1"/>
      <c r="AG295" s="1"/>
      <c r="AH295" s="1"/>
      <c r="AI295" s="1"/>
      <c r="AJ295" s="1"/>
      <c r="AK295" s="1"/>
      <c r="AL295" s="1"/>
      <c r="AM295" s="1"/>
    </row>
    <row r="296" spans="14:39" s="3" customFormat="1" x14ac:dyDescent="0.2">
      <c r="N296" s="1"/>
      <c r="O296" s="1"/>
      <c r="P296" s="12"/>
      <c r="Q296" s="12"/>
      <c r="R296" s="12"/>
      <c r="S296" s="12"/>
      <c r="X296" s="1"/>
      <c r="Y296" s="1"/>
      <c r="Z296" s="1"/>
      <c r="AA296" s="1"/>
      <c r="AB296" s="1"/>
      <c r="AC296" s="1"/>
      <c r="AD296" s="1"/>
      <c r="AE296" s="1"/>
      <c r="AF296" s="1"/>
      <c r="AG296" s="1"/>
      <c r="AH296" s="1"/>
      <c r="AI296" s="1"/>
      <c r="AJ296" s="1"/>
      <c r="AK296" s="1"/>
      <c r="AL296" s="1"/>
      <c r="AM296" s="1"/>
    </row>
  </sheetData>
  <sheetProtection algorithmName="SHA-512" hashValue="32dxjCxPAQRJ7URYpn1kIPtu43f17+7HkuE6Zn7PnptCqGrErRGyPeWMmPz9KvlGX6hcf+kvjYwkRrdggCnKDw==" saltValue="TPR5moWYEj78tydxUTsiAA==" spinCount="100000" sheet="1" selectLockedCells="1" autoFilter="0"/>
  <mergeCells count="61">
    <mergeCell ref="C27:D27"/>
    <mergeCell ref="C29:D29"/>
    <mergeCell ref="C26:D26"/>
    <mergeCell ref="E26:F26"/>
    <mergeCell ref="E27:F27"/>
    <mergeCell ref="E29:F29"/>
    <mergeCell ref="C28:D28"/>
    <mergeCell ref="E28:F28"/>
    <mergeCell ref="Y26:AA26"/>
    <mergeCell ref="Y27:Z27"/>
    <mergeCell ref="Y28:Z28"/>
    <mergeCell ref="Y29:Z29"/>
    <mergeCell ref="N26:X27"/>
    <mergeCell ref="K24:X25"/>
    <mergeCell ref="N28:X29"/>
    <mergeCell ref="K26:M27"/>
    <mergeCell ref="G28:H28"/>
    <mergeCell ref="G26:H26"/>
    <mergeCell ref="G27:H27"/>
    <mergeCell ref="G29:H29"/>
    <mergeCell ref="K28:M29"/>
    <mergeCell ref="B36:B37"/>
    <mergeCell ref="E40:G40"/>
    <mergeCell ref="N30:X31"/>
    <mergeCell ref="N36:X37"/>
    <mergeCell ref="E36:H39"/>
    <mergeCell ref="Q38:X38"/>
    <mergeCell ref="E33:H33"/>
    <mergeCell ref="E32:H32"/>
    <mergeCell ref="E34:H34"/>
    <mergeCell ref="N32:X33"/>
    <mergeCell ref="C18:I18"/>
    <mergeCell ref="C19:I19"/>
    <mergeCell ref="C20:I20"/>
    <mergeCell ref="C21:I21"/>
    <mergeCell ref="B23:I24"/>
    <mergeCell ref="C16:I16"/>
    <mergeCell ref="K16:M16"/>
    <mergeCell ref="N16:X16"/>
    <mergeCell ref="C17:I17"/>
    <mergeCell ref="K17:M17"/>
    <mergeCell ref="N17:X17"/>
    <mergeCell ref="C14:I14"/>
    <mergeCell ref="K14:M14"/>
    <mergeCell ref="N14:X14"/>
    <mergeCell ref="C15:I15"/>
    <mergeCell ref="K15:M15"/>
    <mergeCell ref="N15:X15"/>
    <mergeCell ref="C12:I12"/>
    <mergeCell ref="K12:M12"/>
    <mergeCell ref="N12:X12"/>
    <mergeCell ref="C13:I13"/>
    <mergeCell ref="K13:M13"/>
    <mergeCell ref="N13:X13"/>
    <mergeCell ref="B6:D6"/>
    <mergeCell ref="I7:J7"/>
    <mergeCell ref="B9:I10"/>
    <mergeCell ref="K9:X10"/>
    <mergeCell ref="C11:I11"/>
    <mergeCell ref="K11:M11"/>
    <mergeCell ref="N11:X11"/>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5FCE-A26A-D04C-BAD6-CAC9FA121C7A}">
  <sheetPr codeName="Sheet2">
    <tabColor rgb="FFFF3399"/>
    <pageSetUpPr autoPageBreaks="0" fitToPage="1"/>
  </sheetPr>
  <dimension ref="A1:AZ47"/>
  <sheetViews>
    <sheetView zoomScaleNormal="100" workbookViewId="0">
      <pane xSplit="3" ySplit="5" topLeftCell="D6" activePane="bottomRight" state="frozen"/>
      <selection pane="topRight" activeCell="G29" sqref="G29:H29"/>
      <selection pane="bottomLeft" activeCell="G29" sqref="G29:H29"/>
      <selection pane="bottomRight" activeCell="F15" sqref="F15"/>
    </sheetView>
  </sheetViews>
  <sheetFormatPr baseColWidth="10" defaultColWidth="10.83203125" defaultRowHeight="16" x14ac:dyDescent="0.2"/>
  <cols>
    <col min="1" max="1" width="22.6640625" style="1" customWidth="1"/>
    <col min="2" max="2" width="66" style="7" customWidth="1"/>
    <col min="3" max="3" width="23" style="7" customWidth="1"/>
    <col min="4" max="4" width="13" style="7" customWidth="1"/>
    <col min="5" max="13" width="9.83203125" style="12" customWidth="1"/>
    <col min="14" max="14" width="13" style="2" customWidth="1"/>
    <col min="15" max="16" width="10.83203125" style="12" customWidth="1"/>
    <col min="17" max="17" width="12.83203125" style="15" customWidth="1"/>
    <col min="18" max="18" width="17.33203125" style="7" customWidth="1"/>
    <col min="19" max="19" width="16.1640625" style="7" customWidth="1"/>
    <col min="20" max="20" width="17.83203125" style="116" customWidth="1"/>
    <col min="21" max="21" width="15.1640625" style="55" customWidth="1"/>
    <col min="22" max="22" width="10.83203125" style="9" hidden="1" customWidth="1"/>
    <col min="23" max="23" width="10.83203125" style="1" hidden="1" customWidth="1"/>
    <col min="24" max="24" width="10.83203125" style="115" hidden="1" customWidth="1"/>
    <col min="25" max="25" width="10.83203125" style="1" hidden="1" customWidth="1"/>
    <col min="26" max="26" width="10.83203125" style="115" hidden="1" customWidth="1"/>
    <col min="27" max="27" width="10.83203125" style="1" hidden="1" customWidth="1"/>
    <col min="28" max="30" width="14.6640625" style="115" hidden="1" customWidth="1"/>
    <col min="31" max="32" width="10.83203125" style="1" hidden="1" customWidth="1"/>
    <col min="33" max="33" width="17.5" style="1" hidden="1" customWidth="1"/>
    <col min="34" max="34" width="10.83203125" style="1" hidden="1" customWidth="1"/>
    <col min="35" max="36" width="10.83203125" style="9" hidden="1" customWidth="1"/>
    <col min="37" max="37" width="10.83203125" style="1" hidden="1" customWidth="1"/>
    <col min="38" max="38" width="16.6640625" style="9" hidden="1" customWidth="1"/>
    <col min="39" max="39" width="14.83203125" style="9" hidden="1" customWidth="1"/>
    <col min="40" max="40" width="10.83203125" style="1" hidden="1" customWidth="1"/>
    <col min="41" max="42" width="14.83203125" style="115" hidden="1" customWidth="1"/>
    <col min="43" max="44" width="10.83203125" style="115" hidden="1" customWidth="1"/>
    <col min="45" max="46" width="14.83203125" style="115" hidden="1" customWidth="1"/>
    <col min="47" max="47" width="12" style="1" hidden="1" customWidth="1"/>
    <col min="48" max="48" width="10.83203125" style="1" hidden="1" customWidth="1"/>
    <col min="49" max="49" width="12" style="9" hidden="1" customWidth="1"/>
    <col min="50" max="50" width="10.83203125" style="115" hidden="1" customWidth="1"/>
    <col min="51" max="52" width="10.83203125" style="1" hidden="1" customWidth="1"/>
    <col min="53" max="16384" width="10.83203125" style="1"/>
  </cols>
  <sheetData>
    <row r="1" spans="1:50" ht="49" customHeight="1" x14ac:dyDescent="0.2">
      <c r="E1" s="42"/>
      <c r="F1" s="42"/>
      <c r="G1" s="42"/>
      <c r="H1" s="42"/>
      <c r="I1" s="42"/>
      <c r="J1" s="42"/>
      <c r="K1" s="42"/>
      <c r="L1" s="42"/>
      <c r="M1" s="42"/>
      <c r="O1" s="27"/>
      <c r="P1" s="27"/>
      <c r="Q1" s="33"/>
      <c r="AA1" s="9"/>
      <c r="AB1" s="9"/>
      <c r="AC1" s="9"/>
      <c r="AD1" s="9"/>
      <c r="AE1" s="9"/>
      <c r="AF1" s="9"/>
      <c r="AG1" s="9"/>
    </row>
    <row r="2" spans="1:50" s="4" customFormat="1" ht="68" customHeight="1" x14ac:dyDescent="0.2">
      <c r="B2" s="300" t="s">
        <v>31</v>
      </c>
      <c r="C2" s="300" t="s">
        <v>32</v>
      </c>
      <c r="D2" s="306" t="s">
        <v>33</v>
      </c>
      <c r="E2" s="308" t="s">
        <v>34</v>
      </c>
      <c r="F2" s="294" t="s">
        <v>35</v>
      </c>
      <c r="G2" s="296" t="s">
        <v>36</v>
      </c>
      <c r="H2" s="298" t="s">
        <v>37</v>
      </c>
      <c r="I2" s="284" t="s">
        <v>38</v>
      </c>
      <c r="J2" s="286" t="s">
        <v>39</v>
      </c>
      <c r="K2" s="288" t="s">
        <v>40</v>
      </c>
      <c r="L2" s="290" t="s">
        <v>41</v>
      </c>
      <c r="M2" s="292" t="s">
        <v>42</v>
      </c>
      <c r="N2" s="281" t="s">
        <v>43</v>
      </c>
      <c r="O2" s="302" t="s">
        <v>44</v>
      </c>
      <c r="P2" s="304" t="s">
        <v>45</v>
      </c>
      <c r="Q2" s="281" t="s">
        <v>46</v>
      </c>
      <c r="R2" s="281" t="s">
        <v>47</v>
      </c>
      <c r="S2" s="281" t="s">
        <v>48</v>
      </c>
      <c r="T2" s="281" t="s">
        <v>49</v>
      </c>
      <c r="U2" s="281" t="s">
        <v>50</v>
      </c>
      <c r="V2" s="99" t="s">
        <v>51</v>
      </c>
      <c r="W2" s="99" t="s">
        <v>26</v>
      </c>
      <c r="X2" s="99" t="s">
        <v>52</v>
      </c>
      <c r="Y2" s="99" t="s">
        <v>27</v>
      </c>
      <c r="Z2" s="99" t="s">
        <v>53</v>
      </c>
      <c r="AA2" s="99" t="s">
        <v>54</v>
      </c>
      <c r="AB2" s="99" t="s">
        <v>55</v>
      </c>
      <c r="AC2" s="99" t="s">
        <v>56</v>
      </c>
      <c r="AD2" s="99" t="s">
        <v>57</v>
      </c>
      <c r="AE2" s="9"/>
      <c r="AF2" s="9" t="s">
        <v>58</v>
      </c>
      <c r="AG2" s="9" t="s">
        <v>59</v>
      </c>
      <c r="AH2" s="9"/>
      <c r="AI2" s="9" t="s">
        <v>60</v>
      </c>
      <c r="AJ2" s="9" t="s">
        <v>61</v>
      </c>
      <c r="AK2" s="1"/>
      <c r="AL2" s="9" t="s">
        <v>62</v>
      </c>
      <c r="AM2" s="9" t="s">
        <v>63</v>
      </c>
      <c r="AN2" s="1"/>
      <c r="AO2" s="99" t="s">
        <v>64</v>
      </c>
      <c r="AP2" s="99" t="s">
        <v>65</v>
      </c>
      <c r="AQ2" s="184"/>
      <c r="AR2" s="184"/>
      <c r="AS2" s="99" t="s">
        <v>66</v>
      </c>
      <c r="AT2" s="99" t="s">
        <v>67</v>
      </c>
      <c r="AU2" s="184"/>
      <c r="AV2" s="184"/>
      <c r="AW2" s="184"/>
      <c r="AX2" s="168"/>
    </row>
    <row r="3" spans="1:50" ht="22" customHeight="1" x14ac:dyDescent="0.2">
      <c r="B3" s="301"/>
      <c r="C3" s="301"/>
      <c r="D3" s="307"/>
      <c r="E3" s="309"/>
      <c r="F3" s="295"/>
      <c r="G3" s="297"/>
      <c r="H3" s="299"/>
      <c r="I3" s="285"/>
      <c r="J3" s="287"/>
      <c r="K3" s="289"/>
      <c r="L3" s="291"/>
      <c r="M3" s="293"/>
      <c r="N3" s="283"/>
      <c r="O3" s="303"/>
      <c r="P3" s="305"/>
      <c r="Q3" s="282"/>
      <c r="R3" s="282"/>
      <c r="S3" s="282"/>
      <c r="T3" s="283"/>
      <c r="U3" s="282"/>
      <c r="V3" s="28"/>
      <c r="AA3" s="9"/>
      <c r="AB3" s="9"/>
      <c r="AC3" s="9"/>
      <c r="AD3" s="9"/>
      <c r="AE3" s="9"/>
      <c r="AF3" s="9"/>
      <c r="AG3" s="9"/>
      <c r="AO3" s="9"/>
      <c r="AP3" s="9"/>
      <c r="AQ3" s="9"/>
      <c r="AR3" s="9"/>
      <c r="AS3" s="9"/>
      <c r="AT3" s="9"/>
      <c r="AU3" s="9"/>
      <c r="AV3" s="9"/>
    </row>
    <row r="4" spans="1:50" ht="29" customHeight="1" x14ac:dyDescent="0.2">
      <c r="B4" s="147" t="s">
        <v>68</v>
      </c>
      <c r="C4" s="74"/>
      <c r="D4" s="78"/>
      <c r="E4" s="46"/>
      <c r="F4" s="75"/>
      <c r="G4" s="76"/>
      <c r="H4" s="68"/>
      <c r="I4" s="69"/>
      <c r="J4" s="70"/>
      <c r="K4" s="71"/>
      <c r="L4" s="73"/>
      <c r="M4" s="45"/>
      <c r="N4" s="44"/>
      <c r="O4" s="72"/>
      <c r="P4" s="77"/>
      <c r="Q4" s="111">
        <f>SUM(Q6:Q34)</f>
        <v>0</v>
      </c>
      <c r="R4" s="112">
        <f>SUM(R6:R34)</f>
        <v>0</v>
      </c>
      <c r="S4" s="113">
        <f>SUM(S6:S34)</f>
        <v>0</v>
      </c>
      <c r="T4" s="128" t="s">
        <v>1</v>
      </c>
      <c r="U4" s="110">
        <f>SUM(U6:U34)</f>
        <v>0</v>
      </c>
      <c r="V4" s="28"/>
      <c r="AA4" s="9"/>
      <c r="AB4" s="9"/>
      <c r="AC4" s="9"/>
      <c r="AD4" s="9"/>
      <c r="AE4" s="9"/>
      <c r="AF4" s="9"/>
      <c r="AG4" s="9"/>
      <c r="AW4" s="166">
        <f>SUM(AW6:AW34)</f>
        <v>0</v>
      </c>
    </row>
    <row r="5" spans="1:50" ht="22" customHeight="1" x14ac:dyDescent="0.2">
      <c r="B5" s="74"/>
      <c r="C5" s="74"/>
      <c r="D5" s="78"/>
      <c r="E5" s="43"/>
      <c r="F5" s="18"/>
      <c r="G5" s="19"/>
      <c r="H5" s="20"/>
      <c r="I5" s="21"/>
      <c r="J5" s="22"/>
      <c r="K5" s="23"/>
      <c r="L5" s="24"/>
      <c r="M5" s="39"/>
      <c r="N5" s="78"/>
      <c r="O5" s="25"/>
      <c r="P5" s="26"/>
      <c r="Q5" s="85"/>
      <c r="R5" s="86"/>
      <c r="S5" s="87"/>
      <c r="T5" s="114"/>
      <c r="U5" s="86"/>
      <c r="V5" s="28"/>
      <c r="AA5" s="9"/>
      <c r="AB5" s="9"/>
      <c r="AC5" s="9"/>
      <c r="AD5" s="9"/>
      <c r="AE5" s="9"/>
      <c r="AF5" s="9"/>
      <c r="AG5" s="9"/>
    </row>
    <row r="6" spans="1:50" s="101" customFormat="1" ht="20" x14ac:dyDescent="0.2">
      <c r="A6" s="93" t="s">
        <v>69</v>
      </c>
      <c r="B6" s="104" t="s">
        <v>70</v>
      </c>
      <c r="C6" s="133" t="s">
        <v>71</v>
      </c>
      <c r="D6" s="103">
        <v>2751</v>
      </c>
      <c r="E6" s="82"/>
      <c r="F6" s="82"/>
      <c r="G6" s="82"/>
      <c r="H6" s="82"/>
      <c r="I6" s="82"/>
      <c r="J6" s="82"/>
      <c r="K6" s="82"/>
      <c r="L6" s="82"/>
      <c r="M6" s="82"/>
      <c r="N6" s="34">
        <v>2895</v>
      </c>
      <c r="O6" s="84"/>
      <c r="P6" s="84"/>
      <c r="Q6" s="105">
        <f>AF6</f>
        <v>0</v>
      </c>
      <c r="R6" s="105">
        <f>AA6</f>
        <v>0</v>
      </c>
      <c r="S6" s="106">
        <f t="shared" ref="S6" si="0">SUM(AD6)</f>
        <v>0</v>
      </c>
      <c r="T6" s="183" t="s">
        <v>636</v>
      </c>
      <c r="U6" s="57">
        <f>SUM((AI6*D6)+(AJ6*N6))</f>
        <v>0</v>
      </c>
      <c r="V6" s="107">
        <v>66</v>
      </c>
      <c r="W6" s="107">
        <v>18</v>
      </c>
      <c r="X6" s="135">
        <v>17.14</v>
      </c>
      <c r="Y6" s="107">
        <v>44</v>
      </c>
      <c r="Z6" s="135">
        <v>4.05</v>
      </c>
      <c r="AA6" s="108">
        <f>(SUM(E6:M6)+SUM(O6:P6))*V6</f>
        <v>0</v>
      </c>
      <c r="AB6" s="109">
        <f>(SUM(E6:M6,O6:P6))*(X6)</f>
        <v>0</v>
      </c>
      <c r="AC6" s="109">
        <f>(SUM(E6:M6,O6:P6))*(Z6)</f>
        <v>0</v>
      </c>
      <c r="AD6" s="109">
        <f>(SUM(E6:M6,O6:P6))*(X6+Z6)</f>
        <v>0</v>
      </c>
      <c r="AE6" s="181"/>
      <c r="AF6" s="108">
        <f>SUM(AI6+AJ6)*22</f>
        <v>0</v>
      </c>
      <c r="AG6" s="100">
        <f>SUM(V6*AF6)/24</f>
        <v>0</v>
      </c>
      <c r="AH6" s="100"/>
      <c r="AI6" s="100">
        <f>SUM(E6:M6)</f>
        <v>0</v>
      </c>
      <c r="AJ6" s="100">
        <f>SUM(O6:P6)</f>
        <v>0</v>
      </c>
      <c r="AK6" s="100"/>
      <c r="AL6" s="100">
        <f>SUM(AI6:AJ6)*W6</f>
        <v>0</v>
      </c>
      <c r="AM6" s="100">
        <f>SUM(AI6:AJ6)*Y6</f>
        <v>0</v>
      </c>
      <c r="AN6" s="181"/>
      <c r="AO6" s="165">
        <f>SUM(2201*AI6)</f>
        <v>0</v>
      </c>
      <c r="AP6" s="167">
        <f>SUM(AI6*550)</f>
        <v>0</v>
      </c>
      <c r="AQ6" s="181"/>
      <c r="AR6" s="181"/>
      <c r="AS6" s="165">
        <f>SUM(2316*AJ6)</f>
        <v>0</v>
      </c>
      <c r="AT6" s="167">
        <f>SUM(AJ6*579)</f>
        <v>0</v>
      </c>
      <c r="AU6" s="181"/>
      <c r="AV6" s="181"/>
      <c r="AW6" s="165">
        <f t="shared" ref="AW6:AW32" si="1">SUM(AO6:AT6)</f>
        <v>0</v>
      </c>
      <c r="AX6" s="127"/>
    </row>
    <row r="7" spans="1:50" ht="20" x14ac:dyDescent="0.2">
      <c r="A7" s="93" t="s">
        <v>69</v>
      </c>
      <c r="B7" s="31" t="s">
        <v>73</v>
      </c>
      <c r="C7" s="157" t="s">
        <v>74</v>
      </c>
      <c r="D7" s="8">
        <v>2201</v>
      </c>
      <c r="E7" s="81"/>
      <c r="F7" s="81"/>
      <c r="G7" s="81"/>
      <c r="H7" s="81"/>
      <c r="I7" s="81"/>
      <c r="J7" s="81"/>
      <c r="K7" s="81"/>
      <c r="L7" s="81"/>
      <c r="M7" s="81"/>
      <c r="N7" s="6">
        <v>2316</v>
      </c>
      <c r="O7" s="83"/>
      <c r="P7" s="83"/>
      <c r="Q7" s="35">
        <f>AF7</f>
        <v>0</v>
      </c>
      <c r="R7" s="35">
        <f>AA7</f>
        <v>0</v>
      </c>
      <c r="S7" s="37">
        <f t="shared" ref="S7" si="2">SUM(AD7)</f>
        <v>0</v>
      </c>
      <c r="T7" s="141" t="s">
        <v>635</v>
      </c>
      <c r="U7" s="56">
        <f>SUM((AI7*D7)+(AJ7*N7))</f>
        <v>0</v>
      </c>
      <c r="V7" s="14">
        <v>18</v>
      </c>
      <c r="W7" s="14">
        <v>18</v>
      </c>
      <c r="X7" s="59">
        <v>17.14</v>
      </c>
      <c r="Y7" s="14">
        <v>0</v>
      </c>
      <c r="Z7" s="59">
        <v>0</v>
      </c>
      <c r="AA7" s="11">
        <f>(SUM(E7:M7)+SUM(O7:P7))*V7</f>
        <v>0</v>
      </c>
      <c r="AB7" s="10">
        <f>(SUM(E7:M7,O7:P7))*(X7)</f>
        <v>0</v>
      </c>
      <c r="AC7" s="10">
        <f>(SUM(E7:M7,O7:P7))*(Z7)</f>
        <v>0</v>
      </c>
      <c r="AD7" s="10">
        <f>(SUM(E7:M7,O7:P7))*(X7+Z7)</f>
        <v>0</v>
      </c>
      <c r="AE7" s="9"/>
      <c r="AF7" s="11">
        <f>SUM(AI7+AJ7)*18</f>
        <v>0</v>
      </c>
      <c r="AG7" s="9">
        <f>SUM(V7*AF7)/18</f>
        <v>0</v>
      </c>
      <c r="AI7" s="9">
        <f>SUM(E7:M7)</f>
        <v>0</v>
      </c>
      <c r="AJ7" s="9">
        <f>SUM(O7:P7)</f>
        <v>0</v>
      </c>
      <c r="AL7" s="9">
        <f>SUM(AI7:AJ7)*W7</f>
        <v>0</v>
      </c>
      <c r="AM7" s="9">
        <f>SUM(AI7:AJ7)*Y7</f>
        <v>0</v>
      </c>
      <c r="AO7" s="166">
        <f>SUM(D7*AI7)</f>
        <v>0</v>
      </c>
      <c r="AS7" s="166">
        <f>SUM(N7*AJ7)</f>
        <v>0</v>
      </c>
      <c r="AW7" s="166">
        <f t="shared" ref="AW7" si="3">SUM(AO7:AT7)</f>
        <v>0</v>
      </c>
    </row>
    <row r="8" spans="1:50" s="5" customFormat="1" ht="22" customHeight="1" x14ac:dyDescent="0.2">
      <c r="B8" s="29"/>
      <c r="C8" s="132"/>
      <c r="D8" s="8"/>
      <c r="E8" s="80"/>
      <c r="F8" s="47"/>
      <c r="G8" s="48"/>
      <c r="H8" s="49"/>
      <c r="I8" s="50"/>
      <c r="J8" s="51"/>
      <c r="K8" s="52"/>
      <c r="L8" s="40"/>
      <c r="M8" s="41"/>
      <c r="N8" s="86"/>
      <c r="O8" s="53"/>
      <c r="P8" s="54"/>
      <c r="Q8" s="85"/>
      <c r="R8" s="86"/>
      <c r="S8" s="87"/>
      <c r="T8" s="114"/>
      <c r="U8" s="86"/>
      <c r="X8" s="117"/>
      <c r="Z8" s="117"/>
      <c r="AI8" s="9"/>
      <c r="AL8" s="9"/>
      <c r="AM8" s="9"/>
      <c r="AN8" s="1"/>
      <c r="AO8" s="115"/>
      <c r="AP8" s="115"/>
      <c r="AQ8" s="125"/>
      <c r="AR8" s="125"/>
      <c r="AS8" s="115"/>
      <c r="AT8" s="115"/>
      <c r="AW8" s="185"/>
      <c r="AX8" s="125"/>
    </row>
    <row r="9" spans="1:50" s="101" customFormat="1" ht="20" x14ac:dyDescent="0.2">
      <c r="A9" s="93"/>
      <c r="B9" s="104" t="s">
        <v>76</v>
      </c>
      <c r="C9" s="133" t="s">
        <v>71</v>
      </c>
      <c r="D9" s="103">
        <v>3983</v>
      </c>
      <c r="E9" s="82"/>
      <c r="F9" s="82"/>
      <c r="G9" s="82"/>
      <c r="H9" s="82"/>
      <c r="I9" s="82"/>
      <c r="J9" s="82"/>
      <c r="K9" s="82"/>
      <c r="L9" s="82"/>
      <c r="M9" s="82"/>
      <c r="N9" s="34">
        <v>4192</v>
      </c>
      <c r="O9" s="84"/>
      <c r="P9" s="84"/>
      <c r="Q9" s="105">
        <f>AF9</f>
        <v>0</v>
      </c>
      <c r="R9" s="105">
        <f>AA9</f>
        <v>0</v>
      </c>
      <c r="S9" s="106">
        <f t="shared" ref="S9:S12" si="4">SUM(AD9)</f>
        <v>0</v>
      </c>
      <c r="T9" s="91" t="s">
        <v>626</v>
      </c>
      <c r="U9" s="57">
        <f>SUM((AI9*D9)+(AJ9*N9))</f>
        <v>0</v>
      </c>
      <c r="V9" s="107">
        <v>81</v>
      </c>
      <c r="W9" s="107">
        <v>21</v>
      </c>
      <c r="X9" s="135">
        <f>'M A C R O S'!W32</f>
        <v>2.7104150666666667</v>
      </c>
      <c r="Y9" s="107">
        <v>60</v>
      </c>
      <c r="Z9" s="135">
        <v>3.85</v>
      </c>
      <c r="AA9" s="108">
        <f>(SUM(E9:M9)+SUM(O9:P9))*V9</f>
        <v>0</v>
      </c>
      <c r="AB9" s="109">
        <f>(SUM(E9:M9,O9:P9))*(X9)</f>
        <v>0</v>
      </c>
      <c r="AC9" s="109">
        <f>(SUM(E9:M9,O9:P9))*(Z9)</f>
        <v>0</v>
      </c>
      <c r="AD9" s="109">
        <f>(SUM(E9:M9,O9:P9))*(X9+Z9)</f>
        <v>0</v>
      </c>
      <c r="AE9" s="100"/>
      <c r="AF9" s="108">
        <f>SUM(AI9+AJ9)*24</f>
        <v>0</v>
      </c>
      <c r="AG9" s="100">
        <f>SUM(V9*AF9)/24</f>
        <v>0</v>
      </c>
      <c r="AI9" s="100">
        <f>SUM(E9:M9)</f>
        <v>0</v>
      </c>
      <c r="AJ9" s="100">
        <f>SUM(O9:P9)</f>
        <v>0</v>
      </c>
      <c r="AL9" s="100">
        <f>SUM(AI9:AJ9)*W9</f>
        <v>0</v>
      </c>
      <c r="AM9" s="100">
        <f>SUM(AI9:AJ9)*Y9</f>
        <v>0</v>
      </c>
      <c r="AO9" s="167">
        <f>SUM(AI9*3503)</f>
        <v>0</v>
      </c>
      <c r="AP9" s="167">
        <f>SUM(AI9*480)</f>
        <v>0</v>
      </c>
      <c r="AQ9" s="100"/>
      <c r="AR9" s="100"/>
      <c r="AS9" s="167">
        <f>SUM(AJ9*3687)</f>
        <v>0</v>
      </c>
      <c r="AT9" s="167">
        <f>SUM(AJ9*505)</f>
        <v>0</v>
      </c>
      <c r="AU9" s="165">
        <f>SUM(AS9:AT9)</f>
        <v>0</v>
      </c>
      <c r="AW9" s="165" cm="1">
        <f t="array" ref="AW9">SUM(AO9:AP9+AS9:AT9)</f>
        <v>0</v>
      </c>
      <c r="AX9" s="127"/>
    </row>
    <row r="10" spans="1:50" ht="20" x14ac:dyDescent="0.2">
      <c r="A10" s="93"/>
      <c r="B10" s="31" t="s">
        <v>78</v>
      </c>
      <c r="C10" s="157" t="s">
        <v>74</v>
      </c>
      <c r="D10" s="8">
        <v>3503</v>
      </c>
      <c r="E10" s="81"/>
      <c r="F10" s="81"/>
      <c r="G10" s="81"/>
      <c r="H10" s="81"/>
      <c r="I10" s="81"/>
      <c r="J10" s="81"/>
      <c r="K10" s="81"/>
      <c r="L10" s="81"/>
      <c r="M10" s="81"/>
      <c r="N10" s="6">
        <v>3687</v>
      </c>
      <c r="O10" s="83"/>
      <c r="P10" s="83"/>
      <c r="Q10" s="35">
        <f>AF10</f>
        <v>0</v>
      </c>
      <c r="R10" s="35">
        <f>AA10</f>
        <v>0</v>
      </c>
      <c r="S10" s="37">
        <f t="shared" si="4"/>
        <v>0</v>
      </c>
      <c r="T10" s="90" t="s">
        <v>630</v>
      </c>
      <c r="U10" s="56">
        <f>SUM((AI10*D10)+(AJ10*N10))</f>
        <v>0</v>
      </c>
      <c r="V10" s="14">
        <v>21</v>
      </c>
      <c r="W10" s="14">
        <v>21</v>
      </c>
      <c r="X10" s="59">
        <v>33.47</v>
      </c>
      <c r="Y10" s="14">
        <v>0</v>
      </c>
      <c r="Z10" s="59">
        <v>0</v>
      </c>
      <c r="AA10" s="11">
        <f>(SUM(E10:M10)+SUM(O10:P10))*V10</f>
        <v>0</v>
      </c>
      <c r="AB10" s="10">
        <f>(SUM(E10:M10,O10:P10))*(X10)</f>
        <v>0</v>
      </c>
      <c r="AC10" s="10">
        <f>(SUM(E10:M10,O10:P10))*(Z10)</f>
        <v>0</v>
      </c>
      <c r="AD10" s="10">
        <f>(SUM(E10:M10,O10:P10))*(X10+Z10)</f>
        <v>0</v>
      </c>
      <c r="AE10" s="9"/>
      <c r="AF10" s="11">
        <f>SUM(AI10+AJ10)*21</f>
        <v>0</v>
      </c>
      <c r="AG10" s="9">
        <f>SUM(V10*AF10)/21</f>
        <v>0</v>
      </c>
      <c r="AI10" s="9">
        <f>SUM(E10:M10)</f>
        <v>0</v>
      </c>
      <c r="AJ10" s="9">
        <f>SUM(O10:P10)</f>
        <v>0</v>
      </c>
      <c r="AL10" s="9">
        <f>SUM(AI10:AJ10)*W10</f>
        <v>0</v>
      </c>
      <c r="AM10" s="9">
        <f>SUM(AI10:AJ10)*Y10</f>
        <v>0</v>
      </c>
      <c r="AO10" s="166">
        <f t="shared" ref="AO10:AO12" si="5">SUM(D10*AI10)</f>
        <v>0</v>
      </c>
      <c r="AP10" s="9"/>
      <c r="AQ10" s="9"/>
      <c r="AR10" s="9"/>
      <c r="AS10" s="166">
        <f t="shared" ref="AS10:AS12" si="6">SUM(N10*AJ10)</f>
        <v>0</v>
      </c>
      <c r="AW10" s="166">
        <f t="shared" si="1"/>
        <v>0</v>
      </c>
    </row>
    <row r="11" spans="1:50" s="101" customFormat="1" ht="20" x14ac:dyDescent="0.2">
      <c r="A11" s="93"/>
      <c r="B11" s="104" t="s">
        <v>80</v>
      </c>
      <c r="C11" s="133" t="s">
        <v>74</v>
      </c>
      <c r="D11" s="103">
        <v>1989</v>
      </c>
      <c r="E11" s="82"/>
      <c r="F11" s="82"/>
      <c r="G11" s="82"/>
      <c r="H11" s="82"/>
      <c r="I11" s="82"/>
      <c r="J11" s="82"/>
      <c r="K11" s="82"/>
      <c r="L11" s="82"/>
      <c r="M11" s="82"/>
      <c r="N11" s="34">
        <v>2093</v>
      </c>
      <c r="O11" s="84"/>
      <c r="P11" s="84"/>
      <c r="Q11" s="105">
        <f>AF11</f>
        <v>0</v>
      </c>
      <c r="R11" s="105">
        <f>AA11</f>
        <v>0</v>
      </c>
      <c r="S11" s="106">
        <f t="shared" si="4"/>
        <v>0</v>
      </c>
      <c r="T11" s="91" t="s">
        <v>631</v>
      </c>
      <c r="U11" s="57">
        <f>SUM((AI11*D11)+(AJ11*N11))</f>
        <v>0</v>
      </c>
      <c r="V11" s="107">
        <v>12</v>
      </c>
      <c r="W11" s="107">
        <v>12</v>
      </c>
      <c r="X11" s="135">
        <v>19.329999999999998</v>
      </c>
      <c r="Y11" s="107">
        <v>0</v>
      </c>
      <c r="Z11" s="135">
        <v>0</v>
      </c>
      <c r="AA11" s="108">
        <f>(SUM(E11:M11)+SUM(O11:P11))*V11</f>
        <v>0</v>
      </c>
      <c r="AB11" s="109">
        <f>(SUM(E11:M11,O11:P11))*(X11)</f>
        <v>0</v>
      </c>
      <c r="AC11" s="109">
        <f>(SUM(E11:M11,O11:P11))*(Z11)</f>
        <v>0</v>
      </c>
      <c r="AD11" s="109">
        <f>(SUM(E11:M11,O11:P11))*(X11+Z11)</f>
        <v>0</v>
      </c>
      <c r="AE11" s="100"/>
      <c r="AF11" s="108">
        <f>SUM(AI11+AJ11)*12</f>
        <v>0</v>
      </c>
      <c r="AG11" s="100">
        <f>SUM(V11*AF11)/12</f>
        <v>0</v>
      </c>
      <c r="AI11" s="100">
        <f>SUM(E11:M11)</f>
        <v>0</v>
      </c>
      <c r="AJ11" s="100">
        <f>SUM(O11:P11)</f>
        <v>0</v>
      </c>
      <c r="AL11" s="100">
        <f>SUM(AI11:AJ11)*W11</f>
        <v>0</v>
      </c>
      <c r="AM11" s="100">
        <f>SUM(AI11:AJ11)*Y11</f>
        <v>0</v>
      </c>
      <c r="AO11" s="165">
        <f t="shared" si="5"/>
        <v>0</v>
      </c>
      <c r="AP11" s="100"/>
      <c r="AQ11" s="100"/>
      <c r="AR11" s="100"/>
      <c r="AS11" s="165">
        <f t="shared" si="6"/>
        <v>0</v>
      </c>
      <c r="AT11" s="127"/>
      <c r="AW11" s="165">
        <f t="shared" si="1"/>
        <v>0</v>
      </c>
      <c r="AX11" s="127"/>
    </row>
    <row r="12" spans="1:50" ht="20" x14ac:dyDescent="0.2">
      <c r="A12" s="93"/>
      <c r="B12" s="31" t="s">
        <v>82</v>
      </c>
      <c r="C12" s="157" t="s">
        <v>74</v>
      </c>
      <c r="D12" s="8">
        <v>1514</v>
      </c>
      <c r="E12" s="81"/>
      <c r="F12" s="81"/>
      <c r="G12" s="81"/>
      <c r="H12" s="81"/>
      <c r="I12" s="81"/>
      <c r="J12" s="81"/>
      <c r="K12" s="81"/>
      <c r="L12" s="81"/>
      <c r="M12" s="81"/>
      <c r="N12" s="6">
        <v>1594</v>
      </c>
      <c r="O12" s="83"/>
      <c r="P12" s="83"/>
      <c r="Q12" s="35">
        <f>AF12</f>
        <v>0</v>
      </c>
      <c r="R12" s="35">
        <f>AA12</f>
        <v>0</v>
      </c>
      <c r="S12" s="37">
        <f t="shared" si="4"/>
        <v>0</v>
      </c>
      <c r="T12" s="90" t="s">
        <v>632</v>
      </c>
      <c r="U12" s="56">
        <f>SUM((AI12*D12)+(AJ12*N12))</f>
        <v>0</v>
      </c>
      <c r="V12" s="14">
        <v>9</v>
      </c>
      <c r="W12" s="14">
        <v>9</v>
      </c>
      <c r="X12" s="59">
        <v>14.14</v>
      </c>
      <c r="Y12" s="14">
        <v>0</v>
      </c>
      <c r="Z12" s="59">
        <v>0</v>
      </c>
      <c r="AA12" s="11">
        <f>(SUM(E12:M12)+SUM(O12:P12))*V12</f>
        <v>0</v>
      </c>
      <c r="AB12" s="10">
        <f>(SUM(E12:M12,O12:P12))*(X12)</f>
        <v>0</v>
      </c>
      <c r="AC12" s="10">
        <f>(SUM(E12:M12,O12:P12))*(Z12)</f>
        <v>0</v>
      </c>
      <c r="AD12" s="10">
        <f>(SUM(E12:M12,O12:P12))*(X12+Z12)</f>
        <v>0</v>
      </c>
      <c r="AE12" s="9"/>
      <c r="AF12" s="11">
        <f>SUM(AI12+AJ12)*9</f>
        <v>0</v>
      </c>
      <c r="AG12" s="9">
        <f>SUM(V12*AF12)/9</f>
        <v>0</v>
      </c>
      <c r="AI12" s="9">
        <f>SUM(E12:M12)</f>
        <v>0</v>
      </c>
      <c r="AJ12" s="9">
        <f>SUM(O12:P12)</f>
        <v>0</v>
      </c>
      <c r="AL12" s="9">
        <f>SUM(AI12:AJ12)*W12</f>
        <v>0</v>
      </c>
      <c r="AM12" s="9">
        <f>SUM(AI12:AJ12)*Y12</f>
        <v>0</v>
      </c>
      <c r="AO12" s="166">
        <f t="shared" si="5"/>
        <v>0</v>
      </c>
      <c r="AP12" s="9"/>
      <c r="AQ12" s="9"/>
      <c r="AR12" s="9"/>
      <c r="AS12" s="166">
        <f t="shared" si="6"/>
        <v>0</v>
      </c>
      <c r="AW12" s="166">
        <f t="shared" si="1"/>
        <v>0</v>
      </c>
    </row>
    <row r="13" spans="1:50" s="5" customFormat="1" ht="22" customHeight="1" x14ac:dyDescent="0.2">
      <c r="B13" s="29"/>
      <c r="C13" s="132"/>
      <c r="D13" s="8"/>
      <c r="E13" s="80"/>
      <c r="F13" s="47"/>
      <c r="G13" s="48"/>
      <c r="H13" s="49"/>
      <c r="I13" s="50"/>
      <c r="J13" s="51"/>
      <c r="K13" s="52"/>
      <c r="L13" s="40"/>
      <c r="M13" s="41"/>
      <c r="N13" s="86"/>
      <c r="O13" s="53"/>
      <c r="P13" s="54"/>
      <c r="Q13" s="85"/>
      <c r="R13" s="86"/>
      <c r="S13" s="87"/>
      <c r="T13" s="114"/>
      <c r="U13" s="86"/>
      <c r="X13" s="117"/>
      <c r="Z13" s="117"/>
      <c r="AI13" s="9"/>
      <c r="AL13" s="9"/>
      <c r="AM13" s="9"/>
      <c r="AN13" s="1"/>
      <c r="AO13" s="115"/>
      <c r="AP13" s="115"/>
      <c r="AQ13" s="125"/>
      <c r="AR13" s="125"/>
      <c r="AS13" s="115"/>
      <c r="AT13" s="115"/>
      <c r="AW13" s="185"/>
      <c r="AX13" s="125"/>
    </row>
    <row r="14" spans="1:50" s="101" customFormat="1" ht="20" x14ac:dyDescent="0.2">
      <c r="A14" s="93"/>
      <c r="B14" s="104" t="s">
        <v>84</v>
      </c>
      <c r="C14" s="133" t="s">
        <v>71</v>
      </c>
      <c r="D14" s="103">
        <v>3342</v>
      </c>
      <c r="E14" s="82"/>
      <c r="F14" s="82"/>
      <c r="G14" s="82"/>
      <c r="H14" s="82"/>
      <c r="I14" s="82"/>
      <c r="J14" s="82"/>
      <c r="K14" s="82"/>
      <c r="L14" s="82"/>
      <c r="M14" s="82"/>
      <c r="N14" s="34">
        <v>3516</v>
      </c>
      <c r="O14" s="84"/>
      <c r="P14" s="84"/>
      <c r="Q14" s="105">
        <f>AF14</f>
        <v>0</v>
      </c>
      <c r="R14" s="105">
        <f>AA14</f>
        <v>0</v>
      </c>
      <c r="S14" s="106">
        <f t="shared" ref="S14:S17" si="7">SUM(AD14)</f>
        <v>0</v>
      </c>
      <c r="T14" s="91" t="s">
        <v>625</v>
      </c>
      <c r="U14" s="57">
        <f>SUM((AI14*D14)+(AJ14*N14))</f>
        <v>0</v>
      </c>
      <c r="V14" s="107">
        <v>81</v>
      </c>
      <c r="W14" s="107">
        <v>21</v>
      </c>
      <c r="X14" s="135">
        <f>'M A C R O S'!W32</f>
        <v>2.7104150666666667</v>
      </c>
      <c r="Y14" s="107">
        <v>60</v>
      </c>
      <c r="Z14" s="135">
        <v>3.85</v>
      </c>
      <c r="AA14" s="108">
        <f>(SUM(E14:M14)+SUM(O14:P14))*V14</f>
        <v>0</v>
      </c>
      <c r="AB14" s="109">
        <f>(SUM(E14:M14,O14:P14))*(X14)</f>
        <v>0</v>
      </c>
      <c r="AC14" s="109">
        <f>(SUM(E14:M14,O14:P14))*(Z14)</f>
        <v>0</v>
      </c>
      <c r="AD14" s="109">
        <f>(SUM(E14:M14,O14:P14))*(X14+Z14)</f>
        <v>0</v>
      </c>
      <c r="AE14" s="100"/>
      <c r="AF14" s="108">
        <f>SUM(AI14+AJ14)*24</f>
        <v>0</v>
      </c>
      <c r="AG14" s="100">
        <f>SUM(V14*AF14)/24</f>
        <v>0</v>
      </c>
      <c r="AI14" s="100">
        <f>SUM(E14:M14)</f>
        <v>0</v>
      </c>
      <c r="AJ14" s="100">
        <f>SUM(O14:P14)</f>
        <v>0</v>
      </c>
      <c r="AL14" s="100">
        <f>SUM(AI14:AJ14)*W14</f>
        <v>0</v>
      </c>
      <c r="AM14" s="100">
        <f>SUM(AI14:AJ14)*Y14</f>
        <v>0</v>
      </c>
      <c r="AO14" s="165">
        <f>SUM(AI14*2862)</f>
        <v>0</v>
      </c>
      <c r="AP14" s="167">
        <f>SUM(AI14*(480*0.9))</f>
        <v>0</v>
      </c>
      <c r="AQ14" s="100"/>
      <c r="AR14" s="100"/>
      <c r="AS14" s="165">
        <f>SUM(AJ14*3006)</f>
        <v>0</v>
      </c>
      <c r="AT14" s="167">
        <f>SUM(AJ14*(505*0.9))</f>
        <v>0</v>
      </c>
      <c r="AU14" s="165">
        <f>SUM(AS14:AT14)</f>
        <v>0</v>
      </c>
      <c r="AW14" s="165">
        <f t="shared" si="1"/>
        <v>0</v>
      </c>
      <c r="AX14" s="127"/>
    </row>
    <row r="15" spans="1:50" ht="20" x14ac:dyDescent="0.2">
      <c r="A15" s="93"/>
      <c r="B15" s="31" t="s">
        <v>86</v>
      </c>
      <c r="C15" s="157" t="s">
        <v>74</v>
      </c>
      <c r="D15" s="8">
        <v>2862</v>
      </c>
      <c r="E15" s="81"/>
      <c r="F15" s="81"/>
      <c r="G15" s="81"/>
      <c r="H15" s="81"/>
      <c r="I15" s="81"/>
      <c r="J15" s="81"/>
      <c r="K15" s="81"/>
      <c r="L15" s="81"/>
      <c r="M15" s="81"/>
      <c r="N15" s="6">
        <v>3011</v>
      </c>
      <c r="O15" s="83"/>
      <c r="P15" s="83"/>
      <c r="Q15" s="35">
        <f>AF15</f>
        <v>0</v>
      </c>
      <c r="R15" s="35">
        <f>AA15</f>
        <v>0</v>
      </c>
      <c r="S15" s="37">
        <f t="shared" si="7"/>
        <v>0</v>
      </c>
      <c r="T15" s="90" t="s">
        <v>627</v>
      </c>
      <c r="U15" s="56">
        <f>SUM((AI15*D15)+(AJ15*N15))</f>
        <v>0</v>
      </c>
      <c r="V15" s="14">
        <v>21</v>
      </c>
      <c r="W15" s="14">
        <v>21</v>
      </c>
      <c r="X15" s="59">
        <v>33.47</v>
      </c>
      <c r="Y15" s="14">
        <v>0</v>
      </c>
      <c r="Z15" s="59">
        <v>0</v>
      </c>
      <c r="AA15" s="11">
        <f>(SUM(E15:M15)+SUM(O15:P15))*V15</f>
        <v>0</v>
      </c>
      <c r="AB15" s="10">
        <f>(SUM(E15:M15,O15:P15))*(X15)</f>
        <v>0</v>
      </c>
      <c r="AC15" s="10">
        <f>(SUM(E15:M15,O15:P15))*(Z15)</f>
        <v>0</v>
      </c>
      <c r="AD15" s="10">
        <f>(SUM(E15:M15,O15:P15))*(X15+Z15)</f>
        <v>0</v>
      </c>
      <c r="AE15" s="9"/>
      <c r="AF15" s="11">
        <f>SUM(AI15+AJ15)*21</f>
        <v>0</v>
      </c>
      <c r="AG15" s="9">
        <f>SUM(V15*AF15)/21</f>
        <v>0</v>
      </c>
      <c r="AI15" s="9">
        <f>SUM(E15:M15)</f>
        <v>0</v>
      </c>
      <c r="AJ15" s="9">
        <f>SUM(O15:P15)</f>
        <v>0</v>
      </c>
      <c r="AL15" s="9">
        <f>SUM(AI15:AJ15)*W15</f>
        <v>0</v>
      </c>
      <c r="AM15" s="9">
        <f>SUM(AI15:AJ15)*Y15</f>
        <v>0</v>
      </c>
      <c r="AO15" s="166">
        <f t="shared" ref="AO15:AO17" si="8">SUM(D15*AI15)</f>
        <v>0</v>
      </c>
      <c r="AS15" s="166">
        <f t="shared" ref="AS15:AS17" si="9">SUM(N15*AJ15)</f>
        <v>0</v>
      </c>
      <c r="AT15" s="170"/>
      <c r="AW15" s="166">
        <f t="shared" si="1"/>
        <v>0</v>
      </c>
    </row>
    <row r="16" spans="1:50" s="101" customFormat="1" ht="20" x14ac:dyDescent="0.2">
      <c r="A16" s="93"/>
      <c r="B16" s="104" t="s">
        <v>88</v>
      </c>
      <c r="C16" s="133" t="s">
        <v>74</v>
      </c>
      <c r="D16" s="103">
        <v>1627</v>
      </c>
      <c r="E16" s="82"/>
      <c r="F16" s="82"/>
      <c r="G16" s="82"/>
      <c r="H16" s="82"/>
      <c r="I16" s="82"/>
      <c r="J16" s="82"/>
      <c r="K16" s="82"/>
      <c r="L16" s="82"/>
      <c r="M16" s="82"/>
      <c r="N16" s="34">
        <v>1712</v>
      </c>
      <c r="O16" s="84"/>
      <c r="P16" s="84"/>
      <c r="Q16" s="105">
        <f>AF16</f>
        <v>0</v>
      </c>
      <c r="R16" s="105">
        <f>AA16</f>
        <v>0</v>
      </c>
      <c r="S16" s="106">
        <f t="shared" si="7"/>
        <v>0</v>
      </c>
      <c r="T16" s="91" t="s">
        <v>628</v>
      </c>
      <c r="U16" s="57">
        <f>SUM((AI16*D16)+(AJ16*N16))</f>
        <v>0</v>
      </c>
      <c r="V16" s="107">
        <v>12</v>
      </c>
      <c r="W16" s="107">
        <v>12</v>
      </c>
      <c r="X16" s="135">
        <v>19.329999999999998</v>
      </c>
      <c r="Y16" s="107">
        <v>0</v>
      </c>
      <c r="Z16" s="135">
        <v>0</v>
      </c>
      <c r="AA16" s="108">
        <f>(SUM(E16:M16)+SUM(O16:P16))*V16</f>
        <v>0</v>
      </c>
      <c r="AB16" s="109">
        <f>(SUM(E16:M16,O16:P16))*(X16)</f>
        <v>0</v>
      </c>
      <c r="AC16" s="109">
        <f>(SUM(E16:M16,O16:P16))*(Z16)</f>
        <v>0</v>
      </c>
      <c r="AD16" s="109">
        <f>(SUM(E16:M16,O16:P16))*(X16+Z16)</f>
        <v>0</v>
      </c>
      <c r="AE16" s="100"/>
      <c r="AF16" s="108">
        <f>SUM(AI16+AJ16)*12</f>
        <v>0</v>
      </c>
      <c r="AG16" s="100">
        <f>SUM(V16*AF16)/12</f>
        <v>0</v>
      </c>
      <c r="AI16" s="100">
        <f>SUM(E16:M16)</f>
        <v>0</v>
      </c>
      <c r="AJ16" s="100">
        <f>SUM(O16:P16)</f>
        <v>0</v>
      </c>
      <c r="AL16" s="100">
        <f>SUM(AI16:AJ16)*W16</f>
        <v>0</v>
      </c>
      <c r="AM16" s="100">
        <f>SUM(AI16:AJ16)*Y16</f>
        <v>0</v>
      </c>
      <c r="AO16" s="165">
        <f t="shared" si="8"/>
        <v>0</v>
      </c>
      <c r="AP16" s="127"/>
      <c r="AQ16" s="127"/>
      <c r="AR16" s="127"/>
      <c r="AS16" s="165">
        <f t="shared" si="9"/>
        <v>0</v>
      </c>
      <c r="AT16" s="169"/>
      <c r="AW16" s="165">
        <f t="shared" si="1"/>
        <v>0</v>
      </c>
      <c r="AX16" s="127"/>
    </row>
    <row r="17" spans="1:50" ht="20" x14ac:dyDescent="0.2">
      <c r="A17" s="93"/>
      <c r="B17" s="31" t="s">
        <v>90</v>
      </c>
      <c r="C17" s="157" t="s">
        <v>74</v>
      </c>
      <c r="D17" s="8">
        <v>1235</v>
      </c>
      <c r="E17" s="81"/>
      <c r="F17" s="81"/>
      <c r="G17" s="81"/>
      <c r="H17" s="81"/>
      <c r="I17" s="81"/>
      <c r="J17" s="81"/>
      <c r="K17" s="81"/>
      <c r="L17" s="81"/>
      <c r="M17" s="81"/>
      <c r="N17" s="6">
        <v>1300</v>
      </c>
      <c r="O17" s="83"/>
      <c r="P17" s="83"/>
      <c r="Q17" s="35">
        <f>AF17</f>
        <v>0</v>
      </c>
      <c r="R17" s="35">
        <f>AA17</f>
        <v>0</v>
      </c>
      <c r="S17" s="37">
        <f t="shared" si="7"/>
        <v>0</v>
      </c>
      <c r="T17" s="90" t="s">
        <v>629</v>
      </c>
      <c r="U17" s="56">
        <f>SUM((AI17*D17)+(AJ17*N17))</f>
        <v>0</v>
      </c>
      <c r="V17" s="14">
        <v>9</v>
      </c>
      <c r="W17" s="14">
        <v>9</v>
      </c>
      <c r="X17" s="59">
        <v>14.14</v>
      </c>
      <c r="Y17" s="14">
        <v>0</v>
      </c>
      <c r="Z17" s="59">
        <v>0</v>
      </c>
      <c r="AA17" s="11">
        <f>(SUM(E17:M17)+SUM(O17:P17))*V17</f>
        <v>0</v>
      </c>
      <c r="AB17" s="10">
        <f>(SUM(E17:M17,O17:P17))*(X17)</f>
        <v>0</v>
      </c>
      <c r="AC17" s="10">
        <f>(SUM(E17:M17,O17:P17))*(Z17)</f>
        <v>0</v>
      </c>
      <c r="AD17" s="10">
        <f>(SUM(E17:M17,O17:P17))*(X17+Z17)</f>
        <v>0</v>
      </c>
      <c r="AE17" s="9"/>
      <c r="AF17" s="11">
        <f>SUM(AI17+AJ17)*9</f>
        <v>0</v>
      </c>
      <c r="AG17" s="9">
        <f>SUM(V17*AF17)/9</f>
        <v>0</v>
      </c>
      <c r="AI17" s="9">
        <f>SUM(E17:M17)</f>
        <v>0</v>
      </c>
      <c r="AJ17" s="9">
        <f>SUM(O17:P17)</f>
        <v>0</v>
      </c>
      <c r="AL17" s="9">
        <f>SUM(AI17:AJ17)*W17</f>
        <v>0</v>
      </c>
      <c r="AM17" s="9">
        <f>SUM(AI17:AJ17)*Y17</f>
        <v>0</v>
      </c>
      <c r="AO17" s="166">
        <f t="shared" si="8"/>
        <v>0</v>
      </c>
      <c r="AS17" s="166">
        <f t="shared" si="9"/>
        <v>0</v>
      </c>
      <c r="AT17" s="170"/>
      <c r="AW17" s="166">
        <f t="shared" si="1"/>
        <v>0</v>
      </c>
    </row>
    <row r="18" spans="1:50" s="5" customFormat="1" ht="22" customHeight="1" x14ac:dyDescent="0.2">
      <c r="B18" s="29"/>
      <c r="C18" s="132"/>
      <c r="D18" s="8"/>
      <c r="E18" s="80"/>
      <c r="F18" s="47"/>
      <c r="G18" s="48"/>
      <c r="H18" s="49"/>
      <c r="I18" s="50"/>
      <c r="J18" s="51"/>
      <c r="K18" s="52"/>
      <c r="L18" s="40"/>
      <c r="M18" s="41"/>
      <c r="N18" s="86"/>
      <c r="O18" s="53"/>
      <c r="P18" s="54"/>
      <c r="Q18" s="85"/>
      <c r="R18" s="86"/>
      <c r="S18" s="87"/>
      <c r="T18" s="114"/>
      <c r="U18" s="86"/>
      <c r="X18" s="117"/>
      <c r="Z18" s="117"/>
      <c r="AF18" s="125"/>
      <c r="AG18" s="125"/>
      <c r="AI18" s="9"/>
      <c r="AL18" s="9"/>
      <c r="AM18" s="9"/>
      <c r="AN18" s="1"/>
      <c r="AO18" s="115"/>
      <c r="AP18" s="115"/>
      <c r="AQ18" s="125"/>
      <c r="AR18" s="125"/>
      <c r="AS18" s="115"/>
      <c r="AT18" s="170"/>
      <c r="AW18" s="185"/>
      <c r="AX18" s="125"/>
    </row>
    <row r="19" spans="1:50" s="101" customFormat="1" ht="20" x14ac:dyDescent="0.2">
      <c r="A19" s="93"/>
      <c r="B19" s="104" t="s">
        <v>92</v>
      </c>
      <c r="C19" s="133" t="s">
        <v>71</v>
      </c>
      <c r="D19" s="103">
        <v>4979</v>
      </c>
      <c r="E19" s="82"/>
      <c r="F19" s="82"/>
      <c r="G19" s="82"/>
      <c r="H19" s="82"/>
      <c r="I19" s="82"/>
      <c r="J19" s="82"/>
      <c r="K19" s="82"/>
      <c r="L19" s="82"/>
      <c r="M19" s="82"/>
      <c r="N19" s="34">
        <v>5238</v>
      </c>
      <c r="O19" s="84"/>
      <c r="P19" s="84"/>
      <c r="Q19" s="105">
        <f>AF19</f>
        <v>0</v>
      </c>
      <c r="R19" s="105">
        <f>AA19</f>
        <v>0</v>
      </c>
      <c r="S19" s="106">
        <f>SUM(AD19)</f>
        <v>0</v>
      </c>
      <c r="T19" s="91" t="s">
        <v>93</v>
      </c>
      <c r="U19" s="57">
        <f>SUM((AI19*D19)+(AJ19*N19))</f>
        <v>0</v>
      </c>
      <c r="V19" s="107">
        <v>85</v>
      </c>
      <c r="W19" s="107">
        <v>15</v>
      </c>
      <c r="X19" s="135">
        <v>25.98</v>
      </c>
      <c r="Y19" s="107">
        <v>70</v>
      </c>
      <c r="Z19" s="135">
        <f>'H O L D S'!X21</f>
        <v>36.990000000000009</v>
      </c>
      <c r="AA19" s="108">
        <f>(SUM(E19:M19)+SUM(O19:P19))*V19</f>
        <v>0</v>
      </c>
      <c r="AB19" s="109">
        <f>(SUM(E19:M19,O19:P19))*(X19)</f>
        <v>0</v>
      </c>
      <c r="AC19" s="109">
        <f>(SUM(E19:M19,O19:P19))*(Z19)</f>
        <v>0</v>
      </c>
      <c r="AD19" s="109">
        <f>(SUM(E19:M19,O19:P19))*(X19+Z19)</f>
        <v>0</v>
      </c>
      <c r="AE19" s="100"/>
      <c r="AF19" s="108">
        <f>SUM(AI19+AJ19)*26</f>
        <v>0</v>
      </c>
      <c r="AG19" s="100">
        <f>SUM(V19*AF19)/26</f>
        <v>0</v>
      </c>
      <c r="AI19" s="100">
        <f>SUM(E19:M19)</f>
        <v>0</v>
      </c>
      <c r="AJ19" s="100">
        <f>SUM(O19:P19)</f>
        <v>0</v>
      </c>
      <c r="AL19" s="100">
        <f>SUM(AI19:AJ19)*W19</f>
        <v>0</v>
      </c>
      <c r="AM19" s="100">
        <f>SUM(AI19:AJ19)*Y19</f>
        <v>0</v>
      </c>
      <c r="AO19" s="165">
        <f>SUM(AI19*2212)</f>
        <v>0</v>
      </c>
      <c r="AP19" s="167">
        <f>SUM(AI19*2767)</f>
        <v>0</v>
      </c>
      <c r="AQ19" s="127"/>
      <c r="AR19" s="127"/>
      <c r="AS19" s="165">
        <f>SUM(AJ19*2323)</f>
        <v>0</v>
      </c>
      <c r="AT19" s="167">
        <f>SUM(AJ19*2905)</f>
        <v>0</v>
      </c>
      <c r="AW19" s="165">
        <f t="shared" si="1"/>
        <v>0</v>
      </c>
      <c r="AX19" s="127"/>
    </row>
    <row r="20" spans="1:50" ht="20" x14ac:dyDescent="0.2">
      <c r="A20" s="93"/>
      <c r="B20" s="31" t="s">
        <v>94</v>
      </c>
      <c r="C20" s="157" t="s">
        <v>74</v>
      </c>
      <c r="D20" s="8">
        <v>2212</v>
      </c>
      <c r="E20" s="81"/>
      <c r="F20" s="81"/>
      <c r="G20" s="81"/>
      <c r="H20" s="81"/>
      <c r="I20" s="81"/>
      <c r="J20" s="81"/>
      <c r="K20" s="81"/>
      <c r="L20" s="81"/>
      <c r="M20" s="81"/>
      <c r="N20" s="6">
        <v>2329</v>
      </c>
      <c r="O20" s="83"/>
      <c r="P20" s="83"/>
      <c r="Q20" s="35">
        <f>AF20</f>
        <v>0</v>
      </c>
      <c r="R20" s="35">
        <f>AA20</f>
        <v>0</v>
      </c>
      <c r="S20" s="37">
        <f t="shared" ref="S20:S21" si="10">SUM(AD20)</f>
        <v>0</v>
      </c>
      <c r="T20" s="90" t="s">
        <v>95</v>
      </c>
      <c r="U20" s="56">
        <f>SUM((AI20*D20)+(AJ20*N20))</f>
        <v>0</v>
      </c>
      <c r="V20" s="14">
        <v>15</v>
      </c>
      <c r="W20" s="14">
        <v>15</v>
      </c>
      <c r="X20" s="59">
        <v>25.98</v>
      </c>
      <c r="Y20" s="14">
        <v>0</v>
      </c>
      <c r="Z20" s="59">
        <v>0</v>
      </c>
      <c r="AA20" s="11">
        <f>(SUM(E20:M20)+SUM(O20:P20))*V20</f>
        <v>0</v>
      </c>
      <c r="AB20" s="10">
        <f>(SUM(E20:M20,O20:P20))*(X20)</f>
        <v>0</v>
      </c>
      <c r="AC20" s="10">
        <f>(SUM(E20:M20,O20:P20))*(Z20)</f>
        <v>0</v>
      </c>
      <c r="AD20" s="10">
        <f>(SUM(E20:M20,O20:P20))*(X20+Z20)</f>
        <v>0</v>
      </c>
      <c r="AE20" s="9"/>
      <c r="AF20" s="11">
        <f>SUM(AI20+AJ20)*15</f>
        <v>0</v>
      </c>
      <c r="AG20" s="9">
        <f>SUM(V20*AF20)/15</f>
        <v>0</v>
      </c>
      <c r="AI20" s="9">
        <f>SUM(E20:M20)</f>
        <v>0</v>
      </c>
      <c r="AJ20" s="9">
        <f>SUM(O20:P20)</f>
        <v>0</v>
      </c>
      <c r="AL20" s="9">
        <f>SUM(AI20:AJ20)*W20</f>
        <v>0</v>
      </c>
      <c r="AM20" s="9">
        <f>SUM(AI20:AJ20)*Y20</f>
        <v>0</v>
      </c>
      <c r="AO20" s="166">
        <f>SUM(D20*AI20)</f>
        <v>0</v>
      </c>
      <c r="AP20" s="9"/>
      <c r="AQ20" s="9"/>
      <c r="AR20" s="9"/>
      <c r="AS20" s="166">
        <f>SUM(N20*AJ20)</f>
        <v>0</v>
      </c>
      <c r="AT20" s="170"/>
      <c r="AW20" s="166">
        <f t="shared" si="1"/>
        <v>0</v>
      </c>
    </row>
    <row r="21" spans="1:50" s="101" customFormat="1" ht="20" x14ac:dyDescent="0.2">
      <c r="A21" s="93"/>
      <c r="B21" s="104" t="s">
        <v>96</v>
      </c>
      <c r="C21" s="133" t="s">
        <v>97</v>
      </c>
      <c r="D21" s="103">
        <v>2767</v>
      </c>
      <c r="E21" s="82"/>
      <c r="F21" s="82"/>
      <c r="G21" s="82"/>
      <c r="H21" s="82"/>
      <c r="I21" s="82"/>
      <c r="J21" s="82"/>
      <c r="K21" s="82"/>
      <c r="L21" s="82"/>
      <c r="M21" s="82"/>
      <c r="N21" s="34">
        <v>2909</v>
      </c>
      <c r="O21" s="84"/>
      <c r="P21" s="84"/>
      <c r="Q21" s="105">
        <f>AF21</f>
        <v>0</v>
      </c>
      <c r="R21" s="105">
        <f>AA21</f>
        <v>0</v>
      </c>
      <c r="S21" s="106">
        <f t="shared" si="10"/>
        <v>0</v>
      </c>
      <c r="T21" s="91" t="s">
        <v>98</v>
      </c>
      <c r="U21" s="57">
        <f>SUM((AI21*D21)+(AJ21*N21))</f>
        <v>0</v>
      </c>
      <c r="V21" s="107">
        <v>70</v>
      </c>
      <c r="W21" s="107">
        <v>0</v>
      </c>
      <c r="X21" s="135">
        <v>0</v>
      </c>
      <c r="Y21" s="107">
        <v>70</v>
      </c>
      <c r="Z21" s="135">
        <f>'H O L D S'!X21</f>
        <v>36.990000000000009</v>
      </c>
      <c r="AA21" s="108">
        <f>(SUM(E21:M21)+SUM(O21:P21))*V21</f>
        <v>0</v>
      </c>
      <c r="AB21" s="109">
        <f>(SUM(E21:M21,O21:P21))*(X21)</f>
        <v>0</v>
      </c>
      <c r="AC21" s="109">
        <f>(SUM(E21:M21,O21:P21))*(Z21)</f>
        <v>0</v>
      </c>
      <c r="AD21" s="109">
        <f>(SUM(E21:M21,O21:P21))*(X21+Z21)</f>
        <v>0</v>
      </c>
      <c r="AE21" s="100"/>
      <c r="AF21" s="108">
        <f>SUM(AI21+AJ21)*11</f>
        <v>0</v>
      </c>
      <c r="AG21" s="100">
        <f>SUM(V21*AF21)/11</f>
        <v>0</v>
      </c>
      <c r="AI21" s="100">
        <f>SUM(E21:M21)</f>
        <v>0</v>
      </c>
      <c r="AJ21" s="100">
        <f>SUM(O21:P21)</f>
        <v>0</v>
      </c>
      <c r="AL21" s="100">
        <f>SUM(AI21:AJ21)*W21</f>
        <v>0</v>
      </c>
      <c r="AM21" s="100">
        <f>SUM(AI21:AJ21)*Y21</f>
        <v>0</v>
      </c>
      <c r="AO21" s="169"/>
      <c r="AP21" s="165">
        <f>SUM(D21*AI21)</f>
        <v>0</v>
      </c>
      <c r="AQ21" s="100"/>
      <c r="AR21" s="100"/>
      <c r="AS21" s="165"/>
      <c r="AT21" s="165">
        <f>SUM(N21*AJ21)</f>
        <v>0</v>
      </c>
      <c r="AW21" s="165">
        <f t="shared" si="1"/>
        <v>0</v>
      </c>
      <c r="AX21" s="127"/>
    </row>
    <row r="22" spans="1:50" ht="20" x14ac:dyDescent="0.2">
      <c r="A22" s="93" t="s">
        <v>69</v>
      </c>
      <c r="B22" s="31" t="s">
        <v>99</v>
      </c>
      <c r="C22" s="157" t="s">
        <v>74</v>
      </c>
      <c r="D22" s="8">
        <v>2488</v>
      </c>
      <c r="E22" s="189"/>
      <c r="F22" s="190"/>
      <c r="G22" s="190"/>
      <c r="H22" s="190"/>
      <c r="I22" s="190"/>
      <c r="J22" s="190"/>
      <c r="K22" s="191"/>
      <c r="L22" s="81"/>
      <c r="M22" s="189"/>
      <c r="N22" s="216">
        <v>0</v>
      </c>
      <c r="O22" s="196"/>
      <c r="P22" s="197"/>
      <c r="Q22" s="35">
        <f>AF22</f>
        <v>0</v>
      </c>
      <c r="R22" s="35">
        <f>AA22</f>
        <v>0</v>
      </c>
      <c r="S22" s="37">
        <f t="shared" ref="S22" si="11">SUM(AD22)</f>
        <v>0</v>
      </c>
      <c r="T22" s="141" t="s">
        <v>100</v>
      </c>
      <c r="U22" s="56">
        <f>SUM((AI22*D22)+(AJ22*N22))</f>
        <v>0</v>
      </c>
      <c r="V22" s="14">
        <v>15</v>
      </c>
      <c r="W22" s="14">
        <v>15</v>
      </c>
      <c r="X22" s="59">
        <v>25.98</v>
      </c>
      <c r="Y22" s="14">
        <v>0</v>
      </c>
      <c r="Z22" s="59">
        <v>0</v>
      </c>
      <c r="AA22" s="11">
        <f>(SUM(E22:M22)+SUM(O22:P22))*V22</f>
        <v>0</v>
      </c>
      <c r="AB22" s="10">
        <f>(SUM(E22:M22,O22:P22))*(X22)</f>
        <v>0</v>
      </c>
      <c r="AC22" s="10">
        <f>(SUM(E22:M22,O22:P22))*(Z22)</f>
        <v>0</v>
      </c>
      <c r="AD22" s="10">
        <f>(SUM(E22:M22,O22:P22))*(X22+Z22)</f>
        <v>0</v>
      </c>
      <c r="AE22" s="9"/>
      <c r="AF22" s="11">
        <f>SUM(AI22+AJ22)*15</f>
        <v>0</v>
      </c>
      <c r="AG22" s="9">
        <f>SUM(V22*AF22)/15</f>
        <v>0</v>
      </c>
      <c r="AI22" s="9">
        <f>SUM(E22:M22)</f>
        <v>0</v>
      </c>
      <c r="AJ22" s="9">
        <f>SUM(O22:P22)</f>
        <v>0</v>
      </c>
      <c r="AL22" s="9">
        <f>SUM(AI22:AJ22)*W22</f>
        <v>0</v>
      </c>
      <c r="AM22" s="9">
        <f>SUM(AI22:AJ22)*Y22</f>
        <v>0</v>
      </c>
      <c r="AO22" s="166">
        <f>SUM(D22*AI22)</f>
        <v>0</v>
      </c>
      <c r="AP22" s="9"/>
      <c r="AQ22" s="9"/>
      <c r="AR22" s="9"/>
      <c r="AS22" s="166">
        <f>SUM(N22*AJ22)</f>
        <v>0</v>
      </c>
      <c r="AT22" s="170"/>
      <c r="AW22" s="166">
        <f t="shared" ref="AW22" si="12">SUM(AO22:AT22)</f>
        <v>0</v>
      </c>
    </row>
    <row r="23" spans="1:50" s="5" customFormat="1" ht="22" customHeight="1" x14ac:dyDescent="0.2">
      <c r="B23" s="29"/>
      <c r="C23" s="132"/>
      <c r="D23" s="121"/>
      <c r="E23" s="80"/>
      <c r="F23" s="47"/>
      <c r="G23" s="48"/>
      <c r="H23" s="49"/>
      <c r="I23" s="50"/>
      <c r="J23" s="51"/>
      <c r="K23" s="52"/>
      <c r="L23" s="40"/>
      <c r="M23" s="41"/>
      <c r="N23" s="86"/>
      <c r="O23" s="53"/>
      <c r="P23" s="54"/>
      <c r="Q23" s="85"/>
      <c r="R23" s="86"/>
      <c r="S23" s="87"/>
      <c r="T23" s="114"/>
      <c r="U23" s="86"/>
      <c r="V23" s="125"/>
      <c r="W23" s="125"/>
      <c r="X23" s="88"/>
      <c r="Z23" s="117"/>
      <c r="AI23" s="9"/>
      <c r="AL23" s="9"/>
      <c r="AM23" s="9"/>
      <c r="AN23" s="1"/>
      <c r="AO23" s="115"/>
      <c r="AP23" s="9"/>
      <c r="AS23" s="9"/>
      <c r="AT23" s="166"/>
      <c r="AW23" s="185"/>
      <c r="AX23" s="125"/>
    </row>
    <row r="24" spans="1:50" s="101" customFormat="1" ht="20" x14ac:dyDescent="0.2">
      <c r="A24" s="93"/>
      <c r="B24" s="104" t="s">
        <v>101</v>
      </c>
      <c r="C24" s="133" t="s">
        <v>97</v>
      </c>
      <c r="D24" s="103">
        <v>1814</v>
      </c>
      <c r="E24" s="82"/>
      <c r="F24" s="82"/>
      <c r="G24" s="82"/>
      <c r="H24" s="82"/>
      <c r="I24" s="82"/>
      <c r="J24" s="82"/>
      <c r="K24" s="82"/>
      <c r="L24" s="82"/>
      <c r="M24" s="82"/>
      <c r="N24" s="34">
        <v>1908</v>
      </c>
      <c r="O24" s="84"/>
      <c r="P24" s="84"/>
      <c r="Q24" s="105">
        <f>AF24</f>
        <v>0</v>
      </c>
      <c r="R24" s="105">
        <f>AA24</f>
        <v>0</v>
      </c>
      <c r="S24" s="106">
        <f>SUM(AD24)</f>
        <v>0</v>
      </c>
      <c r="T24" s="91" t="s">
        <v>102</v>
      </c>
      <c r="U24" s="57">
        <f>SUM((AI24*D24)+(AJ24*N24))</f>
        <v>0</v>
      </c>
      <c r="V24" s="107">
        <v>70</v>
      </c>
      <c r="W24" s="107">
        <v>0</v>
      </c>
      <c r="X24" s="135">
        <v>0</v>
      </c>
      <c r="Y24" s="107">
        <v>70</v>
      </c>
      <c r="Z24" s="135">
        <v>21.534000000000002</v>
      </c>
      <c r="AA24" s="108">
        <f>(SUM(E24:M24)+SUM(O24:P24))*V24</f>
        <v>0</v>
      </c>
      <c r="AB24" s="109">
        <f>(SUM(E24:M24,O24:P24))*(X24)</f>
        <v>0</v>
      </c>
      <c r="AC24" s="109">
        <f>(SUM(E24:M24,O24:P24))*(Z24)</f>
        <v>0</v>
      </c>
      <c r="AD24" s="109">
        <f>(SUM(E24:M24,O24:P24))*(X24+Z24)</f>
        <v>0</v>
      </c>
      <c r="AE24" s="100"/>
      <c r="AF24" s="108">
        <f>SUM(AI24+AJ24)*10</f>
        <v>0</v>
      </c>
      <c r="AG24" s="100">
        <f>SUM(V24*AF24)/10</f>
        <v>0</v>
      </c>
      <c r="AI24" s="100">
        <f>SUM(E24:M24)</f>
        <v>0</v>
      </c>
      <c r="AJ24" s="100">
        <f>SUM(O24:P24)</f>
        <v>0</v>
      </c>
      <c r="AL24" s="100">
        <f>SUM(AI24:AJ24)*W24</f>
        <v>0</v>
      </c>
      <c r="AM24" s="100">
        <f>SUM(AI24:AJ24)*Y24</f>
        <v>0</v>
      </c>
      <c r="AO24" s="169"/>
      <c r="AP24" s="165">
        <f>SUM(D24*AI24)</f>
        <v>0</v>
      </c>
      <c r="AQ24" s="100"/>
      <c r="AR24" s="100"/>
      <c r="AS24" s="165"/>
      <c r="AT24" s="165">
        <f>SUM(N24*AJ24)</f>
        <v>0</v>
      </c>
      <c r="AW24" s="165">
        <f t="shared" si="1"/>
        <v>0</v>
      </c>
      <c r="AX24" s="127"/>
    </row>
    <row r="25" spans="1:50" s="5" customFormat="1" ht="22" customHeight="1" x14ac:dyDescent="0.2">
      <c r="B25" s="29"/>
      <c r="C25" s="132"/>
      <c r="D25" s="8"/>
      <c r="E25" s="80"/>
      <c r="F25" s="47"/>
      <c r="G25" s="48"/>
      <c r="H25" s="49"/>
      <c r="I25" s="50"/>
      <c r="J25" s="51"/>
      <c r="K25" s="52"/>
      <c r="L25" s="40"/>
      <c r="M25" s="41"/>
      <c r="N25" s="86"/>
      <c r="O25" s="53"/>
      <c r="P25" s="54"/>
      <c r="Q25" s="85"/>
      <c r="R25" s="86"/>
      <c r="S25" s="87"/>
      <c r="T25" s="114"/>
      <c r="U25" s="86"/>
      <c r="V25" s="125"/>
      <c r="W25" s="125"/>
      <c r="X25" s="88"/>
      <c r="Z25" s="117"/>
      <c r="AF25" s="125"/>
      <c r="AG25" s="125"/>
      <c r="AI25" s="9"/>
      <c r="AL25" s="9"/>
      <c r="AM25" s="9"/>
      <c r="AN25" s="1"/>
      <c r="AO25" s="115"/>
      <c r="AP25" s="170"/>
      <c r="AQ25" s="125"/>
      <c r="AR25" s="125"/>
      <c r="AS25" s="115"/>
      <c r="AT25" s="170"/>
      <c r="AW25" s="185"/>
      <c r="AX25" s="125"/>
    </row>
    <row r="26" spans="1:50" s="101" customFormat="1" ht="20" x14ac:dyDescent="0.2">
      <c r="A26" s="93"/>
      <c r="B26" s="104" t="s">
        <v>103</v>
      </c>
      <c r="C26" s="133" t="s">
        <v>74</v>
      </c>
      <c r="D26" s="103">
        <v>1737</v>
      </c>
      <c r="E26" s="82"/>
      <c r="F26" s="82"/>
      <c r="G26" s="82"/>
      <c r="H26" s="82"/>
      <c r="I26" s="82"/>
      <c r="J26" s="82"/>
      <c r="K26" s="82"/>
      <c r="L26" s="82"/>
      <c r="M26" s="82"/>
      <c r="N26" s="34">
        <v>1829</v>
      </c>
      <c r="O26" s="84"/>
      <c r="P26" s="84"/>
      <c r="Q26" s="105">
        <f>AF26</f>
        <v>0</v>
      </c>
      <c r="R26" s="105">
        <f>AA26</f>
        <v>0</v>
      </c>
      <c r="S26" s="106">
        <f t="shared" ref="S26:S28" si="13">SUM(AD26)</f>
        <v>0</v>
      </c>
      <c r="T26" s="91" t="s">
        <v>633</v>
      </c>
      <c r="U26" s="57">
        <f>SUM((AI26*D26)+(AJ26*N26))</f>
        <v>0</v>
      </c>
      <c r="V26" s="107">
        <v>9</v>
      </c>
      <c r="W26" s="107">
        <v>9</v>
      </c>
      <c r="X26" s="135">
        <v>18.7</v>
      </c>
      <c r="Y26" s="107">
        <v>0</v>
      </c>
      <c r="Z26" s="135">
        <v>0</v>
      </c>
      <c r="AA26" s="108">
        <f>(SUM(E26:M26)+SUM(O26:P26))*V26</f>
        <v>0</v>
      </c>
      <c r="AB26" s="109">
        <f>(SUM(E26:M26,O26:P26))*(X26)</f>
        <v>0</v>
      </c>
      <c r="AC26" s="109">
        <f>(SUM(E26:M26,O26:P26))*(Z26)</f>
        <v>0</v>
      </c>
      <c r="AD26" s="109">
        <f>(SUM(E26:M26,O26:P26))*(X26+Z26)</f>
        <v>0</v>
      </c>
      <c r="AE26" s="100"/>
      <c r="AF26" s="108">
        <f>SUM(AI26+AJ26)*9</f>
        <v>0</v>
      </c>
      <c r="AG26" s="100">
        <f>SUM(V26*AF26)/9</f>
        <v>0</v>
      </c>
      <c r="AI26" s="100">
        <f>SUM(E26:M26)</f>
        <v>0</v>
      </c>
      <c r="AJ26" s="100">
        <f>SUM(O26:P26)</f>
        <v>0</v>
      </c>
      <c r="AL26" s="100">
        <f>SUM(AI26:AJ26)*W26</f>
        <v>0</v>
      </c>
      <c r="AM26" s="100">
        <f>SUM(AI26:AJ26)*Y26</f>
        <v>0</v>
      </c>
      <c r="AO26" s="165">
        <f t="shared" ref="AO26:AO27" si="14">SUM(D26*AI26)</f>
        <v>0</v>
      </c>
      <c r="AP26" s="100"/>
      <c r="AQ26" s="100"/>
      <c r="AR26" s="100"/>
      <c r="AS26" s="165">
        <f t="shared" ref="AS26:AS27" si="15">SUM(N26*AJ26)</f>
        <v>0</v>
      </c>
      <c r="AT26" s="169"/>
      <c r="AW26" s="165">
        <f t="shared" si="1"/>
        <v>0</v>
      </c>
      <c r="AX26" s="127"/>
    </row>
    <row r="27" spans="1:50" ht="20" x14ac:dyDescent="0.2">
      <c r="A27" s="93"/>
      <c r="B27" s="31" t="s">
        <v>105</v>
      </c>
      <c r="C27" s="157" t="s">
        <v>74</v>
      </c>
      <c r="D27" s="8">
        <v>1445</v>
      </c>
      <c r="E27" s="81"/>
      <c r="F27" s="81"/>
      <c r="G27" s="81"/>
      <c r="H27" s="81"/>
      <c r="I27" s="81"/>
      <c r="J27" s="81"/>
      <c r="K27" s="81"/>
      <c r="L27" s="81"/>
      <c r="M27" s="81"/>
      <c r="N27" s="6">
        <v>1522</v>
      </c>
      <c r="O27" s="83"/>
      <c r="P27" s="83"/>
      <c r="Q27" s="35">
        <f>AF27</f>
        <v>0</v>
      </c>
      <c r="R27" s="35">
        <f>AA27</f>
        <v>0</v>
      </c>
      <c r="S27" s="37">
        <f t="shared" si="13"/>
        <v>0</v>
      </c>
      <c r="T27" s="90" t="s">
        <v>106</v>
      </c>
      <c r="U27" s="56">
        <f>SUM((AI27*D27)+(AJ27*N27))</f>
        <v>0</v>
      </c>
      <c r="V27" s="14">
        <v>9</v>
      </c>
      <c r="W27" s="14">
        <v>9</v>
      </c>
      <c r="X27" s="59">
        <v>18.7</v>
      </c>
      <c r="Y27" s="14">
        <v>0</v>
      </c>
      <c r="Z27" s="59">
        <v>0</v>
      </c>
      <c r="AA27" s="11">
        <f>(SUM(E27:M27)+SUM(O27:P27))*V27</f>
        <v>0</v>
      </c>
      <c r="AB27" s="10">
        <f>(SUM(E27:M27,O27:P27))*(X27)</f>
        <v>0</v>
      </c>
      <c r="AC27" s="10">
        <f>(SUM(E27:M27,O27:P27))*(Z27)</f>
        <v>0</v>
      </c>
      <c r="AD27" s="10">
        <f>(SUM(E27:M27,O27:P27))*(X27+Z27)</f>
        <v>0</v>
      </c>
      <c r="AE27" s="9"/>
      <c r="AF27" s="11">
        <f>SUM(AI27+AJ27)*9</f>
        <v>0</v>
      </c>
      <c r="AG27" s="9">
        <f>SUM(V27*AF27)/9</f>
        <v>0</v>
      </c>
      <c r="AI27" s="9">
        <f>SUM(E27:M27)</f>
        <v>0</v>
      </c>
      <c r="AJ27" s="9">
        <f>SUM(O27:P27)</f>
        <v>0</v>
      </c>
      <c r="AL27" s="9">
        <f>SUM(AI27:AJ27)*W27</f>
        <v>0</v>
      </c>
      <c r="AM27" s="9">
        <f>SUM(AI27:AJ27)*Y27</f>
        <v>0</v>
      </c>
      <c r="AO27" s="166">
        <f t="shared" si="14"/>
        <v>0</v>
      </c>
      <c r="AP27" s="9"/>
      <c r="AQ27" s="9"/>
      <c r="AR27" s="9"/>
      <c r="AS27" s="166">
        <f t="shared" si="15"/>
        <v>0</v>
      </c>
      <c r="AT27" s="170"/>
      <c r="AW27" s="166">
        <f t="shared" si="1"/>
        <v>0</v>
      </c>
    </row>
    <row r="28" spans="1:50" s="101" customFormat="1" ht="20" x14ac:dyDescent="0.2">
      <c r="A28" s="93"/>
      <c r="B28" s="104" t="s">
        <v>107</v>
      </c>
      <c r="C28" s="133" t="s">
        <v>97</v>
      </c>
      <c r="D28" s="103">
        <v>2324</v>
      </c>
      <c r="E28" s="82"/>
      <c r="F28" s="82"/>
      <c r="G28" s="82"/>
      <c r="H28" s="82"/>
      <c r="I28" s="82"/>
      <c r="J28" s="82"/>
      <c r="K28" s="82"/>
      <c r="L28" s="82"/>
      <c r="M28" s="82"/>
      <c r="N28" s="34">
        <v>2444</v>
      </c>
      <c r="O28" s="84"/>
      <c r="P28" s="84"/>
      <c r="Q28" s="105">
        <f>AF28</f>
        <v>0</v>
      </c>
      <c r="R28" s="105">
        <f>AA28</f>
        <v>0</v>
      </c>
      <c r="S28" s="106">
        <f t="shared" si="13"/>
        <v>0</v>
      </c>
      <c r="T28" s="90" t="s">
        <v>108</v>
      </c>
      <c r="U28" s="57">
        <f>SUM((AI28*D28)+(AJ28*N28))</f>
        <v>0</v>
      </c>
      <c r="V28" s="107">
        <v>75</v>
      </c>
      <c r="W28" s="107">
        <v>0</v>
      </c>
      <c r="X28" s="135">
        <v>0</v>
      </c>
      <c r="Y28" s="107">
        <v>75</v>
      </c>
      <c r="Z28" s="135">
        <v>36.188000000000009</v>
      </c>
      <c r="AA28" s="108">
        <f>(SUM(E28:M28)+SUM(O28:P28))*V28</f>
        <v>0</v>
      </c>
      <c r="AB28" s="109">
        <f>(SUM(E28:M28,O28:P28))*(X28)</f>
        <v>0</v>
      </c>
      <c r="AC28" s="109">
        <f>(SUM(E28:M28,O28:P28))*(Z28)</f>
        <v>0</v>
      </c>
      <c r="AD28" s="109">
        <f>(SUM(E28:M28,O28:P28))*(X28+Z28)</f>
        <v>0</v>
      </c>
      <c r="AE28" s="100"/>
      <c r="AF28" s="108">
        <f>SUM(AI28+AJ28)*11</f>
        <v>0</v>
      </c>
      <c r="AG28" s="100">
        <f>SUM(V28*AF28)/11</f>
        <v>0</v>
      </c>
      <c r="AI28" s="100">
        <f>SUM(E28:M28)</f>
        <v>0</v>
      </c>
      <c r="AJ28" s="100">
        <f>SUM(O28:P28)</f>
        <v>0</v>
      </c>
      <c r="AL28" s="100">
        <f>SUM(AI28:AJ28)*W28</f>
        <v>0</v>
      </c>
      <c r="AM28" s="100">
        <f>SUM(AI28:AJ28)*Y28</f>
        <v>0</v>
      </c>
      <c r="AO28" s="169"/>
      <c r="AP28" s="165">
        <f>SUM(D28*AI28)</f>
        <v>0</v>
      </c>
      <c r="AQ28" s="100"/>
      <c r="AR28" s="100"/>
      <c r="AS28" s="165"/>
      <c r="AT28" s="165">
        <f>SUM(N28*AJ28)</f>
        <v>0</v>
      </c>
      <c r="AW28" s="165">
        <f t="shared" si="1"/>
        <v>0</v>
      </c>
      <c r="AX28" s="127"/>
    </row>
    <row r="29" spans="1:50" s="5" customFormat="1" ht="22" customHeight="1" x14ac:dyDescent="0.2">
      <c r="B29" s="29"/>
      <c r="C29" s="132"/>
      <c r="D29" s="121"/>
      <c r="E29" s="80"/>
      <c r="F29" s="47"/>
      <c r="G29" s="48"/>
      <c r="H29" s="49"/>
      <c r="I29" s="50"/>
      <c r="J29" s="51"/>
      <c r="K29" s="52"/>
      <c r="L29" s="40"/>
      <c r="M29" s="41"/>
      <c r="N29" s="86"/>
      <c r="O29" s="53"/>
      <c r="P29" s="54"/>
      <c r="Q29" s="85"/>
      <c r="R29" s="86"/>
      <c r="S29" s="87"/>
      <c r="T29" s="114"/>
      <c r="U29" s="86"/>
      <c r="V29" s="125"/>
      <c r="W29" s="125"/>
      <c r="X29" s="88"/>
      <c r="Z29" s="117"/>
      <c r="AF29" s="125"/>
      <c r="AG29" s="125"/>
      <c r="AI29" s="9"/>
      <c r="AL29" s="9"/>
      <c r="AM29" s="9"/>
      <c r="AN29" s="1"/>
      <c r="AO29" s="115"/>
      <c r="AP29" s="9"/>
      <c r="AS29" s="9"/>
      <c r="AT29" s="166"/>
      <c r="AW29" s="185"/>
      <c r="AX29" s="125"/>
    </row>
    <row r="30" spans="1:50" s="101" customFormat="1" ht="20" x14ac:dyDescent="0.2">
      <c r="A30" s="93"/>
      <c r="B30" s="104" t="s">
        <v>109</v>
      </c>
      <c r="C30" s="133" t="s">
        <v>97</v>
      </c>
      <c r="D30" s="103">
        <v>3298</v>
      </c>
      <c r="E30" s="82"/>
      <c r="F30" s="82"/>
      <c r="G30" s="82"/>
      <c r="H30" s="82"/>
      <c r="I30" s="82"/>
      <c r="J30" s="82"/>
      <c r="K30" s="82"/>
      <c r="L30" s="82"/>
      <c r="M30" s="82"/>
      <c r="N30" s="34">
        <v>3470</v>
      </c>
      <c r="O30" s="84"/>
      <c r="P30" s="84"/>
      <c r="Q30" s="105">
        <f>AF30</f>
        <v>0</v>
      </c>
      <c r="R30" s="105">
        <f>AA30</f>
        <v>0</v>
      </c>
      <c r="S30" s="106">
        <f>SUM(AD30)</f>
        <v>0</v>
      </c>
      <c r="T30" s="91" t="s">
        <v>110</v>
      </c>
      <c r="U30" s="57">
        <f>SUM((AI30*D30)+(AJ30*N30))</f>
        <v>0</v>
      </c>
      <c r="V30" s="107">
        <v>95</v>
      </c>
      <c r="W30" s="107">
        <v>0</v>
      </c>
      <c r="X30" s="135">
        <v>0</v>
      </c>
      <c r="Y30" s="107">
        <v>95</v>
      </c>
      <c r="Z30" s="135">
        <v>46.713999999999999</v>
      </c>
      <c r="AA30" s="108">
        <f>(SUM(E30:M30)+SUM(O30:P30))*V30</f>
        <v>0</v>
      </c>
      <c r="AB30" s="109">
        <f>(SUM(E30:M30,O30:P30))*(X30)</f>
        <v>0</v>
      </c>
      <c r="AC30" s="109">
        <f>(SUM(E30:M30,O30:P30))*(Z30)</f>
        <v>0</v>
      </c>
      <c r="AD30" s="109">
        <f>(SUM(E30:M30,O30:P30))*(X30+Z30)</f>
        <v>0</v>
      </c>
      <c r="AE30" s="100"/>
      <c r="AF30" s="108">
        <f>SUM(AI30+AJ30)*19</f>
        <v>0</v>
      </c>
      <c r="AG30" s="100">
        <f>SUM(V30*AF30)/19</f>
        <v>0</v>
      </c>
      <c r="AI30" s="100">
        <f>SUM(E30:M30)</f>
        <v>0</v>
      </c>
      <c r="AJ30" s="100">
        <f>SUM(O30:P30)</f>
        <v>0</v>
      </c>
      <c r="AL30" s="100">
        <f>SUM(AI30:AJ30)*W30</f>
        <v>0</v>
      </c>
      <c r="AM30" s="100">
        <f>SUM(AI30:AJ30)*Y30</f>
        <v>0</v>
      </c>
      <c r="AO30" s="169"/>
      <c r="AP30" s="165">
        <f>SUM(D30*AI30)</f>
        <v>0</v>
      </c>
      <c r="AQ30" s="100"/>
      <c r="AR30" s="100"/>
      <c r="AS30" s="165"/>
      <c r="AT30" s="165">
        <f>SUM(N30*AJ30)</f>
        <v>0</v>
      </c>
      <c r="AW30" s="165">
        <f t="shared" si="1"/>
        <v>0</v>
      </c>
      <c r="AX30" s="127"/>
    </row>
    <row r="31" spans="1:50" s="5" customFormat="1" ht="22" customHeight="1" x14ac:dyDescent="0.2">
      <c r="B31" s="29"/>
      <c r="C31" s="132"/>
      <c r="D31" s="121"/>
      <c r="E31" s="80"/>
      <c r="F31" s="47"/>
      <c r="G31" s="48"/>
      <c r="H31" s="49"/>
      <c r="I31" s="50"/>
      <c r="J31" s="51"/>
      <c r="K31" s="52"/>
      <c r="L31" s="40"/>
      <c r="M31" s="41"/>
      <c r="N31" s="86"/>
      <c r="O31" s="53"/>
      <c r="P31" s="54"/>
      <c r="Q31" s="85"/>
      <c r="R31" s="86"/>
      <c r="S31" s="87"/>
      <c r="T31" s="114"/>
      <c r="U31" s="86"/>
      <c r="V31" s="125"/>
      <c r="W31" s="125"/>
      <c r="X31" s="88"/>
      <c r="Z31" s="117"/>
      <c r="AI31" s="9"/>
      <c r="AL31" s="9"/>
      <c r="AM31" s="9"/>
      <c r="AN31" s="1"/>
      <c r="AO31" s="115"/>
      <c r="AP31" s="115"/>
      <c r="AQ31" s="125"/>
      <c r="AR31" s="125"/>
      <c r="AS31" s="115"/>
      <c r="AT31" s="170"/>
      <c r="AW31" s="185"/>
      <c r="AX31" s="125"/>
    </row>
    <row r="32" spans="1:50" s="101" customFormat="1" ht="20" x14ac:dyDescent="0.2">
      <c r="A32" s="93"/>
      <c r="B32" s="104" t="s">
        <v>111</v>
      </c>
      <c r="C32" s="133" t="s">
        <v>74</v>
      </c>
      <c r="D32" s="103">
        <v>2750</v>
      </c>
      <c r="E32" s="82"/>
      <c r="F32" s="82"/>
      <c r="G32" s="82"/>
      <c r="H32" s="82"/>
      <c r="I32" s="82"/>
      <c r="J32" s="82"/>
      <c r="K32" s="82"/>
      <c r="L32" s="82"/>
      <c r="M32" s="82"/>
      <c r="N32" s="34">
        <v>2894</v>
      </c>
      <c r="O32" s="84"/>
      <c r="P32" s="84"/>
      <c r="Q32" s="105">
        <f>AF32</f>
        <v>0</v>
      </c>
      <c r="R32" s="105">
        <f>AA32</f>
        <v>0</v>
      </c>
      <c r="S32" s="106">
        <f t="shared" ref="S32:S33" si="16">SUM(AD32)</f>
        <v>0</v>
      </c>
      <c r="T32" s="91" t="s">
        <v>634</v>
      </c>
      <c r="U32" s="57">
        <f>SUM((AI32*D32)+(AJ32*N32))</f>
        <v>0</v>
      </c>
      <c r="V32" s="107">
        <v>15</v>
      </c>
      <c r="W32" s="107">
        <v>15</v>
      </c>
      <c r="X32" s="135">
        <v>31.03</v>
      </c>
      <c r="Y32" s="107">
        <v>0</v>
      </c>
      <c r="Z32" s="135">
        <v>0</v>
      </c>
      <c r="AA32" s="108">
        <f>(SUM(E32:M32)+SUM(O32:P32))*V32</f>
        <v>0</v>
      </c>
      <c r="AB32" s="109">
        <f>(SUM(E32:M32,O32:P32))*(X32)</f>
        <v>0</v>
      </c>
      <c r="AC32" s="109">
        <f>(SUM(E32:M32,O32:P32))*(Z32)</f>
        <v>0</v>
      </c>
      <c r="AD32" s="109">
        <f>(SUM(E32:M32,O32:P32))*(X32+Z32)</f>
        <v>0</v>
      </c>
      <c r="AE32" s="100"/>
      <c r="AF32" s="108">
        <f>SUM(AI32+AJ32)*15</f>
        <v>0</v>
      </c>
      <c r="AG32" s="100">
        <f>SUM(V32*AF32)/15</f>
        <v>0</v>
      </c>
      <c r="AI32" s="100">
        <f>SUM(E32:M32)</f>
        <v>0</v>
      </c>
      <c r="AJ32" s="100">
        <f>SUM(O32:P32)</f>
        <v>0</v>
      </c>
      <c r="AL32" s="100">
        <f>SUM(AI32:AJ32)*W32</f>
        <v>0</v>
      </c>
      <c r="AM32" s="100">
        <f>SUM(AI32:AJ32)*Y32</f>
        <v>0</v>
      </c>
      <c r="AO32" s="165">
        <f>SUM(D32*AI32)</f>
        <v>0</v>
      </c>
      <c r="AP32" s="100"/>
      <c r="AQ32" s="100"/>
      <c r="AR32" s="100"/>
      <c r="AS32" s="165">
        <f>SUM(N32*AJ32)</f>
        <v>0</v>
      </c>
      <c r="AT32" s="127"/>
      <c r="AW32" s="165">
        <f t="shared" si="1"/>
        <v>0</v>
      </c>
      <c r="AX32" s="127"/>
    </row>
    <row r="33" spans="1:50" ht="20" x14ac:dyDescent="0.2">
      <c r="A33" s="93"/>
      <c r="B33" s="31" t="s">
        <v>113</v>
      </c>
      <c r="C33" s="157" t="s">
        <v>74</v>
      </c>
      <c r="D33" s="8">
        <v>2225</v>
      </c>
      <c r="E33" s="81"/>
      <c r="F33" s="81"/>
      <c r="G33" s="81"/>
      <c r="H33" s="81"/>
      <c r="I33" s="81"/>
      <c r="J33" s="81"/>
      <c r="K33" s="81"/>
      <c r="L33" s="81"/>
      <c r="M33" s="81"/>
      <c r="N33" s="6">
        <v>2342</v>
      </c>
      <c r="O33" s="83"/>
      <c r="P33" s="83"/>
      <c r="Q33" s="35">
        <f>AF33</f>
        <v>0</v>
      </c>
      <c r="R33" s="35">
        <f>AA33</f>
        <v>0</v>
      </c>
      <c r="S33" s="37">
        <f t="shared" si="16"/>
        <v>0</v>
      </c>
      <c r="T33" s="90" t="s">
        <v>114</v>
      </c>
      <c r="U33" s="56">
        <f>SUM((AI33*D33)+(AJ33*N33))</f>
        <v>0</v>
      </c>
      <c r="V33" s="14">
        <v>15</v>
      </c>
      <c r="W33" s="14">
        <v>15</v>
      </c>
      <c r="X33" s="59">
        <v>31.03</v>
      </c>
      <c r="Y33" s="14">
        <v>0</v>
      </c>
      <c r="Z33" s="59">
        <v>0</v>
      </c>
      <c r="AA33" s="11">
        <f>(SUM(E33:M33)+SUM(O33:P33))*V33</f>
        <v>0</v>
      </c>
      <c r="AB33" s="10">
        <f>(SUM(E33:M33,O33:P33))*(X33)</f>
        <v>0</v>
      </c>
      <c r="AC33" s="10">
        <f>(SUM(E33:M33,O33:P33))*(Z33)</f>
        <v>0</v>
      </c>
      <c r="AD33" s="10">
        <f>(SUM(E33:M33,O33:P33))*(X33+Z33)</f>
        <v>0</v>
      </c>
      <c r="AE33" s="9"/>
      <c r="AF33" s="11">
        <f>SUM(AI33+AJ33)*15</f>
        <v>0</v>
      </c>
      <c r="AG33" s="9">
        <f>SUM(V33*AF33)/15</f>
        <v>0</v>
      </c>
      <c r="AI33" s="9">
        <f>SUM(E33:M33)</f>
        <v>0</v>
      </c>
      <c r="AJ33" s="9">
        <f>SUM(O33:P33)</f>
        <v>0</v>
      </c>
      <c r="AL33" s="9">
        <f>SUM(AI33:AJ33)*W33</f>
        <v>0</v>
      </c>
      <c r="AM33" s="9">
        <f>SUM(AI33:AJ33)*Y33</f>
        <v>0</v>
      </c>
      <c r="AO33" s="166">
        <f>SUM(D33*AI33)</f>
        <v>0</v>
      </c>
      <c r="AP33" s="9"/>
      <c r="AQ33" s="9"/>
      <c r="AR33" s="9"/>
      <c r="AS33" s="166">
        <f>SUM(N33*AJ33)</f>
        <v>0</v>
      </c>
      <c r="AW33" s="166">
        <f>SUM(AO33:AT33)</f>
        <v>0</v>
      </c>
    </row>
    <row r="34" spans="1:50" s="5" customFormat="1" ht="22" customHeight="1" x14ac:dyDescent="0.2">
      <c r="B34" s="29"/>
      <c r="C34" s="132"/>
      <c r="D34" s="8"/>
      <c r="E34" s="80"/>
      <c r="F34" s="47"/>
      <c r="G34" s="48"/>
      <c r="H34" s="49"/>
      <c r="I34" s="50"/>
      <c r="J34" s="51"/>
      <c r="K34" s="52"/>
      <c r="L34" s="40"/>
      <c r="M34" s="41"/>
      <c r="N34" s="86"/>
      <c r="O34" s="53"/>
      <c r="P34" s="54"/>
      <c r="Q34" s="85"/>
      <c r="R34" s="86"/>
      <c r="S34" s="87"/>
      <c r="T34" s="114"/>
      <c r="U34" s="86"/>
      <c r="X34" s="117"/>
      <c r="Z34" s="117"/>
      <c r="AI34" s="9"/>
      <c r="AL34" s="9"/>
      <c r="AM34" s="9"/>
      <c r="AN34" s="1"/>
      <c r="AO34" s="115"/>
      <c r="AP34" s="115"/>
      <c r="AQ34" s="125"/>
      <c r="AR34" s="125"/>
      <c r="AS34" s="115"/>
      <c r="AT34" s="115"/>
      <c r="AX34" s="125"/>
    </row>
    <row r="35" spans="1:50" x14ac:dyDescent="0.2">
      <c r="AB35" s="9"/>
      <c r="AC35" s="9"/>
      <c r="AD35" s="9"/>
      <c r="AE35" s="9"/>
      <c r="AN35" s="9"/>
      <c r="AO35" s="9"/>
      <c r="AP35" s="9"/>
      <c r="AQ35" s="9"/>
      <c r="AR35" s="9"/>
      <c r="AS35" s="9"/>
      <c r="AT35" s="9"/>
      <c r="AU35" s="9"/>
      <c r="AV35" s="9"/>
    </row>
    <row r="36" spans="1:50" ht="41" customHeight="1" x14ac:dyDescent="0.2">
      <c r="X36" s="131"/>
      <c r="Z36" s="131"/>
      <c r="AA36" s="30" t="s">
        <v>115</v>
      </c>
      <c r="AB36" s="158" t="s">
        <v>116</v>
      </c>
      <c r="AC36" s="158" t="s">
        <v>117</v>
      </c>
      <c r="AD36" s="13" t="s">
        <v>118</v>
      </c>
      <c r="AE36" s="9"/>
      <c r="AF36" s="9" t="s">
        <v>119</v>
      </c>
      <c r="AL36" s="9" t="s">
        <v>120</v>
      </c>
      <c r="AM36" s="9" t="s">
        <v>121</v>
      </c>
      <c r="AN36" s="9"/>
      <c r="AO36" s="9" t="s">
        <v>122</v>
      </c>
      <c r="AP36" s="9" t="s">
        <v>123</v>
      </c>
      <c r="AQ36" s="9"/>
      <c r="AR36" s="9"/>
      <c r="AS36" s="9" t="s">
        <v>122</v>
      </c>
      <c r="AT36" s="9" t="s">
        <v>123</v>
      </c>
      <c r="AU36" s="9"/>
      <c r="AV36" s="9"/>
      <c r="AW36" s="166"/>
    </row>
    <row r="37" spans="1:50" ht="22" customHeight="1" x14ac:dyDescent="0.2">
      <c r="X37" s="130"/>
      <c r="Z37" s="130"/>
      <c r="AA37" s="11">
        <f>SUM(AA6:AA33)</f>
        <v>0</v>
      </c>
      <c r="AB37" s="10">
        <f>SUM(AB6:AB33)</f>
        <v>0</v>
      </c>
      <c r="AC37" s="10">
        <f>SUM(AC6:AC33)</f>
        <v>0</v>
      </c>
      <c r="AD37" s="10">
        <f>SUM(AD6:AD33)</f>
        <v>0</v>
      </c>
      <c r="AE37" s="9"/>
      <c r="AF37" s="11">
        <f>SUM(AF6:AF33)</f>
        <v>0</v>
      </c>
      <c r="AL37" s="9">
        <f>SUM(AL6:AL33)</f>
        <v>0</v>
      </c>
      <c r="AM37" s="9">
        <f>SUM(AM6:AM33)</f>
        <v>0</v>
      </c>
      <c r="AN37" s="9"/>
      <c r="AO37" s="186">
        <f>SUM(AO6:AO33)</f>
        <v>0</v>
      </c>
      <c r="AP37" s="186">
        <f>SUM(AP6:AP33)</f>
        <v>0</v>
      </c>
      <c r="AQ37" s="166">
        <f>SUM(AO37:AP37)</f>
        <v>0</v>
      </c>
      <c r="AR37" s="9"/>
      <c r="AS37" s="186">
        <f>SUM(AS6:AS33)</f>
        <v>0</v>
      </c>
      <c r="AT37" s="186">
        <f>SUM(AT6:AT33)</f>
        <v>0</v>
      </c>
      <c r="AU37" s="166">
        <f>SUM(AS37:AT37)</f>
        <v>0</v>
      </c>
      <c r="AV37" s="9"/>
    </row>
    <row r="38" spans="1:50" x14ac:dyDescent="0.2">
      <c r="AB38" s="9"/>
      <c r="AC38" s="9"/>
      <c r="AD38" s="9"/>
      <c r="AE38" s="9"/>
      <c r="AN38" s="9"/>
      <c r="AO38" s="9"/>
      <c r="AP38" s="9"/>
      <c r="AQ38" s="9"/>
      <c r="AR38" s="9"/>
      <c r="AS38" s="9"/>
      <c r="AT38" s="9"/>
      <c r="AU38" s="9"/>
      <c r="AV38" s="9"/>
    </row>
    <row r="39" spans="1:50" x14ac:dyDescent="0.2">
      <c r="A39" s="17"/>
      <c r="B39" s="17"/>
      <c r="C39" s="17"/>
      <c r="D39" s="17"/>
      <c r="E39" s="17"/>
      <c r="F39" s="17"/>
      <c r="G39" s="17"/>
      <c r="H39" s="17"/>
      <c r="I39" s="17"/>
      <c r="J39" s="17"/>
      <c r="K39" s="17"/>
      <c r="L39" s="17"/>
      <c r="M39" s="17"/>
      <c r="N39" s="17"/>
      <c r="O39" s="17"/>
      <c r="P39" s="17"/>
      <c r="Q39" s="36"/>
      <c r="R39" s="17"/>
      <c r="S39" s="17"/>
      <c r="T39" s="122"/>
      <c r="AB39" s="9"/>
      <c r="AC39" s="9"/>
      <c r="AD39" s="9"/>
      <c r="AE39" s="9"/>
      <c r="AN39" s="9"/>
      <c r="AO39" s="9" t="s">
        <v>124</v>
      </c>
      <c r="AP39" s="9"/>
      <c r="AQ39" s="9"/>
      <c r="AR39" s="9"/>
      <c r="AS39" s="9"/>
      <c r="AT39" s="9"/>
      <c r="AU39" s="9"/>
      <c r="AV39" s="9"/>
    </row>
    <row r="40" spans="1:50" x14ac:dyDescent="0.2">
      <c r="AB40" s="9"/>
      <c r="AC40" s="9"/>
      <c r="AD40" s="9"/>
      <c r="AE40" s="9"/>
      <c r="AN40" s="9"/>
      <c r="AO40" s="166">
        <f>SUM(AO37,AS37)</f>
        <v>0</v>
      </c>
      <c r="AP40" s="9"/>
      <c r="AQ40" s="166"/>
      <c r="AR40" s="9"/>
      <c r="AS40" s="9"/>
      <c r="AT40" s="9"/>
      <c r="AU40" s="9"/>
      <c r="AV40" s="9"/>
    </row>
    <row r="41" spans="1:50" x14ac:dyDescent="0.2">
      <c r="AB41" s="9"/>
      <c r="AC41" s="9"/>
      <c r="AD41" s="9"/>
      <c r="AE41" s="9"/>
      <c r="AN41" s="9"/>
      <c r="AO41" s="9" t="s">
        <v>125</v>
      </c>
      <c r="AP41" s="9"/>
      <c r="AQ41" s="9"/>
      <c r="AR41" s="9"/>
      <c r="AS41" s="9"/>
      <c r="AT41" s="9"/>
      <c r="AU41" s="9"/>
      <c r="AV41" s="9"/>
    </row>
    <row r="42" spans="1:50" x14ac:dyDescent="0.2">
      <c r="AB42" s="9"/>
      <c r="AC42" s="9"/>
      <c r="AD42" s="9"/>
      <c r="AE42" s="9"/>
      <c r="AN42" s="9"/>
      <c r="AO42" s="166">
        <f>SUM(AP37,AT37)</f>
        <v>0</v>
      </c>
      <c r="AP42" s="9"/>
      <c r="AQ42" s="9"/>
      <c r="AR42" s="9"/>
      <c r="AS42" s="9"/>
      <c r="AT42" s="9"/>
      <c r="AU42" s="9"/>
      <c r="AV42" s="9"/>
    </row>
    <row r="43" spans="1:50" x14ac:dyDescent="0.2">
      <c r="AN43" s="9"/>
      <c r="AO43" s="9"/>
      <c r="AP43" s="9"/>
      <c r="AQ43" s="9"/>
      <c r="AR43" s="9"/>
      <c r="AS43" s="9"/>
      <c r="AT43" s="9"/>
      <c r="AU43" s="9"/>
      <c r="AV43" s="9"/>
    </row>
    <row r="44" spans="1:50" x14ac:dyDescent="0.2">
      <c r="AN44" s="9"/>
      <c r="AO44" s="9"/>
      <c r="AP44" s="9"/>
      <c r="AQ44" s="9"/>
      <c r="AR44" s="9"/>
      <c r="AS44" s="9"/>
      <c r="AT44" s="9"/>
      <c r="AU44" s="9"/>
      <c r="AV44" s="9"/>
    </row>
    <row r="45" spans="1:50" x14ac:dyDescent="0.2">
      <c r="AN45" s="9"/>
      <c r="AO45" s="9"/>
      <c r="AP45" s="9"/>
      <c r="AQ45" s="9"/>
      <c r="AR45" s="9"/>
      <c r="AS45" s="9"/>
      <c r="AT45" s="9"/>
      <c r="AU45" s="9"/>
      <c r="AV45" s="9"/>
    </row>
    <row r="46" spans="1:50" x14ac:dyDescent="0.2">
      <c r="AN46" s="9"/>
      <c r="AO46" s="9"/>
      <c r="AP46" s="9"/>
      <c r="AQ46" s="9"/>
      <c r="AR46" s="9"/>
      <c r="AS46" s="9"/>
      <c r="AT46" s="9"/>
      <c r="AU46" s="9"/>
      <c r="AV46" s="9"/>
    </row>
    <row r="47" spans="1:50" x14ac:dyDescent="0.2">
      <c r="AN47" s="9"/>
      <c r="AO47" s="9"/>
      <c r="AP47" s="9"/>
      <c r="AQ47" s="9"/>
      <c r="AR47" s="9"/>
      <c r="AS47" s="9"/>
      <c r="AT47" s="9"/>
      <c r="AU47" s="9"/>
      <c r="AV47" s="9"/>
    </row>
  </sheetData>
  <sheetProtection algorithmName="SHA-512" hashValue="pNeoMZPitkkmW75LMJW1ft2IcI/GO/oCTgPYhJkcRQgxbaoP2HBTq8Vdnmpu90kCzlx9my+otMYIV2kxJJdo1A==" saltValue="T4TKPzjdYzagwf5KA/zq9A==" spinCount="100000" sheet="1" selectLockedCells="1" autoFilter="0"/>
  <autoFilter ref="E5:P21" xr:uid="{A3315A75-8D02-644B-A6B8-9F1986FCC0A8}"/>
  <mergeCells count="20">
    <mergeCell ref="F2:F3"/>
    <mergeCell ref="G2:G3"/>
    <mergeCell ref="H2:H3"/>
    <mergeCell ref="S2:S3"/>
    <mergeCell ref="B2:B3"/>
    <mergeCell ref="O2:O3"/>
    <mergeCell ref="P2:P3"/>
    <mergeCell ref="Q2:Q3"/>
    <mergeCell ref="C2:C3"/>
    <mergeCell ref="D2:D3"/>
    <mergeCell ref="E2:E3"/>
    <mergeCell ref="U2:U3"/>
    <mergeCell ref="T2:T3"/>
    <mergeCell ref="R2:R3"/>
    <mergeCell ref="I2:I3"/>
    <mergeCell ref="J2:J3"/>
    <mergeCell ref="K2:K3"/>
    <mergeCell ref="L2:L3"/>
    <mergeCell ref="M2:M3"/>
    <mergeCell ref="N2:N3"/>
  </mergeCells>
  <pageMargins left="0.7" right="0.7" top="0.75" bottom="0.75" header="0.3" footer="0.3"/>
  <pageSetup paperSize="9" scale="42" orientation="portrait" horizontalDpi="0" verticalDpi="0"/>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C8A5-5C31-6443-8184-D5B4E3BA9BB7}">
  <sheetPr codeName="Sheet3">
    <tabColor rgb="FF66CDCC"/>
    <pageSetUpPr autoPageBreaks="0" fitToPage="1"/>
  </sheetPr>
  <dimension ref="A1:AL179"/>
  <sheetViews>
    <sheetView zoomScale="90" zoomScaleNormal="90" workbookViewId="0">
      <pane xSplit="2" ySplit="5" topLeftCell="C39" activePane="bottomRight" state="frozen"/>
      <selection pane="topRight" activeCell="G29" sqref="G29:H29"/>
      <selection pane="bottomLeft" activeCell="G29" sqref="G29:H29"/>
      <selection pane="bottomRight" activeCell="I92" sqref="I92"/>
    </sheetView>
  </sheetViews>
  <sheetFormatPr baseColWidth="10" defaultColWidth="10.83203125" defaultRowHeight="16" x14ac:dyDescent="0.2"/>
  <cols>
    <col min="1" max="1" width="22.6640625" style="1" customWidth="1"/>
    <col min="2" max="2" width="50.33203125" style="7" customWidth="1"/>
    <col min="3" max="3" width="13" style="116" customWidth="1"/>
    <col min="4" max="12" width="9.83203125" style="12" customWidth="1"/>
    <col min="13" max="13" width="13" style="2" customWidth="1"/>
    <col min="14" max="15" width="10.83203125" style="12" customWidth="1"/>
    <col min="16" max="16" width="17.33203125" style="7" customWidth="1"/>
    <col min="17" max="17" width="16.1640625" style="7" customWidth="1"/>
    <col min="18" max="18" width="18.1640625" style="7" customWidth="1"/>
    <col min="19" max="19" width="15.1640625" style="55" customWidth="1"/>
    <col min="20" max="20" width="10.83203125" style="9" hidden="1" customWidth="1"/>
    <col min="21" max="22" width="10.83203125" style="1" hidden="1" customWidth="1"/>
    <col min="23" max="23" width="10.83203125" style="115" hidden="1" customWidth="1"/>
    <col min="24" max="24" width="10.83203125" style="1" hidden="1" customWidth="1"/>
    <col min="25" max="25" width="14.6640625" style="1" hidden="1" customWidth="1"/>
    <col min="26" max="27" width="10.83203125" style="1" hidden="1" customWidth="1"/>
    <col min="28" max="28" width="17.5" style="1" hidden="1" customWidth="1"/>
    <col min="29" max="29" width="10.83203125" style="1" hidden="1" customWidth="1"/>
    <col min="30" max="31" width="10.83203125" style="9" hidden="1" customWidth="1"/>
    <col min="32" max="32" width="10.83203125" style="1" hidden="1" customWidth="1"/>
    <col min="33" max="33" width="16.6640625" style="9" hidden="1" customWidth="1"/>
    <col min="34" max="34" width="14.83203125" style="9" hidden="1" customWidth="1"/>
    <col min="35" max="38" width="10.83203125" style="1" hidden="1" customWidth="1"/>
    <col min="39" max="52" width="10.83203125" style="1" customWidth="1"/>
    <col min="53" max="16384" width="10.83203125" style="1"/>
  </cols>
  <sheetData>
    <row r="1" spans="1:36" ht="49" customHeight="1" x14ac:dyDescent="0.2">
      <c r="D1" s="42"/>
      <c r="E1" s="42"/>
      <c r="F1" s="42"/>
      <c r="G1" s="42"/>
      <c r="H1" s="42"/>
      <c r="I1" s="42"/>
      <c r="J1" s="42"/>
      <c r="K1" s="42"/>
      <c r="L1" s="42"/>
      <c r="N1" s="27"/>
      <c r="O1" s="27"/>
      <c r="X1" s="9"/>
      <c r="Y1" s="9"/>
      <c r="Z1" s="9"/>
      <c r="AA1" s="9"/>
      <c r="AB1" s="9"/>
    </row>
    <row r="2" spans="1:36" s="4" customFormat="1" ht="68" customHeight="1" x14ac:dyDescent="0.2">
      <c r="B2" s="300" t="s">
        <v>126</v>
      </c>
      <c r="C2" s="306" t="s">
        <v>33</v>
      </c>
      <c r="D2" s="308" t="s">
        <v>34</v>
      </c>
      <c r="E2" s="294" t="s">
        <v>35</v>
      </c>
      <c r="F2" s="296" t="s">
        <v>36</v>
      </c>
      <c r="G2" s="298" t="s">
        <v>37</v>
      </c>
      <c r="H2" s="284" t="s">
        <v>38</v>
      </c>
      <c r="I2" s="286" t="s">
        <v>39</v>
      </c>
      <c r="J2" s="288" t="s">
        <v>40</v>
      </c>
      <c r="K2" s="290" t="s">
        <v>41</v>
      </c>
      <c r="L2" s="292" t="s">
        <v>42</v>
      </c>
      <c r="M2" s="281" t="s">
        <v>43</v>
      </c>
      <c r="N2" s="302" t="s">
        <v>44</v>
      </c>
      <c r="O2" s="304" t="s">
        <v>45</v>
      </c>
      <c r="P2" s="281" t="s">
        <v>127</v>
      </c>
      <c r="Q2" s="281" t="s">
        <v>48</v>
      </c>
      <c r="R2" s="281" t="s">
        <v>49</v>
      </c>
      <c r="S2" s="281" t="s">
        <v>50</v>
      </c>
      <c r="T2" s="99" t="s">
        <v>51</v>
      </c>
      <c r="U2" s="99" t="s">
        <v>26</v>
      </c>
      <c r="V2" s="99" t="s">
        <v>27</v>
      </c>
      <c r="W2" s="7" t="s">
        <v>25</v>
      </c>
      <c r="X2" s="99" t="s">
        <v>54</v>
      </c>
      <c r="Y2" s="99" t="s">
        <v>57</v>
      </c>
      <c r="Z2" s="9"/>
      <c r="AA2" s="9" t="s">
        <v>58</v>
      </c>
      <c r="AB2" s="9" t="s">
        <v>59</v>
      </c>
      <c r="AC2" s="9"/>
      <c r="AD2" s="9" t="s">
        <v>60</v>
      </c>
      <c r="AE2" s="9" t="s">
        <v>61</v>
      </c>
      <c r="AF2" s="1"/>
      <c r="AG2" s="9" t="s">
        <v>62</v>
      </c>
      <c r="AH2" s="9" t="s">
        <v>63</v>
      </c>
      <c r="AI2" s="1"/>
      <c r="AJ2" s="1"/>
    </row>
    <row r="3" spans="1:36" ht="22" customHeight="1" x14ac:dyDescent="0.2">
      <c r="B3" s="301"/>
      <c r="C3" s="307"/>
      <c r="D3" s="309"/>
      <c r="E3" s="295"/>
      <c r="F3" s="297"/>
      <c r="G3" s="299"/>
      <c r="H3" s="285"/>
      <c r="I3" s="287"/>
      <c r="J3" s="289"/>
      <c r="K3" s="291"/>
      <c r="L3" s="293"/>
      <c r="M3" s="283"/>
      <c r="N3" s="303"/>
      <c r="O3" s="305"/>
      <c r="P3" s="282"/>
      <c r="Q3" s="282"/>
      <c r="R3" s="283"/>
      <c r="S3" s="282"/>
      <c r="T3" s="28"/>
      <c r="X3" s="9"/>
      <c r="Y3" s="9"/>
      <c r="Z3" s="9"/>
      <c r="AA3" s="9"/>
      <c r="AB3" s="9"/>
    </row>
    <row r="4" spans="1:36" ht="29" customHeight="1" x14ac:dyDescent="0.2">
      <c r="B4" s="175" t="s">
        <v>128</v>
      </c>
      <c r="C4" s="119"/>
      <c r="D4" s="46"/>
      <c r="E4" s="75"/>
      <c r="F4" s="76"/>
      <c r="G4" s="68"/>
      <c r="H4" s="69"/>
      <c r="I4" s="70"/>
      <c r="J4" s="71"/>
      <c r="K4" s="73"/>
      <c r="L4" s="45"/>
      <c r="M4" s="44"/>
      <c r="N4" s="72"/>
      <c r="O4" s="77"/>
      <c r="P4" s="112">
        <f>SUM(P6:P173)</f>
        <v>0</v>
      </c>
      <c r="Q4" s="113">
        <f>SUM(Q6:Q173)</f>
        <v>0</v>
      </c>
      <c r="R4" s="143" t="s">
        <v>1</v>
      </c>
      <c r="S4" s="110">
        <f>SUM(S6:S173)</f>
        <v>0</v>
      </c>
      <c r="T4" s="28"/>
      <c r="X4" s="9"/>
      <c r="Y4" s="9"/>
      <c r="Z4" s="9"/>
      <c r="AA4" s="9"/>
      <c r="AB4" s="9"/>
    </row>
    <row r="5" spans="1:36" ht="22" customHeight="1" x14ac:dyDescent="0.2">
      <c r="B5" s="74"/>
      <c r="C5" s="119"/>
      <c r="D5" s="43"/>
      <c r="E5" s="18"/>
      <c r="F5" s="19"/>
      <c r="G5" s="20"/>
      <c r="H5" s="21"/>
      <c r="I5" s="22"/>
      <c r="J5" s="23"/>
      <c r="K5" s="24"/>
      <c r="L5" s="39"/>
      <c r="M5" s="78"/>
      <c r="N5" s="25"/>
      <c r="O5" s="26"/>
      <c r="P5" s="86"/>
      <c r="Q5" s="87"/>
      <c r="R5" s="86"/>
      <c r="S5" s="86"/>
      <c r="T5" s="28"/>
      <c r="X5" s="9"/>
      <c r="Y5" s="9"/>
      <c r="Z5" s="9"/>
      <c r="AA5" s="9"/>
      <c r="AB5" s="9"/>
    </row>
    <row r="6" spans="1:36" ht="30" customHeight="1" x14ac:dyDescent="0.2">
      <c r="A6" s="146" t="s">
        <v>129</v>
      </c>
      <c r="B6" s="104" t="s">
        <v>130</v>
      </c>
      <c r="C6" s="103">
        <v>2201</v>
      </c>
      <c r="D6" s="82"/>
      <c r="E6" s="82"/>
      <c r="F6" s="82"/>
      <c r="G6" s="82"/>
      <c r="H6" s="82"/>
      <c r="I6" s="82"/>
      <c r="J6" s="82"/>
      <c r="K6" s="82"/>
      <c r="L6" s="82"/>
      <c r="M6" s="103">
        <v>2316</v>
      </c>
      <c r="N6" s="84"/>
      <c r="O6" s="84"/>
      <c r="P6" s="105">
        <f>X6</f>
        <v>0</v>
      </c>
      <c r="Q6" s="106">
        <f>SUM(AD6:AE6)*W6</f>
        <v>0</v>
      </c>
      <c r="R6" s="140" t="s">
        <v>75</v>
      </c>
      <c r="S6" s="57">
        <f>SUM((AD6*C6)+(AE6*M6))</f>
        <v>0</v>
      </c>
      <c r="T6" s="14">
        <v>18</v>
      </c>
      <c r="U6" s="14">
        <v>18</v>
      </c>
      <c r="V6" s="14">
        <v>0</v>
      </c>
      <c r="W6" s="59">
        <f>SUM(W8:W25)</f>
        <v>17.143101510009352</v>
      </c>
      <c r="X6" s="11">
        <f>(SUM(D6:L6)+SUM(N6:O6))*T6</f>
        <v>0</v>
      </c>
      <c r="Y6" s="10">
        <f>(SUM(D6:L6,N6:O6))*W6</f>
        <v>0</v>
      </c>
      <c r="Z6" s="9"/>
      <c r="AA6" s="11">
        <f>SUM(AD6+AE6)*18</f>
        <v>0</v>
      </c>
      <c r="AB6" s="9">
        <f>SUM(T6*AA6)/18</f>
        <v>0</v>
      </c>
      <c r="AD6" s="9">
        <f>SUM(D6:L6)</f>
        <v>0</v>
      </c>
      <c r="AE6" s="9">
        <f>SUM(N6:O6)</f>
        <v>0</v>
      </c>
      <c r="AG6" s="9">
        <f t="shared" ref="AG6" si="0">SUM(AD6:AE6)*U6</f>
        <v>0</v>
      </c>
      <c r="AH6" s="9">
        <f t="shared" ref="AH6" si="1">SUM(AD6:AE6)*V6</f>
        <v>0</v>
      </c>
    </row>
    <row r="7" spans="1:36" s="5" customFormat="1" ht="22" customHeight="1" x14ac:dyDescent="0.2">
      <c r="B7" s="29"/>
      <c r="C7" s="8"/>
      <c r="D7" s="80"/>
      <c r="E7" s="47"/>
      <c r="F7" s="48"/>
      <c r="G7" s="49"/>
      <c r="H7" s="50"/>
      <c r="I7" s="51"/>
      <c r="J7" s="52"/>
      <c r="K7" s="40"/>
      <c r="L7" s="41"/>
      <c r="M7" s="142"/>
      <c r="N7" s="53"/>
      <c r="O7" s="54"/>
      <c r="P7" s="86"/>
      <c r="Q7" s="87"/>
      <c r="R7" s="138"/>
      <c r="S7" s="86"/>
      <c r="W7" s="117"/>
      <c r="AD7" s="9"/>
      <c r="AG7" s="9"/>
      <c r="AH7" s="9"/>
      <c r="AI7" s="1"/>
      <c r="AJ7" s="1"/>
    </row>
    <row r="8" spans="1:36" ht="22" customHeight="1" x14ac:dyDescent="0.2">
      <c r="A8" s="145" t="s">
        <v>69</v>
      </c>
      <c r="B8" s="102" t="s">
        <v>131</v>
      </c>
      <c r="C8" s="103">
        <v>114</v>
      </c>
      <c r="D8" s="82"/>
      <c r="E8" s="82"/>
      <c r="F8" s="82"/>
      <c r="G8" s="82"/>
      <c r="H8" s="82"/>
      <c r="I8" s="82"/>
      <c r="J8" s="82"/>
      <c r="K8" s="82"/>
      <c r="L8" s="82"/>
      <c r="M8" s="34">
        <f t="shared" ref="M8:M25" si="2">ROUNDUP((C8*105%),0.1)</f>
        <v>120</v>
      </c>
      <c r="N8" s="84"/>
      <c r="O8" s="84"/>
      <c r="P8" s="105">
        <f t="shared" ref="P8:P25" si="3">X8</f>
        <v>0</v>
      </c>
      <c r="Q8" s="106">
        <f t="shared" ref="Q8:Q22" si="4">SUM(AA8*W8)</f>
        <v>0</v>
      </c>
      <c r="R8" s="140" t="s">
        <v>132</v>
      </c>
      <c r="S8" s="57">
        <f t="shared" ref="S8:S25" si="5">SUM((AD8*C8)+(AE8*M8))</f>
        <v>0</v>
      </c>
      <c r="T8" s="14">
        <v>1</v>
      </c>
      <c r="U8" s="14">
        <v>1</v>
      </c>
      <c r="V8" s="14">
        <v>0</v>
      </c>
      <c r="W8" s="38">
        <v>0.69341847134486523</v>
      </c>
      <c r="X8" s="11">
        <f t="shared" ref="X8:X25" si="6">(SUM(D8:L8,N8:O8))*T8</f>
        <v>0</v>
      </c>
      <c r="Y8" s="10">
        <f t="shared" ref="Y8:Y25" si="7">(SUM(D8:L8,N8:O8))*W8</f>
        <v>0</v>
      </c>
      <c r="Z8" s="9"/>
      <c r="AA8" s="11">
        <f t="shared" ref="AA8:AA25" si="8">SUM(AD8+AE8)</f>
        <v>0</v>
      </c>
      <c r="AB8" s="9">
        <f t="shared" ref="AB8:AB25" si="9">SUM(T8*AA8)</f>
        <v>0</v>
      </c>
      <c r="AD8" s="9">
        <f t="shared" ref="AD8:AD25" si="10">SUM(D8:L8)</f>
        <v>0</v>
      </c>
      <c r="AE8" s="9">
        <f t="shared" ref="AE8:AE25" si="11">SUM(N8:O8)</f>
        <v>0</v>
      </c>
      <c r="AG8" s="9">
        <f t="shared" ref="AG8:AG22" si="12">SUM(AD8:AE8)*U8</f>
        <v>0</v>
      </c>
      <c r="AH8" s="9">
        <f t="shared" ref="AH8:AH22" si="13">SUM(AD8:AE8)*V8</f>
        <v>0</v>
      </c>
    </row>
    <row r="9" spans="1:36" ht="22" customHeight="1" x14ac:dyDescent="0.2">
      <c r="A9" s="145" t="s">
        <v>69</v>
      </c>
      <c r="B9" s="102" t="s">
        <v>133</v>
      </c>
      <c r="C9" s="8">
        <v>120</v>
      </c>
      <c r="D9" s="81"/>
      <c r="E9" s="81"/>
      <c r="F9" s="81"/>
      <c r="G9" s="81"/>
      <c r="H9" s="81"/>
      <c r="I9" s="81"/>
      <c r="J9" s="81"/>
      <c r="K9" s="81"/>
      <c r="L9" s="81"/>
      <c r="M9" s="6">
        <f t="shared" si="2"/>
        <v>126</v>
      </c>
      <c r="N9" s="83"/>
      <c r="O9" s="83"/>
      <c r="P9" s="35">
        <f t="shared" si="3"/>
        <v>0</v>
      </c>
      <c r="Q9" s="37">
        <f t="shared" si="4"/>
        <v>0</v>
      </c>
      <c r="R9" s="140" t="s">
        <v>134</v>
      </c>
      <c r="S9" s="56">
        <f t="shared" si="5"/>
        <v>0</v>
      </c>
      <c r="T9" s="14">
        <v>1</v>
      </c>
      <c r="U9" s="14">
        <v>1</v>
      </c>
      <c r="V9" s="14">
        <v>0</v>
      </c>
      <c r="W9" s="38">
        <v>0.76598552067165349</v>
      </c>
      <c r="X9" s="11">
        <f t="shared" si="6"/>
        <v>0</v>
      </c>
      <c r="Y9" s="10">
        <f t="shared" si="7"/>
        <v>0</v>
      </c>
      <c r="Z9" s="9"/>
      <c r="AA9" s="11">
        <f t="shared" si="8"/>
        <v>0</v>
      </c>
      <c r="AB9" s="9">
        <f t="shared" si="9"/>
        <v>0</v>
      </c>
      <c r="AD9" s="9">
        <f t="shared" si="10"/>
        <v>0</v>
      </c>
      <c r="AE9" s="9">
        <f t="shared" si="11"/>
        <v>0</v>
      </c>
      <c r="AG9" s="9">
        <f t="shared" si="12"/>
        <v>0</v>
      </c>
      <c r="AH9" s="9">
        <f t="shared" si="13"/>
        <v>0</v>
      </c>
    </row>
    <row r="10" spans="1:36" ht="22" customHeight="1" x14ac:dyDescent="0.2">
      <c r="A10" s="145" t="s">
        <v>69</v>
      </c>
      <c r="B10" s="102" t="s">
        <v>135</v>
      </c>
      <c r="C10" s="103">
        <v>120</v>
      </c>
      <c r="D10" s="82"/>
      <c r="E10" s="82"/>
      <c r="F10" s="82"/>
      <c r="G10" s="82"/>
      <c r="H10" s="82"/>
      <c r="I10" s="82"/>
      <c r="J10" s="82"/>
      <c r="K10" s="82"/>
      <c r="L10" s="82"/>
      <c r="M10" s="34">
        <f t="shared" si="2"/>
        <v>126</v>
      </c>
      <c r="N10" s="84"/>
      <c r="O10" s="84"/>
      <c r="P10" s="105">
        <f t="shared" si="3"/>
        <v>0</v>
      </c>
      <c r="Q10" s="106">
        <f t="shared" si="4"/>
        <v>0</v>
      </c>
      <c r="R10" s="140" t="s">
        <v>136</v>
      </c>
      <c r="S10" s="57">
        <f t="shared" si="5"/>
        <v>0</v>
      </c>
      <c r="T10" s="14">
        <v>1</v>
      </c>
      <c r="U10" s="14">
        <v>1</v>
      </c>
      <c r="V10" s="14">
        <v>0</v>
      </c>
      <c r="W10" s="38">
        <v>0.78556710541062813</v>
      </c>
      <c r="X10" s="11">
        <f t="shared" si="6"/>
        <v>0</v>
      </c>
      <c r="Y10" s="10">
        <f t="shared" si="7"/>
        <v>0</v>
      </c>
      <c r="Z10" s="9"/>
      <c r="AA10" s="11">
        <f t="shared" si="8"/>
        <v>0</v>
      </c>
      <c r="AB10" s="9">
        <f t="shared" si="9"/>
        <v>0</v>
      </c>
      <c r="AD10" s="9">
        <f t="shared" si="10"/>
        <v>0</v>
      </c>
      <c r="AE10" s="9">
        <f t="shared" si="11"/>
        <v>0</v>
      </c>
      <c r="AG10" s="9">
        <f t="shared" si="12"/>
        <v>0</v>
      </c>
      <c r="AH10" s="9">
        <f t="shared" si="13"/>
        <v>0</v>
      </c>
    </row>
    <row r="11" spans="1:36" ht="22" customHeight="1" x14ac:dyDescent="0.2">
      <c r="A11" s="145" t="s">
        <v>69</v>
      </c>
      <c r="B11" s="102" t="s">
        <v>137</v>
      </c>
      <c r="C11" s="8">
        <v>118</v>
      </c>
      <c r="D11" s="81"/>
      <c r="E11" s="81"/>
      <c r="F11" s="81"/>
      <c r="G11" s="81"/>
      <c r="H11" s="81"/>
      <c r="I11" s="81"/>
      <c r="J11" s="81"/>
      <c r="K11" s="81"/>
      <c r="L11" s="81"/>
      <c r="M11" s="6">
        <f t="shared" si="2"/>
        <v>124</v>
      </c>
      <c r="N11" s="83"/>
      <c r="O11" s="83"/>
      <c r="P11" s="35">
        <f t="shared" si="3"/>
        <v>0</v>
      </c>
      <c r="Q11" s="37">
        <f t="shared" si="4"/>
        <v>0</v>
      </c>
      <c r="R11" s="140" t="s">
        <v>138</v>
      </c>
      <c r="S11" s="56">
        <f t="shared" si="5"/>
        <v>0</v>
      </c>
      <c r="T11" s="14">
        <v>1</v>
      </c>
      <c r="U11" s="14">
        <v>1</v>
      </c>
      <c r="V11" s="14">
        <v>0</v>
      </c>
      <c r="W11" s="38">
        <v>0.77059295237494163</v>
      </c>
      <c r="X11" s="11">
        <f t="shared" si="6"/>
        <v>0</v>
      </c>
      <c r="Y11" s="10">
        <f t="shared" si="7"/>
        <v>0</v>
      </c>
      <c r="Z11" s="9"/>
      <c r="AA11" s="11">
        <f t="shared" si="8"/>
        <v>0</v>
      </c>
      <c r="AB11" s="9">
        <f t="shared" si="9"/>
        <v>0</v>
      </c>
      <c r="AD11" s="9">
        <f t="shared" si="10"/>
        <v>0</v>
      </c>
      <c r="AE11" s="9">
        <f t="shared" si="11"/>
        <v>0</v>
      </c>
      <c r="AG11" s="9">
        <f t="shared" si="12"/>
        <v>0</v>
      </c>
      <c r="AH11" s="9">
        <f t="shared" si="13"/>
        <v>0</v>
      </c>
    </row>
    <row r="12" spans="1:36" ht="22" customHeight="1" x14ac:dyDescent="0.2">
      <c r="A12" s="145" t="s">
        <v>69</v>
      </c>
      <c r="B12" s="102" t="s">
        <v>139</v>
      </c>
      <c r="C12" s="103">
        <v>120</v>
      </c>
      <c r="D12" s="82"/>
      <c r="E12" s="82"/>
      <c r="F12" s="82"/>
      <c r="G12" s="82"/>
      <c r="H12" s="82"/>
      <c r="I12" s="82"/>
      <c r="J12" s="82"/>
      <c r="K12" s="82"/>
      <c r="L12" s="82"/>
      <c r="M12" s="34">
        <f t="shared" si="2"/>
        <v>126</v>
      </c>
      <c r="N12" s="84"/>
      <c r="O12" s="84"/>
      <c r="P12" s="105">
        <f t="shared" si="3"/>
        <v>0</v>
      </c>
      <c r="Q12" s="106">
        <f t="shared" si="4"/>
        <v>0</v>
      </c>
      <c r="R12" s="140" t="s">
        <v>140</v>
      </c>
      <c r="S12" s="57">
        <f t="shared" si="5"/>
        <v>0</v>
      </c>
      <c r="T12" s="14">
        <v>1</v>
      </c>
      <c r="U12" s="14">
        <v>1</v>
      </c>
      <c r="V12" s="14">
        <v>0</v>
      </c>
      <c r="W12" s="38">
        <v>0.78211153163316194</v>
      </c>
      <c r="X12" s="11">
        <f t="shared" si="6"/>
        <v>0</v>
      </c>
      <c r="Y12" s="10">
        <f t="shared" si="7"/>
        <v>0</v>
      </c>
      <c r="Z12" s="9"/>
      <c r="AA12" s="11">
        <f t="shared" si="8"/>
        <v>0</v>
      </c>
      <c r="AB12" s="9">
        <f t="shared" si="9"/>
        <v>0</v>
      </c>
      <c r="AD12" s="9">
        <f t="shared" si="10"/>
        <v>0</v>
      </c>
      <c r="AE12" s="9">
        <f t="shared" si="11"/>
        <v>0</v>
      </c>
      <c r="AG12" s="9">
        <f t="shared" si="12"/>
        <v>0</v>
      </c>
      <c r="AH12" s="9">
        <f t="shared" si="13"/>
        <v>0</v>
      </c>
    </row>
    <row r="13" spans="1:36" ht="22" customHeight="1" x14ac:dyDescent="0.2">
      <c r="A13" s="145" t="s">
        <v>69</v>
      </c>
      <c r="B13" s="102" t="s">
        <v>141</v>
      </c>
      <c r="C13" s="8">
        <v>118</v>
      </c>
      <c r="D13" s="81"/>
      <c r="E13" s="81"/>
      <c r="F13" s="81"/>
      <c r="G13" s="81"/>
      <c r="H13" s="81"/>
      <c r="I13" s="81"/>
      <c r="J13" s="81"/>
      <c r="K13" s="81"/>
      <c r="L13" s="81"/>
      <c r="M13" s="6">
        <f t="shared" si="2"/>
        <v>124</v>
      </c>
      <c r="N13" s="83"/>
      <c r="O13" s="83"/>
      <c r="P13" s="35">
        <f t="shared" si="3"/>
        <v>0</v>
      </c>
      <c r="Q13" s="37">
        <f t="shared" si="4"/>
        <v>0</v>
      </c>
      <c r="R13" s="140" t="s">
        <v>142</v>
      </c>
      <c r="S13" s="56">
        <f t="shared" si="5"/>
        <v>0</v>
      </c>
      <c r="T13" s="14">
        <v>1</v>
      </c>
      <c r="U13" s="14">
        <v>1</v>
      </c>
      <c r="V13" s="14">
        <v>0</v>
      </c>
      <c r="W13" s="38">
        <v>0.75446694141343307</v>
      </c>
      <c r="X13" s="11">
        <f t="shared" si="6"/>
        <v>0</v>
      </c>
      <c r="Y13" s="10">
        <f t="shared" si="7"/>
        <v>0</v>
      </c>
      <c r="Z13" s="9"/>
      <c r="AA13" s="11">
        <f t="shared" si="8"/>
        <v>0</v>
      </c>
      <c r="AB13" s="9">
        <f t="shared" si="9"/>
        <v>0</v>
      </c>
      <c r="AD13" s="9">
        <f t="shared" si="10"/>
        <v>0</v>
      </c>
      <c r="AE13" s="9">
        <f t="shared" si="11"/>
        <v>0</v>
      </c>
      <c r="AG13" s="9">
        <f t="shared" si="12"/>
        <v>0</v>
      </c>
      <c r="AH13" s="9">
        <f t="shared" si="13"/>
        <v>0</v>
      </c>
    </row>
    <row r="14" spans="1:36" ht="22" customHeight="1" x14ac:dyDescent="0.2">
      <c r="A14" s="145" t="s">
        <v>69</v>
      </c>
      <c r="B14" s="102" t="s">
        <v>143</v>
      </c>
      <c r="C14" s="103">
        <v>122</v>
      </c>
      <c r="D14" s="82"/>
      <c r="E14" s="82"/>
      <c r="F14" s="82"/>
      <c r="G14" s="82"/>
      <c r="H14" s="82"/>
      <c r="I14" s="82"/>
      <c r="J14" s="82"/>
      <c r="K14" s="82"/>
      <c r="L14" s="82"/>
      <c r="M14" s="34">
        <f t="shared" si="2"/>
        <v>129</v>
      </c>
      <c r="N14" s="84"/>
      <c r="O14" s="84"/>
      <c r="P14" s="105">
        <f t="shared" si="3"/>
        <v>0</v>
      </c>
      <c r="Q14" s="106">
        <f t="shared" si="4"/>
        <v>0</v>
      </c>
      <c r="R14" s="140" t="s">
        <v>144</v>
      </c>
      <c r="S14" s="57">
        <f t="shared" si="5"/>
        <v>0</v>
      </c>
      <c r="T14" s="14">
        <v>1</v>
      </c>
      <c r="U14" s="14">
        <v>1</v>
      </c>
      <c r="V14" s="14">
        <v>0</v>
      </c>
      <c r="W14" s="38">
        <v>0.83740071207261957</v>
      </c>
      <c r="X14" s="11">
        <f t="shared" si="6"/>
        <v>0</v>
      </c>
      <c r="Y14" s="10">
        <f t="shared" si="7"/>
        <v>0</v>
      </c>
      <c r="Z14" s="9"/>
      <c r="AA14" s="11">
        <f t="shared" si="8"/>
        <v>0</v>
      </c>
      <c r="AB14" s="9">
        <f t="shared" si="9"/>
        <v>0</v>
      </c>
      <c r="AD14" s="9">
        <f t="shared" si="10"/>
        <v>0</v>
      </c>
      <c r="AE14" s="9">
        <f t="shared" si="11"/>
        <v>0</v>
      </c>
      <c r="AG14" s="9">
        <f t="shared" si="12"/>
        <v>0</v>
      </c>
      <c r="AH14" s="9">
        <f t="shared" si="13"/>
        <v>0</v>
      </c>
    </row>
    <row r="15" spans="1:36" ht="22" customHeight="1" x14ac:dyDescent="0.2">
      <c r="A15" s="145" t="s">
        <v>69</v>
      </c>
      <c r="B15" s="102" t="s">
        <v>145</v>
      </c>
      <c r="C15" s="8">
        <v>120</v>
      </c>
      <c r="D15" s="81"/>
      <c r="E15" s="81"/>
      <c r="F15" s="81"/>
      <c r="G15" s="81"/>
      <c r="H15" s="81"/>
      <c r="I15" s="81"/>
      <c r="J15" s="81"/>
      <c r="K15" s="81"/>
      <c r="L15" s="81"/>
      <c r="M15" s="6">
        <f t="shared" si="2"/>
        <v>126</v>
      </c>
      <c r="N15" s="83"/>
      <c r="O15" s="83"/>
      <c r="P15" s="35">
        <f t="shared" si="3"/>
        <v>0</v>
      </c>
      <c r="Q15" s="37">
        <f t="shared" si="4"/>
        <v>0</v>
      </c>
      <c r="R15" s="140" t="s">
        <v>146</v>
      </c>
      <c r="S15" s="56">
        <f t="shared" si="5"/>
        <v>0</v>
      </c>
      <c r="T15" s="14">
        <v>1</v>
      </c>
      <c r="U15" s="14">
        <v>1</v>
      </c>
      <c r="V15" s="14">
        <v>0</v>
      </c>
      <c r="W15" s="38">
        <v>0.80284497429795854</v>
      </c>
      <c r="X15" s="11">
        <f t="shared" si="6"/>
        <v>0</v>
      </c>
      <c r="Y15" s="10">
        <f t="shared" si="7"/>
        <v>0</v>
      </c>
      <c r="Z15" s="9"/>
      <c r="AA15" s="11">
        <f t="shared" si="8"/>
        <v>0</v>
      </c>
      <c r="AB15" s="9">
        <f t="shared" si="9"/>
        <v>0</v>
      </c>
      <c r="AD15" s="9">
        <f t="shared" si="10"/>
        <v>0</v>
      </c>
      <c r="AE15" s="9">
        <f t="shared" si="11"/>
        <v>0</v>
      </c>
      <c r="AG15" s="9">
        <f t="shared" si="12"/>
        <v>0</v>
      </c>
      <c r="AH15" s="9">
        <f t="shared" si="13"/>
        <v>0</v>
      </c>
    </row>
    <row r="16" spans="1:36" ht="22" customHeight="1" x14ac:dyDescent="0.2">
      <c r="A16" s="145" t="s">
        <v>69</v>
      </c>
      <c r="B16" s="102" t="s">
        <v>147</v>
      </c>
      <c r="C16" s="103">
        <v>114</v>
      </c>
      <c r="D16" s="82"/>
      <c r="E16" s="82"/>
      <c r="F16" s="82"/>
      <c r="G16" s="82"/>
      <c r="H16" s="82"/>
      <c r="I16" s="82"/>
      <c r="J16" s="82"/>
      <c r="K16" s="82"/>
      <c r="L16" s="82"/>
      <c r="M16" s="34">
        <f t="shared" si="2"/>
        <v>120</v>
      </c>
      <c r="N16" s="84"/>
      <c r="O16" s="84"/>
      <c r="P16" s="105">
        <f t="shared" si="3"/>
        <v>0</v>
      </c>
      <c r="Q16" s="106">
        <f t="shared" si="4"/>
        <v>0</v>
      </c>
      <c r="R16" s="140" t="s">
        <v>148</v>
      </c>
      <c r="S16" s="57">
        <f t="shared" si="5"/>
        <v>0</v>
      </c>
      <c r="T16" s="14">
        <v>1</v>
      </c>
      <c r="U16" s="14">
        <v>1</v>
      </c>
      <c r="V16" s="14">
        <v>0</v>
      </c>
      <c r="W16" s="38">
        <v>0.67153317075424646</v>
      </c>
      <c r="X16" s="11">
        <f t="shared" si="6"/>
        <v>0</v>
      </c>
      <c r="Y16" s="10">
        <f t="shared" si="7"/>
        <v>0</v>
      </c>
      <c r="Z16" s="9"/>
      <c r="AA16" s="11">
        <f t="shared" si="8"/>
        <v>0</v>
      </c>
      <c r="AB16" s="9">
        <f t="shared" si="9"/>
        <v>0</v>
      </c>
      <c r="AD16" s="9">
        <f t="shared" si="10"/>
        <v>0</v>
      </c>
      <c r="AE16" s="9">
        <f t="shared" si="11"/>
        <v>0</v>
      </c>
      <c r="AG16" s="9">
        <f t="shared" si="12"/>
        <v>0</v>
      </c>
      <c r="AH16" s="9">
        <f t="shared" si="13"/>
        <v>0</v>
      </c>
    </row>
    <row r="17" spans="1:36" ht="22" customHeight="1" x14ac:dyDescent="0.2">
      <c r="A17" s="145" t="s">
        <v>69</v>
      </c>
      <c r="B17" s="102" t="s">
        <v>149</v>
      </c>
      <c r="C17" s="8">
        <v>118</v>
      </c>
      <c r="D17" s="81"/>
      <c r="E17" s="81"/>
      <c r="F17" s="81"/>
      <c r="G17" s="81"/>
      <c r="H17" s="81"/>
      <c r="I17" s="81"/>
      <c r="J17" s="81"/>
      <c r="K17" s="81"/>
      <c r="L17" s="81"/>
      <c r="M17" s="6">
        <f t="shared" si="2"/>
        <v>124</v>
      </c>
      <c r="N17" s="83"/>
      <c r="O17" s="83"/>
      <c r="P17" s="35">
        <f t="shared" si="3"/>
        <v>0</v>
      </c>
      <c r="Q17" s="37">
        <f t="shared" si="4"/>
        <v>0</v>
      </c>
      <c r="R17" s="140" t="s">
        <v>150</v>
      </c>
      <c r="S17" s="56">
        <f t="shared" si="5"/>
        <v>0</v>
      </c>
      <c r="T17" s="14">
        <v>1</v>
      </c>
      <c r="U17" s="14">
        <v>1</v>
      </c>
      <c r="V17" s="14">
        <v>0</v>
      </c>
      <c r="W17" s="38">
        <v>0.72451863534206018</v>
      </c>
      <c r="X17" s="11">
        <f t="shared" si="6"/>
        <v>0</v>
      </c>
      <c r="Y17" s="10">
        <f t="shared" si="7"/>
        <v>0</v>
      </c>
      <c r="Z17" s="9"/>
      <c r="AA17" s="11">
        <f t="shared" si="8"/>
        <v>0</v>
      </c>
      <c r="AB17" s="9">
        <f t="shared" si="9"/>
        <v>0</v>
      </c>
      <c r="AD17" s="9">
        <f t="shared" si="10"/>
        <v>0</v>
      </c>
      <c r="AE17" s="9">
        <f t="shared" si="11"/>
        <v>0</v>
      </c>
      <c r="AG17" s="9">
        <f t="shared" si="12"/>
        <v>0</v>
      </c>
      <c r="AH17" s="9">
        <f t="shared" si="13"/>
        <v>0</v>
      </c>
    </row>
    <row r="18" spans="1:36" ht="22" customHeight="1" x14ac:dyDescent="0.2">
      <c r="A18" s="145" t="s">
        <v>69</v>
      </c>
      <c r="B18" s="102" t="s">
        <v>151</v>
      </c>
      <c r="C18" s="103">
        <v>130</v>
      </c>
      <c r="D18" s="82"/>
      <c r="E18" s="82"/>
      <c r="F18" s="82"/>
      <c r="G18" s="82"/>
      <c r="H18" s="82"/>
      <c r="I18" s="82"/>
      <c r="J18" s="82"/>
      <c r="K18" s="82"/>
      <c r="L18" s="82"/>
      <c r="M18" s="34">
        <f t="shared" si="2"/>
        <v>137</v>
      </c>
      <c r="N18" s="84"/>
      <c r="O18" s="84"/>
      <c r="P18" s="105">
        <f t="shared" si="3"/>
        <v>0</v>
      </c>
      <c r="Q18" s="106">
        <f t="shared" si="4"/>
        <v>0</v>
      </c>
      <c r="R18" s="140" t="s">
        <v>152</v>
      </c>
      <c r="S18" s="57">
        <f t="shared" si="5"/>
        <v>0</v>
      </c>
      <c r="T18" s="14">
        <v>1</v>
      </c>
      <c r="U18" s="14">
        <v>1</v>
      </c>
      <c r="V18" s="14">
        <v>0</v>
      </c>
      <c r="W18" s="38">
        <v>0.93300491991584855</v>
      </c>
      <c r="X18" s="11">
        <f t="shared" si="6"/>
        <v>0</v>
      </c>
      <c r="Y18" s="10">
        <f t="shared" si="7"/>
        <v>0</v>
      </c>
      <c r="Z18" s="9"/>
      <c r="AA18" s="11">
        <f t="shared" si="8"/>
        <v>0</v>
      </c>
      <c r="AB18" s="9">
        <f t="shared" si="9"/>
        <v>0</v>
      </c>
      <c r="AD18" s="9">
        <f t="shared" si="10"/>
        <v>0</v>
      </c>
      <c r="AE18" s="9">
        <f t="shared" si="11"/>
        <v>0</v>
      </c>
      <c r="AG18" s="9">
        <f t="shared" si="12"/>
        <v>0</v>
      </c>
      <c r="AH18" s="9">
        <f t="shared" si="13"/>
        <v>0</v>
      </c>
    </row>
    <row r="19" spans="1:36" ht="22" customHeight="1" x14ac:dyDescent="0.2">
      <c r="A19" s="145" t="s">
        <v>69</v>
      </c>
      <c r="B19" s="102" t="s">
        <v>153</v>
      </c>
      <c r="C19" s="8">
        <v>120</v>
      </c>
      <c r="D19" s="81"/>
      <c r="E19" s="81"/>
      <c r="F19" s="81"/>
      <c r="G19" s="81"/>
      <c r="H19" s="81"/>
      <c r="I19" s="81"/>
      <c r="J19" s="81"/>
      <c r="K19" s="81"/>
      <c r="L19" s="81"/>
      <c r="M19" s="6">
        <f t="shared" si="2"/>
        <v>126</v>
      </c>
      <c r="N19" s="83"/>
      <c r="O19" s="83"/>
      <c r="P19" s="35">
        <f t="shared" si="3"/>
        <v>0</v>
      </c>
      <c r="Q19" s="37">
        <f t="shared" si="4"/>
        <v>0</v>
      </c>
      <c r="R19" s="140" t="s">
        <v>154</v>
      </c>
      <c r="S19" s="56">
        <f t="shared" si="5"/>
        <v>0</v>
      </c>
      <c r="T19" s="14">
        <v>1</v>
      </c>
      <c r="U19" s="14">
        <v>1</v>
      </c>
      <c r="V19" s="14">
        <v>0</v>
      </c>
      <c r="W19" s="38">
        <v>0.7625299468941874</v>
      </c>
      <c r="X19" s="11">
        <f t="shared" si="6"/>
        <v>0</v>
      </c>
      <c r="Y19" s="10">
        <f t="shared" si="7"/>
        <v>0</v>
      </c>
      <c r="Z19" s="9"/>
      <c r="AA19" s="11">
        <f t="shared" si="8"/>
        <v>0</v>
      </c>
      <c r="AB19" s="9">
        <f t="shared" si="9"/>
        <v>0</v>
      </c>
      <c r="AD19" s="9">
        <f t="shared" si="10"/>
        <v>0</v>
      </c>
      <c r="AE19" s="9">
        <f t="shared" si="11"/>
        <v>0</v>
      </c>
      <c r="AG19" s="9">
        <f t="shared" si="12"/>
        <v>0</v>
      </c>
      <c r="AH19" s="9">
        <f t="shared" si="13"/>
        <v>0</v>
      </c>
    </row>
    <row r="20" spans="1:36" ht="22" customHeight="1" x14ac:dyDescent="0.2">
      <c r="A20" s="145" t="s">
        <v>69</v>
      </c>
      <c r="B20" s="102" t="s">
        <v>155</v>
      </c>
      <c r="C20" s="103">
        <v>126</v>
      </c>
      <c r="D20" s="82"/>
      <c r="E20" s="82"/>
      <c r="F20" s="82"/>
      <c r="G20" s="82"/>
      <c r="H20" s="82"/>
      <c r="I20" s="82"/>
      <c r="J20" s="82"/>
      <c r="K20" s="82"/>
      <c r="L20" s="82"/>
      <c r="M20" s="34">
        <f t="shared" si="2"/>
        <v>133</v>
      </c>
      <c r="N20" s="84"/>
      <c r="O20" s="84"/>
      <c r="P20" s="105">
        <f t="shared" si="3"/>
        <v>0</v>
      </c>
      <c r="Q20" s="106">
        <f t="shared" si="4"/>
        <v>0</v>
      </c>
      <c r="R20" s="140" t="s">
        <v>156</v>
      </c>
      <c r="S20" s="57">
        <f t="shared" si="5"/>
        <v>0</v>
      </c>
      <c r="T20" s="14">
        <v>1</v>
      </c>
      <c r="U20" s="14">
        <v>1</v>
      </c>
      <c r="V20" s="14">
        <v>0</v>
      </c>
      <c r="W20" s="38">
        <v>0.86504530229234844</v>
      </c>
      <c r="X20" s="11">
        <f t="shared" si="6"/>
        <v>0</v>
      </c>
      <c r="Y20" s="10">
        <f t="shared" si="7"/>
        <v>0</v>
      </c>
      <c r="Z20" s="9"/>
      <c r="AA20" s="11">
        <f t="shared" si="8"/>
        <v>0</v>
      </c>
      <c r="AB20" s="9">
        <f t="shared" si="9"/>
        <v>0</v>
      </c>
      <c r="AD20" s="9">
        <f t="shared" si="10"/>
        <v>0</v>
      </c>
      <c r="AE20" s="9">
        <f t="shared" si="11"/>
        <v>0</v>
      </c>
      <c r="AG20" s="9">
        <f t="shared" si="12"/>
        <v>0</v>
      </c>
      <c r="AH20" s="9">
        <f t="shared" si="13"/>
        <v>0</v>
      </c>
    </row>
    <row r="21" spans="1:36" ht="22" customHeight="1" x14ac:dyDescent="0.2">
      <c r="A21" s="145" t="s">
        <v>69</v>
      </c>
      <c r="B21" s="102" t="s">
        <v>157</v>
      </c>
      <c r="C21" s="8">
        <v>128</v>
      </c>
      <c r="D21" s="81"/>
      <c r="E21" s="81"/>
      <c r="F21" s="81"/>
      <c r="G21" s="81"/>
      <c r="H21" s="81"/>
      <c r="I21" s="81"/>
      <c r="J21" s="81"/>
      <c r="K21" s="81"/>
      <c r="L21" s="81"/>
      <c r="M21" s="6">
        <f t="shared" si="2"/>
        <v>135</v>
      </c>
      <c r="N21" s="83"/>
      <c r="O21" s="83"/>
      <c r="P21" s="35">
        <f t="shared" si="3"/>
        <v>0</v>
      </c>
      <c r="Q21" s="37">
        <f t="shared" si="4"/>
        <v>0</v>
      </c>
      <c r="R21" s="140" t="s">
        <v>158</v>
      </c>
      <c r="S21" s="56">
        <f t="shared" si="5"/>
        <v>0</v>
      </c>
      <c r="T21" s="14">
        <v>1</v>
      </c>
      <c r="U21" s="14">
        <v>1</v>
      </c>
      <c r="V21" s="14">
        <v>0</v>
      </c>
      <c r="W21" s="38">
        <v>0.88001945532803494</v>
      </c>
      <c r="X21" s="11">
        <f t="shared" si="6"/>
        <v>0</v>
      </c>
      <c r="Y21" s="10">
        <f t="shared" si="7"/>
        <v>0</v>
      </c>
      <c r="Z21" s="9"/>
      <c r="AA21" s="11">
        <f t="shared" si="8"/>
        <v>0</v>
      </c>
      <c r="AB21" s="9">
        <f t="shared" si="9"/>
        <v>0</v>
      </c>
      <c r="AD21" s="9">
        <f t="shared" si="10"/>
        <v>0</v>
      </c>
      <c r="AE21" s="9">
        <f t="shared" si="11"/>
        <v>0</v>
      </c>
      <c r="AG21" s="9">
        <f t="shared" si="12"/>
        <v>0</v>
      </c>
      <c r="AH21" s="9">
        <f t="shared" si="13"/>
        <v>0</v>
      </c>
    </row>
    <row r="22" spans="1:36" ht="22" customHeight="1" x14ac:dyDescent="0.2">
      <c r="A22" s="145" t="s">
        <v>69</v>
      </c>
      <c r="B22" s="102" t="s">
        <v>159</v>
      </c>
      <c r="C22" s="103">
        <v>136</v>
      </c>
      <c r="D22" s="82"/>
      <c r="E22" s="82"/>
      <c r="F22" s="82"/>
      <c r="G22" s="82"/>
      <c r="H22" s="82"/>
      <c r="I22" s="82"/>
      <c r="J22" s="82"/>
      <c r="K22" s="82"/>
      <c r="L22" s="82"/>
      <c r="M22" s="34">
        <f t="shared" si="2"/>
        <v>143</v>
      </c>
      <c r="N22" s="84"/>
      <c r="O22" s="84"/>
      <c r="P22" s="105">
        <f t="shared" si="3"/>
        <v>0</v>
      </c>
      <c r="Q22" s="106">
        <f t="shared" si="4"/>
        <v>0</v>
      </c>
      <c r="R22" s="140" t="s">
        <v>160</v>
      </c>
      <c r="S22" s="57">
        <f t="shared" si="5"/>
        <v>0</v>
      </c>
      <c r="T22" s="14">
        <v>1</v>
      </c>
      <c r="U22" s="14">
        <v>1</v>
      </c>
      <c r="V22" s="14">
        <v>0</v>
      </c>
      <c r="W22" s="38">
        <v>1.0286091277590774</v>
      </c>
      <c r="X22" s="11">
        <f t="shared" si="6"/>
        <v>0</v>
      </c>
      <c r="Y22" s="10">
        <f t="shared" si="7"/>
        <v>0</v>
      </c>
      <c r="Z22" s="9"/>
      <c r="AA22" s="11">
        <f t="shared" si="8"/>
        <v>0</v>
      </c>
      <c r="AB22" s="9">
        <f t="shared" si="9"/>
        <v>0</v>
      </c>
      <c r="AD22" s="9">
        <f t="shared" si="10"/>
        <v>0</v>
      </c>
      <c r="AE22" s="9">
        <f t="shared" si="11"/>
        <v>0</v>
      </c>
      <c r="AG22" s="9">
        <f t="shared" si="12"/>
        <v>0</v>
      </c>
      <c r="AH22" s="9">
        <f t="shared" si="13"/>
        <v>0</v>
      </c>
    </row>
    <row r="23" spans="1:36" ht="22" customHeight="1" x14ac:dyDescent="0.2">
      <c r="A23" s="145" t="s">
        <v>69</v>
      </c>
      <c r="B23" s="102" t="s">
        <v>161</v>
      </c>
      <c r="C23" s="8">
        <v>156</v>
      </c>
      <c r="D23" s="81"/>
      <c r="E23" s="81"/>
      <c r="F23" s="81"/>
      <c r="G23" s="81"/>
      <c r="H23" s="81"/>
      <c r="I23" s="81"/>
      <c r="J23" s="81"/>
      <c r="K23" s="81"/>
      <c r="L23" s="81"/>
      <c r="M23" s="6">
        <f t="shared" si="2"/>
        <v>164</v>
      </c>
      <c r="N23" s="83"/>
      <c r="O23" s="83"/>
      <c r="P23" s="35">
        <f t="shared" si="3"/>
        <v>0</v>
      </c>
      <c r="Q23" s="37">
        <f t="shared" ref="Q23:Q25" si="14">SUM(AA23*W23)</f>
        <v>0</v>
      </c>
      <c r="R23" s="140" t="s">
        <v>162</v>
      </c>
      <c r="S23" s="56">
        <f t="shared" si="5"/>
        <v>0</v>
      </c>
      <c r="T23" s="14">
        <v>1</v>
      </c>
      <c r="U23" s="14">
        <v>1</v>
      </c>
      <c r="V23" s="14">
        <v>0</v>
      </c>
      <c r="W23" s="38">
        <v>0.99174967413277226</v>
      </c>
      <c r="X23" s="11">
        <f t="shared" si="6"/>
        <v>0</v>
      </c>
      <c r="Y23" s="10">
        <f t="shared" si="7"/>
        <v>0</v>
      </c>
      <c r="Z23" s="9"/>
      <c r="AA23" s="11">
        <f t="shared" si="8"/>
        <v>0</v>
      </c>
      <c r="AB23" s="9">
        <f t="shared" si="9"/>
        <v>0</v>
      </c>
      <c r="AD23" s="9">
        <f t="shared" si="10"/>
        <v>0</v>
      </c>
      <c r="AE23" s="9">
        <f t="shared" si="11"/>
        <v>0</v>
      </c>
      <c r="AG23" s="9">
        <f t="shared" ref="AG23:AG25" si="15">SUM(AD23:AE23)*U23</f>
        <v>0</v>
      </c>
      <c r="AH23" s="9">
        <f t="shared" ref="AH23:AH25" si="16">SUM(AD23:AE23)*V23</f>
        <v>0</v>
      </c>
    </row>
    <row r="24" spans="1:36" ht="22" customHeight="1" x14ac:dyDescent="0.2">
      <c r="A24" s="145" t="s">
        <v>69</v>
      </c>
      <c r="B24" s="102" t="s">
        <v>163</v>
      </c>
      <c r="C24" s="103">
        <v>218</v>
      </c>
      <c r="D24" s="82"/>
      <c r="E24" s="82"/>
      <c r="F24" s="82"/>
      <c r="G24" s="82"/>
      <c r="H24" s="82"/>
      <c r="I24" s="82"/>
      <c r="J24" s="82"/>
      <c r="K24" s="82"/>
      <c r="L24" s="82"/>
      <c r="M24" s="34">
        <f t="shared" si="2"/>
        <v>229</v>
      </c>
      <c r="N24" s="84"/>
      <c r="O24" s="84"/>
      <c r="P24" s="105">
        <f t="shared" si="3"/>
        <v>0</v>
      </c>
      <c r="Q24" s="106">
        <f t="shared" si="14"/>
        <v>0</v>
      </c>
      <c r="R24" s="140" t="s">
        <v>164</v>
      </c>
      <c r="S24" s="57">
        <f t="shared" si="5"/>
        <v>0</v>
      </c>
      <c r="T24" s="14">
        <v>1</v>
      </c>
      <c r="U24" s="14">
        <v>1</v>
      </c>
      <c r="V24" s="14">
        <v>0</v>
      </c>
      <c r="W24" s="38">
        <v>1.9166915885678666</v>
      </c>
      <c r="X24" s="11">
        <f t="shared" si="6"/>
        <v>0</v>
      </c>
      <c r="Y24" s="10">
        <f t="shared" si="7"/>
        <v>0</v>
      </c>
      <c r="Z24" s="9"/>
      <c r="AA24" s="11">
        <f t="shared" si="8"/>
        <v>0</v>
      </c>
      <c r="AB24" s="9">
        <f t="shared" si="9"/>
        <v>0</v>
      </c>
      <c r="AD24" s="9">
        <f t="shared" si="10"/>
        <v>0</v>
      </c>
      <c r="AE24" s="9">
        <f t="shared" si="11"/>
        <v>0</v>
      </c>
      <c r="AG24" s="9">
        <f t="shared" si="15"/>
        <v>0</v>
      </c>
      <c r="AH24" s="9">
        <f t="shared" si="16"/>
        <v>0</v>
      </c>
    </row>
    <row r="25" spans="1:36" ht="22" customHeight="1" x14ac:dyDescent="0.2">
      <c r="A25" s="145" t="s">
        <v>69</v>
      </c>
      <c r="B25" s="102" t="s">
        <v>165</v>
      </c>
      <c r="C25" s="8">
        <v>248</v>
      </c>
      <c r="D25" s="81"/>
      <c r="E25" s="81"/>
      <c r="F25" s="81"/>
      <c r="G25" s="81"/>
      <c r="H25" s="81"/>
      <c r="I25" s="81"/>
      <c r="J25" s="81"/>
      <c r="K25" s="81"/>
      <c r="L25" s="81"/>
      <c r="M25" s="6">
        <f t="shared" si="2"/>
        <v>261</v>
      </c>
      <c r="N25" s="83"/>
      <c r="O25" s="83"/>
      <c r="P25" s="35">
        <f t="shared" si="3"/>
        <v>0</v>
      </c>
      <c r="Q25" s="37">
        <f t="shared" si="14"/>
        <v>0</v>
      </c>
      <c r="R25" s="140" t="s">
        <v>166</v>
      </c>
      <c r="S25" s="56">
        <f t="shared" si="5"/>
        <v>0</v>
      </c>
      <c r="T25" s="14">
        <v>1</v>
      </c>
      <c r="U25" s="14">
        <v>1</v>
      </c>
      <c r="V25" s="14">
        <v>0</v>
      </c>
      <c r="W25" s="38">
        <v>2.1770114798036464</v>
      </c>
      <c r="X25" s="11">
        <f t="shared" si="6"/>
        <v>0</v>
      </c>
      <c r="Y25" s="10">
        <f t="shared" si="7"/>
        <v>0</v>
      </c>
      <c r="Z25" s="9"/>
      <c r="AA25" s="11">
        <f t="shared" si="8"/>
        <v>0</v>
      </c>
      <c r="AB25" s="9">
        <f t="shared" si="9"/>
        <v>0</v>
      </c>
      <c r="AD25" s="9">
        <f t="shared" si="10"/>
        <v>0</v>
      </c>
      <c r="AE25" s="9">
        <f t="shared" si="11"/>
        <v>0</v>
      </c>
      <c r="AG25" s="9">
        <f t="shared" si="15"/>
        <v>0</v>
      </c>
      <c r="AH25" s="9">
        <f t="shared" si="16"/>
        <v>0</v>
      </c>
    </row>
    <row r="26" spans="1:36" s="5" customFormat="1" ht="22" customHeight="1" x14ac:dyDescent="0.2">
      <c r="B26" s="29"/>
      <c r="C26" s="121"/>
      <c r="D26" s="80"/>
      <c r="E26" s="47"/>
      <c r="F26" s="48"/>
      <c r="G26" s="49"/>
      <c r="H26" s="50"/>
      <c r="I26" s="51"/>
      <c r="J26" s="52"/>
      <c r="K26" s="40"/>
      <c r="L26" s="41"/>
      <c r="M26" s="138"/>
      <c r="N26" s="53"/>
      <c r="O26" s="54"/>
      <c r="P26" s="86"/>
      <c r="Q26" s="87"/>
      <c r="R26" s="86"/>
      <c r="S26" s="86"/>
      <c r="W26" s="117"/>
      <c r="AD26" s="9"/>
      <c r="AG26" s="9"/>
      <c r="AH26" s="9"/>
      <c r="AI26" s="1"/>
      <c r="AJ26" s="1"/>
    </row>
    <row r="27" spans="1:36" ht="30" customHeight="1" x14ac:dyDescent="0.2">
      <c r="A27" s="146" t="s">
        <v>129</v>
      </c>
      <c r="B27" s="104" t="s">
        <v>167</v>
      </c>
      <c r="C27" s="103">
        <v>3503</v>
      </c>
      <c r="D27" s="82"/>
      <c r="E27" s="82"/>
      <c r="F27" s="82"/>
      <c r="G27" s="82"/>
      <c r="H27" s="82"/>
      <c r="I27" s="82"/>
      <c r="J27" s="82"/>
      <c r="K27" s="82"/>
      <c r="L27" s="82"/>
      <c r="M27" s="103">
        <v>3687</v>
      </c>
      <c r="N27" s="84"/>
      <c r="O27" s="84"/>
      <c r="P27" s="105">
        <f>X27</f>
        <v>0</v>
      </c>
      <c r="Q27" s="106">
        <f>SUM(AD27:AE27)*W27</f>
        <v>0</v>
      </c>
      <c r="R27" s="140" t="s">
        <v>79</v>
      </c>
      <c r="S27" s="57">
        <f>SUM((AD27*C27)+(AE27*M27))</f>
        <v>0</v>
      </c>
      <c r="T27" s="14">
        <v>21</v>
      </c>
      <c r="U27" s="14">
        <v>21</v>
      </c>
      <c r="V27" s="14">
        <v>0</v>
      </c>
      <c r="W27" s="59">
        <f>SUM(W31:W51)</f>
        <v>33.472716266666666</v>
      </c>
      <c r="X27" s="11">
        <f>(SUM(D27:L27)+SUM(N27:O27))*T27</f>
        <v>0</v>
      </c>
      <c r="Y27" s="10">
        <f>(SUM(D27:L27,N27:O27))*W27</f>
        <v>0</v>
      </c>
      <c r="Z27" s="9"/>
      <c r="AA27" s="11">
        <f>SUM(AD27+AE27)*21</f>
        <v>0</v>
      </c>
      <c r="AB27" s="9">
        <f>SUM(T27*AA27)/21</f>
        <v>0</v>
      </c>
      <c r="AD27" s="9">
        <f>SUM(D27:L27)</f>
        <v>0</v>
      </c>
      <c r="AE27" s="9">
        <f>SUM(N27:O27)</f>
        <v>0</v>
      </c>
      <c r="AG27" s="9">
        <f t="shared" ref="AG27:AG31" si="17">SUM(AD27:AE27)*U27</f>
        <v>0</v>
      </c>
      <c r="AH27" s="9">
        <f t="shared" ref="AH27:AH31" si="18">SUM(AD27:AE27)*V27</f>
        <v>0</v>
      </c>
    </row>
    <row r="28" spans="1:36" ht="30" customHeight="1" x14ac:dyDescent="0.2">
      <c r="A28" s="146" t="s">
        <v>129</v>
      </c>
      <c r="B28" s="31" t="s">
        <v>168</v>
      </c>
      <c r="C28" s="8">
        <v>1989</v>
      </c>
      <c r="D28" s="81"/>
      <c r="E28" s="81"/>
      <c r="F28" s="81"/>
      <c r="G28" s="81"/>
      <c r="H28" s="81"/>
      <c r="I28" s="81"/>
      <c r="J28" s="81"/>
      <c r="K28" s="81"/>
      <c r="L28" s="81"/>
      <c r="M28" s="8">
        <v>2093</v>
      </c>
      <c r="N28" s="83"/>
      <c r="O28" s="83"/>
      <c r="P28" s="35">
        <f>X28</f>
        <v>0</v>
      </c>
      <c r="Q28" s="37">
        <f>SUM(AD28:AE28)*W28</f>
        <v>0</v>
      </c>
      <c r="R28" s="141" t="s">
        <v>81</v>
      </c>
      <c r="S28" s="56">
        <f>SUM((AD28*C28)+(AE28*M28))</f>
        <v>0</v>
      </c>
      <c r="T28" s="14">
        <v>12</v>
      </c>
      <c r="U28" s="14">
        <v>12</v>
      </c>
      <c r="V28" s="14">
        <v>0</v>
      </c>
      <c r="W28" s="59">
        <f>SUM(W31,W33,W34,W37,W38,W40,W41,W42,W43,W46,W47,W50)</f>
        <v>19.3323012</v>
      </c>
      <c r="X28" s="11">
        <f>(SUM(D28:L28)+SUM(N28:O28))*T28</f>
        <v>0</v>
      </c>
      <c r="Y28" s="10">
        <f>(SUM(D28:L28,N28:O28))*W28</f>
        <v>0</v>
      </c>
      <c r="Z28" s="9"/>
      <c r="AA28" s="11">
        <f>SUM(AD28+AE28)*12</f>
        <v>0</v>
      </c>
      <c r="AB28" s="9">
        <f>SUM(T28*AA28)/12</f>
        <v>0</v>
      </c>
      <c r="AD28" s="9">
        <f>SUM(D28:L28)</f>
        <v>0</v>
      </c>
      <c r="AE28" s="9">
        <f>SUM(N28:O28)</f>
        <v>0</v>
      </c>
      <c r="AG28" s="9">
        <f t="shared" ref="AG28:AG29" si="19">SUM(AD28:AE28)*U28</f>
        <v>0</v>
      </c>
      <c r="AH28" s="9">
        <f t="shared" ref="AH28:AH29" si="20">SUM(AD28:AE28)*V28</f>
        <v>0</v>
      </c>
    </row>
    <row r="29" spans="1:36" ht="30" customHeight="1" x14ac:dyDescent="0.2">
      <c r="A29" s="146" t="s">
        <v>129</v>
      </c>
      <c r="B29" s="104" t="s">
        <v>169</v>
      </c>
      <c r="C29" s="103">
        <v>1514</v>
      </c>
      <c r="D29" s="82"/>
      <c r="E29" s="82"/>
      <c r="F29" s="82"/>
      <c r="G29" s="82"/>
      <c r="H29" s="82"/>
      <c r="I29" s="82"/>
      <c r="J29" s="82"/>
      <c r="K29" s="82"/>
      <c r="L29" s="82"/>
      <c r="M29" s="103">
        <v>1594</v>
      </c>
      <c r="N29" s="84"/>
      <c r="O29" s="84"/>
      <c r="P29" s="105">
        <f>X29</f>
        <v>0</v>
      </c>
      <c r="Q29" s="106">
        <f>SUM(AD29:AE29)*W29</f>
        <v>0</v>
      </c>
      <c r="R29" s="140" t="s">
        <v>83</v>
      </c>
      <c r="S29" s="57">
        <f>SUM((AD29*C29)+(AE29*M29))</f>
        <v>0</v>
      </c>
      <c r="T29" s="14">
        <v>9</v>
      </c>
      <c r="U29" s="14">
        <v>9</v>
      </c>
      <c r="V29" s="14">
        <v>0</v>
      </c>
      <c r="W29" s="59">
        <f>SUM(W32,W35,W36,W39,W44,W45,W48,W49,W51)</f>
        <v>14.140415066666666</v>
      </c>
      <c r="X29" s="11">
        <f>(SUM(D29:L29)+SUM(N29:O29))*T29</f>
        <v>0</v>
      </c>
      <c r="Y29" s="10">
        <f>(SUM(D29:L29,N29:O29))*W29</f>
        <v>0</v>
      </c>
      <c r="Z29" s="9"/>
      <c r="AA29" s="11">
        <f>SUM(AD29+AE29)*9</f>
        <v>0</v>
      </c>
      <c r="AB29" s="9">
        <f>SUM(T29*AA29)/9</f>
        <v>0</v>
      </c>
      <c r="AD29" s="9">
        <f>SUM(D29:L29)</f>
        <v>0</v>
      </c>
      <c r="AE29" s="9">
        <f>SUM(N29:O29)</f>
        <v>0</v>
      </c>
      <c r="AG29" s="9">
        <f t="shared" si="19"/>
        <v>0</v>
      </c>
      <c r="AH29" s="9">
        <f t="shared" si="20"/>
        <v>0</v>
      </c>
    </row>
    <row r="30" spans="1:36" s="5" customFormat="1" ht="22" customHeight="1" x14ac:dyDescent="0.2">
      <c r="B30" s="29"/>
      <c r="C30" s="121"/>
      <c r="D30" s="80"/>
      <c r="E30" s="47"/>
      <c r="F30" s="48"/>
      <c r="G30" s="49"/>
      <c r="H30" s="50"/>
      <c r="I30" s="51"/>
      <c r="J30" s="52"/>
      <c r="K30" s="40"/>
      <c r="L30" s="41"/>
      <c r="M30" s="138"/>
      <c r="N30" s="53"/>
      <c r="O30" s="54"/>
      <c r="P30" s="86"/>
      <c r="Q30" s="87"/>
      <c r="R30" s="86"/>
      <c r="S30" s="86"/>
      <c r="W30" s="88"/>
      <c r="AD30" s="9"/>
      <c r="AG30" s="9"/>
      <c r="AH30" s="9"/>
      <c r="AI30" s="1"/>
      <c r="AJ30" s="1"/>
    </row>
    <row r="31" spans="1:36" ht="22" customHeight="1" x14ac:dyDescent="0.2">
      <c r="A31" s="32"/>
      <c r="B31" s="102" t="s">
        <v>170</v>
      </c>
      <c r="C31" s="103">
        <v>344</v>
      </c>
      <c r="D31" s="82"/>
      <c r="E31" s="82"/>
      <c r="F31" s="82"/>
      <c r="G31" s="82"/>
      <c r="H31" s="82"/>
      <c r="I31" s="82"/>
      <c r="J31" s="82"/>
      <c r="K31" s="82"/>
      <c r="L31" s="82"/>
      <c r="M31" s="34">
        <f>ROUNDUP((C31*105%),0.1)</f>
        <v>362</v>
      </c>
      <c r="N31" s="84"/>
      <c r="O31" s="84"/>
      <c r="P31" s="105">
        <f t="shared" ref="P31:P51" si="21">X31</f>
        <v>0</v>
      </c>
      <c r="Q31" s="106">
        <f t="shared" ref="Q31" si="22">SUM(AA31*W31)</f>
        <v>0</v>
      </c>
      <c r="R31" s="140" t="s">
        <v>171</v>
      </c>
      <c r="S31" s="57">
        <f t="shared" ref="S31:S51" si="23">SUM((AD31*C31)+(AE31*M31))</f>
        <v>0</v>
      </c>
      <c r="T31" s="14">
        <v>1</v>
      </c>
      <c r="U31" s="14">
        <v>1</v>
      </c>
      <c r="V31" s="14">
        <v>0</v>
      </c>
      <c r="W31" s="38">
        <v>3.0623012000000003</v>
      </c>
      <c r="X31" s="11">
        <f t="shared" ref="X31:X51" si="24">(SUM(D31:L31,N31:O31))*T31</f>
        <v>0</v>
      </c>
      <c r="Y31" s="10">
        <f t="shared" ref="Y31:Y51" si="25">(SUM(D31:L31,N31:O31))*W31</f>
        <v>0</v>
      </c>
      <c r="Z31" s="9"/>
      <c r="AA31" s="11">
        <f t="shared" ref="AA31:AA51" si="26">SUM(AD31+AE31)</f>
        <v>0</v>
      </c>
      <c r="AB31" s="9">
        <f t="shared" ref="AB31:AB51" si="27">SUM(T31*AA31)</f>
        <v>0</v>
      </c>
      <c r="AD31" s="9">
        <f t="shared" ref="AD31:AD51" si="28">SUM(D31:L31)</f>
        <v>0</v>
      </c>
      <c r="AE31" s="9">
        <f t="shared" ref="AE31:AE51" si="29">SUM(N31:O31)</f>
        <v>0</v>
      </c>
      <c r="AG31" s="9">
        <f t="shared" si="17"/>
        <v>0</v>
      </c>
      <c r="AH31" s="9">
        <f t="shared" si="18"/>
        <v>0</v>
      </c>
    </row>
    <row r="32" spans="1:36" ht="22" customHeight="1" x14ac:dyDescent="0.2">
      <c r="A32" s="32"/>
      <c r="B32" s="29" t="s">
        <v>172</v>
      </c>
      <c r="C32" s="8">
        <v>348</v>
      </c>
      <c r="D32" s="81"/>
      <c r="E32" s="81"/>
      <c r="F32" s="81"/>
      <c r="G32" s="81"/>
      <c r="H32" s="81"/>
      <c r="I32" s="81"/>
      <c r="J32" s="81"/>
      <c r="K32" s="81"/>
      <c r="L32" s="81"/>
      <c r="M32" s="6">
        <f t="shared" ref="M32:M51" si="30">ROUNDUP((C32*105%),0.1)</f>
        <v>366</v>
      </c>
      <c r="N32" s="83"/>
      <c r="O32" s="83"/>
      <c r="P32" s="35">
        <f t="shared" si="21"/>
        <v>0</v>
      </c>
      <c r="Q32" s="37">
        <f t="shared" ref="Q32:Q33" si="31">SUM(AA32*W32)</f>
        <v>0</v>
      </c>
      <c r="R32" s="141" t="s">
        <v>173</v>
      </c>
      <c r="S32" s="56">
        <f t="shared" si="23"/>
        <v>0</v>
      </c>
      <c r="T32" s="14">
        <v>1</v>
      </c>
      <c r="U32" s="14">
        <v>1</v>
      </c>
      <c r="V32" s="14">
        <v>0</v>
      </c>
      <c r="W32" s="38">
        <v>2.7104150666666667</v>
      </c>
      <c r="X32" s="11">
        <f t="shared" si="24"/>
        <v>0</v>
      </c>
      <c r="Y32" s="10">
        <f t="shared" si="25"/>
        <v>0</v>
      </c>
      <c r="Z32" s="9"/>
      <c r="AA32" s="11">
        <f t="shared" si="26"/>
        <v>0</v>
      </c>
      <c r="AB32" s="9">
        <f t="shared" si="27"/>
        <v>0</v>
      </c>
      <c r="AD32" s="9">
        <f t="shared" si="28"/>
        <v>0</v>
      </c>
      <c r="AE32" s="9">
        <f t="shared" si="29"/>
        <v>0</v>
      </c>
      <c r="AG32" s="9">
        <f t="shared" ref="AG32:AG33" si="32">SUM(AD32:AE32)*U32</f>
        <v>0</v>
      </c>
      <c r="AH32" s="9">
        <f t="shared" ref="AH32:AH33" si="33">SUM(AD32:AE32)*V32</f>
        <v>0</v>
      </c>
    </row>
    <row r="33" spans="1:34" ht="22" customHeight="1" x14ac:dyDescent="0.2">
      <c r="A33" s="32"/>
      <c r="B33" s="102" t="s">
        <v>174</v>
      </c>
      <c r="C33" s="103">
        <v>210</v>
      </c>
      <c r="D33" s="82"/>
      <c r="E33" s="82"/>
      <c r="F33" s="82"/>
      <c r="G33" s="82"/>
      <c r="H33" s="82"/>
      <c r="I33" s="82"/>
      <c r="J33" s="82"/>
      <c r="K33" s="82"/>
      <c r="L33" s="82"/>
      <c r="M33" s="34">
        <f t="shared" si="30"/>
        <v>221</v>
      </c>
      <c r="N33" s="84"/>
      <c r="O33" s="84"/>
      <c r="P33" s="105">
        <f t="shared" si="21"/>
        <v>0</v>
      </c>
      <c r="Q33" s="106">
        <f t="shared" si="31"/>
        <v>0</v>
      </c>
      <c r="R33" s="140" t="s">
        <v>175</v>
      </c>
      <c r="S33" s="57">
        <f t="shared" si="23"/>
        <v>0</v>
      </c>
      <c r="T33" s="14">
        <v>1</v>
      </c>
      <c r="U33" s="14">
        <v>1</v>
      </c>
      <c r="V33" s="14">
        <v>0</v>
      </c>
      <c r="W33" s="38">
        <v>2.2000000000000002</v>
      </c>
      <c r="X33" s="11">
        <f t="shared" si="24"/>
        <v>0</v>
      </c>
      <c r="Y33" s="10">
        <f t="shared" si="25"/>
        <v>0</v>
      </c>
      <c r="Z33" s="9"/>
      <c r="AA33" s="11">
        <f t="shared" si="26"/>
        <v>0</v>
      </c>
      <c r="AB33" s="9">
        <f t="shared" si="27"/>
        <v>0</v>
      </c>
      <c r="AD33" s="9">
        <f t="shared" si="28"/>
        <v>0</v>
      </c>
      <c r="AE33" s="9">
        <f t="shared" si="29"/>
        <v>0</v>
      </c>
      <c r="AG33" s="9">
        <f t="shared" si="32"/>
        <v>0</v>
      </c>
      <c r="AH33" s="9">
        <f t="shared" si="33"/>
        <v>0</v>
      </c>
    </row>
    <row r="34" spans="1:34" ht="22" customHeight="1" x14ac:dyDescent="0.2">
      <c r="A34" s="32"/>
      <c r="B34" s="29" t="s">
        <v>176</v>
      </c>
      <c r="C34" s="8">
        <v>206</v>
      </c>
      <c r="D34" s="81"/>
      <c r="E34" s="81"/>
      <c r="F34" s="81"/>
      <c r="G34" s="81"/>
      <c r="H34" s="81"/>
      <c r="I34" s="81"/>
      <c r="J34" s="81"/>
      <c r="K34" s="81"/>
      <c r="L34" s="81"/>
      <c r="M34" s="6">
        <f t="shared" si="30"/>
        <v>217</v>
      </c>
      <c r="N34" s="83"/>
      <c r="O34" s="83"/>
      <c r="P34" s="35">
        <f t="shared" si="21"/>
        <v>0</v>
      </c>
      <c r="Q34" s="37">
        <f t="shared" ref="Q34:Q37" si="34">SUM(AA34*W34)</f>
        <v>0</v>
      </c>
      <c r="R34" s="141" t="s">
        <v>177</v>
      </c>
      <c r="S34" s="56">
        <f t="shared" si="23"/>
        <v>0</v>
      </c>
      <c r="T34" s="14">
        <v>1</v>
      </c>
      <c r="U34" s="14">
        <v>1</v>
      </c>
      <c r="V34" s="14">
        <v>0</v>
      </c>
      <c r="W34" s="38">
        <v>2.12</v>
      </c>
      <c r="X34" s="11">
        <f t="shared" si="24"/>
        <v>0</v>
      </c>
      <c r="Y34" s="10">
        <f t="shared" si="25"/>
        <v>0</v>
      </c>
      <c r="Z34" s="9"/>
      <c r="AA34" s="11">
        <f t="shared" si="26"/>
        <v>0</v>
      </c>
      <c r="AB34" s="9">
        <f t="shared" si="27"/>
        <v>0</v>
      </c>
      <c r="AD34" s="9">
        <f t="shared" si="28"/>
        <v>0</v>
      </c>
      <c r="AE34" s="9">
        <f t="shared" si="29"/>
        <v>0</v>
      </c>
      <c r="AG34" s="9">
        <f t="shared" ref="AG34:AG37" si="35">SUM(AD34:AE34)*U34</f>
        <v>0</v>
      </c>
      <c r="AH34" s="9">
        <f t="shared" ref="AH34:AH37" si="36">SUM(AD34:AE34)*V34</f>
        <v>0</v>
      </c>
    </row>
    <row r="35" spans="1:34" ht="22" customHeight="1" x14ac:dyDescent="0.2">
      <c r="A35" s="32"/>
      <c r="B35" s="102" t="s">
        <v>178</v>
      </c>
      <c r="C35" s="103">
        <v>210</v>
      </c>
      <c r="D35" s="82"/>
      <c r="E35" s="82"/>
      <c r="F35" s="82"/>
      <c r="G35" s="82"/>
      <c r="H35" s="82"/>
      <c r="I35" s="82"/>
      <c r="J35" s="82"/>
      <c r="K35" s="82"/>
      <c r="L35" s="82"/>
      <c r="M35" s="34">
        <f t="shared" si="30"/>
        <v>221</v>
      </c>
      <c r="N35" s="84"/>
      <c r="O35" s="84"/>
      <c r="P35" s="105">
        <f t="shared" si="21"/>
        <v>0</v>
      </c>
      <c r="Q35" s="106">
        <f t="shared" si="34"/>
        <v>0</v>
      </c>
      <c r="R35" s="140" t="s">
        <v>179</v>
      </c>
      <c r="S35" s="57">
        <f t="shared" si="23"/>
        <v>0</v>
      </c>
      <c r="T35" s="14">
        <v>1</v>
      </c>
      <c r="U35" s="14">
        <v>1</v>
      </c>
      <c r="V35" s="14">
        <v>0</v>
      </c>
      <c r="W35" s="38">
        <v>2.17</v>
      </c>
      <c r="X35" s="11">
        <f t="shared" si="24"/>
        <v>0</v>
      </c>
      <c r="Y35" s="10">
        <f t="shared" si="25"/>
        <v>0</v>
      </c>
      <c r="Z35" s="9"/>
      <c r="AA35" s="11">
        <f t="shared" si="26"/>
        <v>0</v>
      </c>
      <c r="AB35" s="9">
        <f t="shared" si="27"/>
        <v>0</v>
      </c>
      <c r="AD35" s="9">
        <f t="shared" si="28"/>
        <v>0</v>
      </c>
      <c r="AE35" s="9">
        <f t="shared" si="29"/>
        <v>0</v>
      </c>
      <c r="AG35" s="9">
        <f t="shared" si="35"/>
        <v>0</v>
      </c>
      <c r="AH35" s="9">
        <f t="shared" si="36"/>
        <v>0</v>
      </c>
    </row>
    <row r="36" spans="1:34" ht="22" customHeight="1" x14ac:dyDescent="0.2">
      <c r="A36" s="32"/>
      <c r="B36" s="29" t="s">
        <v>180</v>
      </c>
      <c r="C36" s="8">
        <v>206</v>
      </c>
      <c r="D36" s="81"/>
      <c r="E36" s="81"/>
      <c r="F36" s="81"/>
      <c r="G36" s="81"/>
      <c r="H36" s="81"/>
      <c r="I36" s="81"/>
      <c r="J36" s="81"/>
      <c r="K36" s="81"/>
      <c r="L36" s="81"/>
      <c r="M36" s="6">
        <f t="shared" si="30"/>
        <v>217</v>
      </c>
      <c r="N36" s="83"/>
      <c r="O36" s="83"/>
      <c r="P36" s="35">
        <f t="shared" si="21"/>
        <v>0</v>
      </c>
      <c r="Q36" s="37">
        <f t="shared" si="34"/>
        <v>0</v>
      </c>
      <c r="R36" s="141" t="s">
        <v>181</v>
      </c>
      <c r="S36" s="56">
        <f t="shared" si="23"/>
        <v>0</v>
      </c>
      <c r="T36" s="14">
        <v>1</v>
      </c>
      <c r="U36" s="14">
        <v>1</v>
      </c>
      <c r="V36" s="14">
        <v>0</v>
      </c>
      <c r="W36" s="38">
        <v>2.11</v>
      </c>
      <c r="X36" s="11">
        <f t="shared" si="24"/>
        <v>0</v>
      </c>
      <c r="Y36" s="10">
        <f t="shared" si="25"/>
        <v>0</v>
      </c>
      <c r="Z36" s="9"/>
      <c r="AA36" s="11">
        <f t="shared" si="26"/>
        <v>0</v>
      </c>
      <c r="AB36" s="9">
        <f t="shared" si="27"/>
        <v>0</v>
      </c>
      <c r="AD36" s="9">
        <f t="shared" si="28"/>
        <v>0</v>
      </c>
      <c r="AE36" s="9">
        <f t="shared" si="29"/>
        <v>0</v>
      </c>
      <c r="AG36" s="9">
        <f t="shared" si="35"/>
        <v>0</v>
      </c>
      <c r="AH36" s="9">
        <f t="shared" si="36"/>
        <v>0</v>
      </c>
    </row>
    <row r="37" spans="1:34" ht="22" customHeight="1" x14ac:dyDescent="0.2">
      <c r="A37" s="32"/>
      <c r="B37" s="102" t="s">
        <v>182</v>
      </c>
      <c r="C37" s="103">
        <v>194</v>
      </c>
      <c r="D37" s="82"/>
      <c r="E37" s="82"/>
      <c r="F37" s="82"/>
      <c r="G37" s="82"/>
      <c r="H37" s="82"/>
      <c r="I37" s="82"/>
      <c r="J37" s="82"/>
      <c r="K37" s="82"/>
      <c r="L37" s="82"/>
      <c r="M37" s="34">
        <f t="shared" si="30"/>
        <v>204</v>
      </c>
      <c r="N37" s="84"/>
      <c r="O37" s="84"/>
      <c r="P37" s="105">
        <f t="shared" si="21"/>
        <v>0</v>
      </c>
      <c r="Q37" s="106">
        <f t="shared" si="34"/>
        <v>0</v>
      </c>
      <c r="R37" s="140" t="s">
        <v>183</v>
      </c>
      <c r="S37" s="57">
        <f t="shared" si="23"/>
        <v>0</v>
      </c>
      <c r="T37" s="14">
        <v>1</v>
      </c>
      <c r="U37" s="14">
        <v>1</v>
      </c>
      <c r="V37" s="14">
        <v>0</v>
      </c>
      <c r="W37" s="38">
        <v>1.9</v>
      </c>
      <c r="X37" s="11">
        <f t="shared" si="24"/>
        <v>0</v>
      </c>
      <c r="Y37" s="10">
        <f t="shared" si="25"/>
        <v>0</v>
      </c>
      <c r="Z37" s="9"/>
      <c r="AA37" s="11">
        <f t="shared" si="26"/>
        <v>0</v>
      </c>
      <c r="AB37" s="9">
        <f t="shared" si="27"/>
        <v>0</v>
      </c>
      <c r="AD37" s="9">
        <f t="shared" si="28"/>
        <v>0</v>
      </c>
      <c r="AE37" s="9">
        <f t="shared" si="29"/>
        <v>0</v>
      </c>
      <c r="AG37" s="9">
        <f t="shared" si="35"/>
        <v>0</v>
      </c>
      <c r="AH37" s="9">
        <f t="shared" si="36"/>
        <v>0</v>
      </c>
    </row>
    <row r="38" spans="1:34" ht="22" customHeight="1" x14ac:dyDescent="0.2">
      <c r="A38" s="32"/>
      <c r="B38" s="29" t="s">
        <v>184</v>
      </c>
      <c r="C38" s="8">
        <v>200</v>
      </c>
      <c r="D38" s="81"/>
      <c r="E38" s="81"/>
      <c r="F38" s="81"/>
      <c r="G38" s="81"/>
      <c r="H38" s="81"/>
      <c r="I38" s="81"/>
      <c r="J38" s="81"/>
      <c r="K38" s="81"/>
      <c r="L38" s="81"/>
      <c r="M38" s="6">
        <f t="shared" si="30"/>
        <v>210</v>
      </c>
      <c r="N38" s="83"/>
      <c r="O38" s="83"/>
      <c r="P38" s="35">
        <f t="shared" si="21"/>
        <v>0</v>
      </c>
      <c r="Q38" s="37">
        <f t="shared" ref="Q38:Q45" si="37">SUM(AA38*W38)</f>
        <v>0</v>
      </c>
      <c r="R38" s="141" t="s">
        <v>185</v>
      </c>
      <c r="S38" s="56">
        <f t="shared" si="23"/>
        <v>0</v>
      </c>
      <c r="T38" s="14">
        <v>1</v>
      </c>
      <c r="U38" s="14">
        <v>1</v>
      </c>
      <c r="V38" s="14">
        <v>0</v>
      </c>
      <c r="W38" s="38">
        <v>1.97</v>
      </c>
      <c r="X38" s="11">
        <f t="shared" si="24"/>
        <v>0</v>
      </c>
      <c r="Y38" s="10">
        <f t="shared" si="25"/>
        <v>0</v>
      </c>
      <c r="Z38" s="9"/>
      <c r="AA38" s="11">
        <f t="shared" si="26"/>
        <v>0</v>
      </c>
      <c r="AB38" s="9">
        <f t="shared" si="27"/>
        <v>0</v>
      </c>
      <c r="AD38" s="9">
        <f t="shared" si="28"/>
        <v>0</v>
      </c>
      <c r="AE38" s="9">
        <f t="shared" si="29"/>
        <v>0</v>
      </c>
      <c r="AG38" s="9">
        <f t="shared" ref="AG38:AG45" si="38">SUM(AD38:AE38)*U38</f>
        <v>0</v>
      </c>
      <c r="AH38" s="9">
        <f t="shared" ref="AH38:AH45" si="39">SUM(AD38:AE38)*V38</f>
        <v>0</v>
      </c>
    </row>
    <row r="39" spans="1:34" ht="22" customHeight="1" x14ac:dyDescent="0.2">
      <c r="A39" s="32"/>
      <c r="B39" s="102" t="s">
        <v>186</v>
      </c>
      <c r="C39" s="103">
        <v>206</v>
      </c>
      <c r="D39" s="82"/>
      <c r="E39" s="82"/>
      <c r="F39" s="82"/>
      <c r="G39" s="82"/>
      <c r="H39" s="82"/>
      <c r="I39" s="82"/>
      <c r="J39" s="82"/>
      <c r="K39" s="82"/>
      <c r="L39" s="82"/>
      <c r="M39" s="34">
        <f t="shared" si="30"/>
        <v>217</v>
      </c>
      <c r="N39" s="84"/>
      <c r="O39" s="84"/>
      <c r="P39" s="105">
        <f t="shared" si="21"/>
        <v>0</v>
      </c>
      <c r="Q39" s="106">
        <f t="shared" si="37"/>
        <v>0</v>
      </c>
      <c r="R39" s="140" t="s">
        <v>187</v>
      </c>
      <c r="S39" s="57">
        <f t="shared" si="23"/>
        <v>0</v>
      </c>
      <c r="T39" s="14">
        <v>1</v>
      </c>
      <c r="U39" s="14">
        <v>1</v>
      </c>
      <c r="V39" s="14">
        <v>0</v>
      </c>
      <c r="W39" s="38">
        <v>2.1</v>
      </c>
      <c r="X39" s="11">
        <f t="shared" si="24"/>
        <v>0</v>
      </c>
      <c r="Y39" s="10">
        <f t="shared" si="25"/>
        <v>0</v>
      </c>
      <c r="Z39" s="9"/>
      <c r="AA39" s="11">
        <f t="shared" si="26"/>
        <v>0</v>
      </c>
      <c r="AB39" s="9">
        <f t="shared" si="27"/>
        <v>0</v>
      </c>
      <c r="AD39" s="9">
        <f t="shared" si="28"/>
        <v>0</v>
      </c>
      <c r="AE39" s="9">
        <f t="shared" si="29"/>
        <v>0</v>
      </c>
      <c r="AG39" s="9">
        <f t="shared" si="38"/>
        <v>0</v>
      </c>
      <c r="AH39" s="9">
        <f t="shared" si="39"/>
        <v>0</v>
      </c>
    </row>
    <row r="40" spans="1:34" ht="22" customHeight="1" x14ac:dyDescent="0.2">
      <c r="A40" s="32"/>
      <c r="B40" s="29" t="s">
        <v>188</v>
      </c>
      <c r="C40" s="8">
        <v>172</v>
      </c>
      <c r="D40" s="81"/>
      <c r="E40" s="81"/>
      <c r="F40" s="81"/>
      <c r="G40" s="81"/>
      <c r="H40" s="81"/>
      <c r="I40" s="81"/>
      <c r="J40" s="81"/>
      <c r="K40" s="81"/>
      <c r="L40" s="81"/>
      <c r="M40" s="6">
        <f t="shared" si="30"/>
        <v>181</v>
      </c>
      <c r="N40" s="83"/>
      <c r="O40" s="83"/>
      <c r="P40" s="35">
        <f t="shared" si="21"/>
        <v>0</v>
      </c>
      <c r="Q40" s="37">
        <f t="shared" si="37"/>
        <v>0</v>
      </c>
      <c r="R40" s="141" t="s">
        <v>189</v>
      </c>
      <c r="S40" s="56">
        <f t="shared" si="23"/>
        <v>0</v>
      </c>
      <c r="T40" s="14">
        <v>1</v>
      </c>
      <c r="U40" s="14">
        <v>1</v>
      </c>
      <c r="V40" s="14">
        <v>0</v>
      </c>
      <c r="W40" s="38">
        <v>1.55</v>
      </c>
      <c r="X40" s="11">
        <f t="shared" si="24"/>
        <v>0</v>
      </c>
      <c r="Y40" s="10">
        <f t="shared" si="25"/>
        <v>0</v>
      </c>
      <c r="Z40" s="9"/>
      <c r="AA40" s="11">
        <f t="shared" si="26"/>
        <v>0</v>
      </c>
      <c r="AB40" s="9">
        <f t="shared" si="27"/>
        <v>0</v>
      </c>
      <c r="AD40" s="9">
        <f t="shared" si="28"/>
        <v>0</v>
      </c>
      <c r="AE40" s="9">
        <f t="shared" si="29"/>
        <v>0</v>
      </c>
      <c r="AG40" s="9">
        <f t="shared" si="38"/>
        <v>0</v>
      </c>
      <c r="AH40" s="9">
        <f t="shared" si="39"/>
        <v>0</v>
      </c>
    </row>
    <row r="41" spans="1:34" ht="22" customHeight="1" x14ac:dyDescent="0.2">
      <c r="A41" s="32"/>
      <c r="B41" s="102" t="s">
        <v>190</v>
      </c>
      <c r="C41" s="103">
        <v>162</v>
      </c>
      <c r="D41" s="82"/>
      <c r="E41" s="82"/>
      <c r="F41" s="82"/>
      <c r="G41" s="82"/>
      <c r="H41" s="82"/>
      <c r="I41" s="82"/>
      <c r="J41" s="82"/>
      <c r="K41" s="82"/>
      <c r="L41" s="82"/>
      <c r="M41" s="34">
        <f t="shared" si="30"/>
        <v>171</v>
      </c>
      <c r="N41" s="84"/>
      <c r="O41" s="84"/>
      <c r="P41" s="105">
        <f t="shared" si="21"/>
        <v>0</v>
      </c>
      <c r="Q41" s="106">
        <f t="shared" si="37"/>
        <v>0</v>
      </c>
      <c r="R41" s="140" t="s">
        <v>191</v>
      </c>
      <c r="S41" s="57">
        <f t="shared" si="23"/>
        <v>0</v>
      </c>
      <c r="T41" s="14">
        <v>1</v>
      </c>
      <c r="U41" s="14">
        <v>1</v>
      </c>
      <c r="V41" s="14">
        <v>0</v>
      </c>
      <c r="W41" s="38">
        <v>1.36</v>
      </c>
      <c r="X41" s="11">
        <f t="shared" si="24"/>
        <v>0</v>
      </c>
      <c r="Y41" s="10">
        <f t="shared" si="25"/>
        <v>0</v>
      </c>
      <c r="Z41" s="9"/>
      <c r="AA41" s="11">
        <f t="shared" si="26"/>
        <v>0</v>
      </c>
      <c r="AB41" s="9">
        <f t="shared" si="27"/>
        <v>0</v>
      </c>
      <c r="AD41" s="9">
        <f t="shared" si="28"/>
        <v>0</v>
      </c>
      <c r="AE41" s="9">
        <f t="shared" si="29"/>
        <v>0</v>
      </c>
      <c r="AG41" s="9">
        <f t="shared" si="38"/>
        <v>0</v>
      </c>
      <c r="AH41" s="9">
        <f t="shared" si="39"/>
        <v>0</v>
      </c>
    </row>
    <row r="42" spans="1:34" ht="22" customHeight="1" x14ac:dyDescent="0.2">
      <c r="A42" s="32"/>
      <c r="B42" s="29" t="s">
        <v>192</v>
      </c>
      <c r="C42" s="8">
        <v>168</v>
      </c>
      <c r="D42" s="81"/>
      <c r="E42" s="81"/>
      <c r="F42" s="81"/>
      <c r="G42" s="81"/>
      <c r="H42" s="81"/>
      <c r="I42" s="81"/>
      <c r="J42" s="81"/>
      <c r="K42" s="81"/>
      <c r="L42" s="81"/>
      <c r="M42" s="6">
        <f t="shared" si="30"/>
        <v>177</v>
      </c>
      <c r="N42" s="83"/>
      <c r="O42" s="83"/>
      <c r="P42" s="35">
        <f t="shared" si="21"/>
        <v>0</v>
      </c>
      <c r="Q42" s="37">
        <f t="shared" si="37"/>
        <v>0</v>
      </c>
      <c r="R42" s="141" t="s">
        <v>193</v>
      </c>
      <c r="S42" s="56">
        <f t="shared" si="23"/>
        <v>0</v>
      </c>
      <c r="T42" s="14">
        <v>1</v>
      </c>
      <c r="U42" s="14">
        <v>1</v>
      </c>
      <c r="V42" s="14">
        <v>0</v>
      </c>
      <c r="W42" s="38">
        <v>1.43</v>
      </c>
      <c r="X42" s="11">
        <f t="shared" si="24"/>
        <v>0</v>
      </c>
      <c r="Y42" s="10">
        <f t="shared" si="25"/>
        <v>0</v>
      </c>
      <c r="Z42" s="9"/>
      <c r="AA42" s="11">
        <f t="shared" si="26"/>
        <v>0</v>
      </c>
      <c r="AB42" s="9">
        <f t="shared" si="27"/>
        <v>0</v>
      </c>
      <c r="AD42" s="9">
        <f t="shared" si="28"/>
        <v>0</v>
      </c>
      <c r="AE42" s="9">
        <f t="shared" si="29"/>
        <v>0</v>
      </c>
      <c r="AG42" s="9">
        <f t="shared" si="38"/>
        <v>0</v>
      </c>
      <c r="AH42" s="9">
        <f t="shared" si="39"/>
        <v>0</v>
      </c>
    </row>
    <row r="43" spans="1:34" ht="22" customHeight="1" x14ac:dyDescent="0.2">
      <c r="A43" s="32"/>
      <c r="B43" s="102" t="s">
        <v>194</v>
      </c>
      <c r="C43" s="103">
        <v>160</v>
      </c>
      <c r="D43" s="82"/>
      <c r="E43" s="82"/>
      <c r="F43" s="82"/>
      <c r="G43" s="82"/>
      <c r="H43" s="82"/>
      <c r="I43" s="82"/>
      <c r="J43" s="82"/>
      <c r="K43" s="82"/>
      <c r="L43" s="82"/>
      <c r="M43" s="34">
        <f t="shared" si="30"/>
        <v>168</v>
      </c>
      <c r="N43" s="84"/>
      <c r="O43" s="84"/>
      <c r="P43" s="105">
        <f t="shared" si="21"/>
        <v>0</v>
      </c>
      <c r="Q43" s="106">
        <f t="shared" si="37"/>
        <v>0</v>
      </c>
      <c r="R43" s="140" t="s">
        <v>195</v>
      </c>
      <c r="S43" s="57">
        <f t="shared" si="23"/>
        <v>0</v>
      </c>
      <c r="T43" s="14">
        <v>1</v>
      </c>
      <c r="U43" s="14">
        <v>1</v>
      </c>
      <c r="V43" s="14">
        <v>0</v>
      </c>
      <c r="W43" s="38">
        <v>1.31</v>
      </c>
      <c r="X43" s="11">
        <f t="shared" si="24"/>
        <v>0</v>
      </c>
      <c r="Y43" s="10">
        <f t="shared" si="25"/>
        <v>0</v>
      </c>
      <c r="Z43" s="9"/>
      <c r="AA43" s="11">
        <f t="shared" si="26"/>
        <v>0</v>
      </c>
      <c r="AB43" s="9">
        <f t="shared" si="27"/>
        <v>0</v>
      </c>
      <c r="AD43" s="9">
        <f t="shared" si="28"/>
        <v>0</v>
      </c>
      <c r="AE43" s="9">
        <f t="shared" si="29"/>
        <v>0</v>
      </c>
      <c r="AG43" s="9">
        <f t="shared" si="38"/>
        <v>0</v>
      </c>
      <c r="AH43" s="9">
        <f t="shared" si="39"/>
        <v>0</v>
      </c>
    </row>
    <row r="44" spans="1:34" ht="22" customHeight="1" x14ac:dyDescent="0.2">
      <c r="A44" s="32"/>
      <c r="B44" s="29" t="s">
        <v>196</v>
      </c>
      <c r="C44" s="8">
        <v>160</v>
      </c>
      <c r="D44" s="81"/>
      <c r="E44" s="81"/>
      <c r="F44" s="81"/>
      <c r="G44" s="81"/>
      <c r="H44" s="81"/>
      <c r="I44" s="81"/>
      <c r="J44" s="81"/>
      <c r="K44" s="81"/>
      <c r="L44" s="81"/>
      <c r="M44" s="6">
        <f t="shared" si="30"/>
        <v>168</v>
      </c>
      <c r="N44" s="83"/>
      <c r="O44" s="83"/>
      <c r="P44" s="35">
        <f t="shared" si="21"/>
        <v>0</v>
      </c>
      <c r="Q44" s="37">
        <f t="shared" si="37"/>
        <v>0</v>
      </c>
      <c r="R44" s="141" t="s">
        <v>197</v>
      </c>
      <c r="S44" s="56">
        <f t="shared" si="23"/>
        <v>0</v>
      </c>
      <c r="T44" s="14">
        <v>1</v>
      </c>
      <c r="U44" s="14">
        <v>1</v>
      </c>
      <c r="V44" s="14">
        <v>0</v>
      </c>
      <c r="W44" s="38">
        <v>1.3</v>
      </c>
      <c r="X44" s="11">
        <f t="shared" si="24"/>
        <v>0</v>
      </c>
      <c r="Y44" s="10">
        <f t="shared" si="25"/>
        <v>0</v>
      </c>
      <c r="Z44" s="9"/>
      <c r="AA44" s="11">
        <f t="shared" si="26"/>
        <v>0</v>
      </c>
      <c r="AB44" s="9">
        <f t="shared" si="27"/>
        <v>0</v>
      </c>
      <c r="AD44" s="9">
        <f t="shared" si="28"/>
        <v>0</v>
      </c>
      <c r="AE44" s="9">
        <f t="shared" si="29"/>
        <v>0</v>
      </c>
      <c r="AG44" s="9">
        <f t="shared" si="38"/>
        <v>0</v>
      </c>
      <c r="AH44" s="9">
        <f t="shared" si="39"/>
        <v>0</v>
      </c>
    </row>
    <row r="45" spans="1:34" ht="22" customHeight="1" x14ac:dyDescent="0.2">
      <c r="A45" s="32"/>
      <c r="B45" s="102" t="s">
        <v>198</v>
      </c>
      <c r="C45" s="103">
        <v>166</v>
      </c>
      <c r="D45" s="82"/>
      <c r="E45" s="82"/>
      <c r="F45" s="82"/>
      <c r="G45" s="82"/>
      <c r="H45" s="82"/>
      <c r="I45" s="82"/>
      <c r="J45" s="82"/>
      <c r="K45" s="82"/>
      <c r="L45" s="82"/>
      <c r="M45" s="34">
        <f t="shared" si="30"/>
        <v>175</v>
      </c>
      <c r="N45" s="84"/>
      <c r="O45" s="84"/>
      <c r="P45" s="105">
        <f t="shared" si="21"/>
        <v>0</v>
      </c>
      <c r="Q45" s="106">
        <f t="shared" si="37"/>
        <v>0</v>
      </c>
      <c r="R45" s="140" t="s">
        <v>199</v>
      </c>
      <c r="S45" s="57">
        <f t="shared" si="23"/>
        <v>0</v>
      </c>
      <c r="T45" s="14">
        <v>1</v>
      </c>
      <c r="U45" s="14">
        <v>1</v>
      </c>
      <c r="V45" s="14">
        <v>0</v>
      </c>
      <c r="W45" s="38">
        <v>1.41</v>
      </c>
      <c r="X45" s="11">
        <f t="shared" si="24"/>
        <v>0</v>
      </c>
      <c r="Y45" s="10">
        <f t="shared" si="25"/>
        <v>0</v>
      </c>
      <c r="Z45" s="9"/>
      <c r="AA45" s="11">
        <f t="shared" si="26"/>
        <v>0</v>
      </c>
      <c r="AB45" s="9">
        <f t="shared" si="27"/>
        <v>0</v>
      </c>
      <c r="AD45" s="9">
        <f t="shared" si="28"/>
        <v>0</v>
      </c>
      <c r="AE45" s="9">
        <f t="shared" si="29"/>
        <v>0</v>
      </c>
      <c r="AG45" s="9">
        <f t="shared" si="38"/>
        <v>0</v>
      </c>
      <c r="AH45" s="9">
        <f t="shared" si="39"/>
        <v>0</v>
      </c>
    </row>
    <row r="46" spans="1:34" ht="22" customHeight="1" x14ac:dyDescent="0.2">
      <c r="A46" s="32"/>
      <c r="B46" s="29" t="s">
        <v>200</v>
      </c>
      <c r="C46" s="8">
        <v>134</v>
      </c>
      <c r="D46" s="81"/>
      <c r="E46" s="81"/>
      <c r="F46" s="81"/>
      <c r="G46" s="81"/>
      <c r="H46" s="81"/>
      <c r="I46" s="81"/>
      <c r="J46" s="81"/>
      <c r="K46" s="81"/>
      <c r="L46" s="81"/>
      <c r="M46" s="6">
        <f t="shared" si="30"/>
        <v>141</v>
      </c>
      <c r="N46" s="83"/>
      <c r="O46" s="83"/>
      <c r="P46" s="35">
        <f t="shared" si="21"/>
        <v>0</v>
      </c>
      <c r="Q46" s="37">
        <f t="shared" ref="Q46:Q51" si="40">SUM(AA46*W46)</f>
        <v>0</v>
      </c>
      <c r="R46" s="141" t="s">
        <v>201</v>
      </c>
      <c r="S46" s="56">
        <f t="shared" si="23"/>
        <v>0</v>
      </c>
      <c r="T46" s="14">
        <v>1</v>
      </c>
      <c r="U46" s="14">
        <v>1</v>
      </c>
      <c r="V46" s="14">
        <v>0</v>
      </c>
      <c r="W46" s="38">
        <v>0.86</v>
      </c>
      <c r="X46" s="11">
        <f t="shared" si="24"/>
        <v>0</v>
      </c>
      <c r="Y46" s="10">
        <f t="shared" si="25"/>
        <v>0</v>
      </c>
      <c r="Z46" s="9"/>
      <c r="AA46" s="11">
        <f t="shared" si="26"/>
        <v>0</v>
      </c>
      <c r="AB46" s="9">
        <f t="shared" si="27"/>
        <v>0</v>
      </c>
      <c r="AD46" s="9">
        <f t="shared" si="28"/>
        <v>0</v>
      </c>
      <c r="AE46" s="9">
        <f t="shared" si="29"/>
        <v>0</v>
      </c>
      <c r="AG46" s="9">
        <f t="shared" ref="AG46:AG51" si="41">SUM(AD46:AE46)*U46</f>
        <v>0</v>
      </c>
      <c r="AH46" s="9">
        <f t="shared" ref="AH46:AH51" si="42">SUM(AD46:AE46)*V46</f>
        <v>0</v>
      </c>
    </row>
    <row r="47" spans="1:34" ht="22" customHeight="1" x14ac:dyDescent="0.2">
      <c r="A47" s="32"/>
      <c r="B47" s="102" t="s">
        <v>202</v>
      </c>
      <c r="C47" s="103">
        <v>130</v>
      </c>
      <c r="D47" s="82"/>
      <c r="E47" s="82"/>
      <c r="F47" s="82"/>
      <c r="G47" s="82"/>
      <c r="H47" s="82"/>
      <c r="I47" s="82"/>
      <c r="J47" s="82"/>
      <c r="K47" s="82"/>
      <c r="L47" s="82"/>
      <c r="M47" s="34">
        <f t="shared" si="30"/>
        <v>137</v>
      </c>
      <c r="N47" s="84"/>
      <c r="O47" s="84"/>
      <c r="P47" s="105">
        <f t="shared" si="21"/>
        <v>0</v>
      </c>
      <c r="Q47" s="106">
        <f t="shared" si="40"/>
        <v>0</v>
      </c>
      <c r="R47" s="140" t="s">
        <v>203</v>
      </c>
      <c r="S47" s="57">
        <f t="shared" si="23"/>
        <v>0</v>
      </c>
      <c r="T47" s="14">
        <v>1</v>
      </c>
      <c r="U47" s="14">
        <v>1</v>
      </c>
      <c r="V47" s="14">
        <v>0</v>
      </c>
      <c r="W47" s="38">
        <v>0.79</v>
      </c>
      <c r="X47" s="11">
        <f t="shared" si="24"/>
        <v>0</v>
      </c>
      <c r="Y47" s="10">
        <f t="shared" si="25"/>
        <v>0</v>
      </c>
      <c r="Z47" s="9"/>
      <c r="AA47" s="11">
        <f t="shared" si="26"/>
        <v>0</v>
      </c>
      <c r="AB47" s="9">
        <f t="shared" si="27"/>
        <v>0</v>
      </c>
      <c r="AD47" s="9">
        <f t="shared" si="28"/>
        <v>0</v>
      </c>
      <c r="AE47" s="9">
        <f t="shared" si="29"/>
        <v>0</v>
      </c>
      <c r="AG47" s="9">
        <f t="shared" si="41"/>
        <v>0</v>
      </c>
      <c r="AH47" s="9">
        <f t="shared" si="42"/>
        <v>0</v>
      </c>
    </row>
    <row r="48" spans="1:34" ht="22" customHeight="1" x14ac:dyDescent="0.2">
      <c r="A48" s="32"/>
      <c r="B48" s="29" t="s">
        <v>204</v>
      </c>
      <c r="C48" s="8">
        <v>128</v>
      </c>
      <c r="D48" s="81"/>
      <c r="E48" s="81"/>
      <c r="F48" s="81"/>
      <c r="G48" s="81"/>
      <c r="H48" s="81"/>
      <c r="I48" s="81"/>
      <c r="J48" s="81"/>
      <c r="K48" s="81"/>
      <c r="L48" s="81"/>
      <c r="M48" s="6">
        <f t="shared" si="30"/>
        <v>135</v>
      </c>
      <c r="N48" s="83"/>
      <c r="O48" s="83"/>
      <c r="P48" s="35">
        <f t="shared" si="21"/>
        <v>0</v>
      </c>
      <c r="Q48" s="37">
        <f t="shared" si="40"/>
        <v>0</v>
      </c>
      <c r="R48" s="141" t="s">
        <v>205</v>
      </c>
      <c r="S48" s="56">
        <f t="shared" si="23"/>
        <v>0</v>
      </c>
      <c r="T48" s="14">
        <v>1</v>
      </c>
      <c r="U48" s="14">
        <v>1</v>
      </c>
      <c r="V48" s="14">
        <v>0</v>
      </c>
      <c r="W48" s="38">
        <v>0.77</v>
      </c>
      <c r="X48" s="11">
        <f t="shared" si="24"/>
        <v>0</v>
      </c>
      <c r="Y48" s="10">
        <f t="shared" si="25"/>
        <v>0</v>
      </c>
      <c r="Z48" s="9"/>
      <c r="AA48" s="11">
        <f t="shared" si="26"/>
        <v>0</v>
      </c>
      <c r="AB48" s="9">
        <f t="shared" si="27"/>
        <v>0</v>
      </c>
      <c r="AD48" s="9">
        <f t="shared" si="28"/>
        <v>0</v>
      </c>
      <c r="AE48" s="9">
        <f t="shared" si="29"/>
        <v>0</v>
      </c>
      <c r="AG48" s="9">
        <f t="shared" si="41"/>
        <v>0</v>
      </c>
      <c r="AH48" s="9">
        <f t="shared" si="42"/>
        <v>0</v>
      </c>
    </row>
    <row r="49" spans="1:36" ht="22" customHeight="1" x14ac:dyDescent="0.2">
      <c r="A49" s="32"/>
      <c r="B49" s="102" t="s">
        <v>206</v>
      </c>
      <c r="C49" s="103">
        <v>128</v>
      </c>
      <c r="D49" s="82"/>
      <c r="E49" s="82"/>
      <c r="F49" s="82"/>
      <c r="G49" s="82"/>
      <c r="H49" s="82"/>
      <c r="I49" s="82"/>
      <c r="J49" s="82"/>
      <c r="K49" s="82"/>
      <c r="L49" s="82"/>
      <c r="M49" s="34">
        <f t="shared" si="30"/>
        <v>135</v>
      </c>
      <c r="N49" s="84"/>
      <c r="O49" s="84"/>
      <c r="P49" s="105">
        <f t="shared" si="21"/>
        <v>0</v>
      </c>
      <c r="Q49" s="106">
        <f t="shared" si="40"/>
        <v>0</v>
      </c>
      <c r="R49" s="140" t="s">
        <v>207</v>
      </c>
      <c r="S49" s="57">
        <f t="shared" si="23"/>
        <v>0</v>
      </c>
      <c r="T49" s="14">
        <v>1</v>
      </c>
      <c r="U49" s="14">
        <v>1</v>
      </c>
      <c r="V49" s="14">
        <v>0</v>
      </c>
      <c r="W49" s="38">
        <v>0.76</v>
      </c>
      <c r="X49" s="11">
        <f t="shared" si="24"/>
        <v>0</v>
      </c>
      <c r="Y49" s="10">
        <f t="shared" si="25"/>
        <v>0</v>
      </c>
      <c r="Z49" s="9"/>
      <c r="AA49" s="11">
        <f t="shared" si="26"/>
        <v>0</v>
      </c>
      <c r="AB49" s="9">
        <f t="shared" si="27"/>
        <v>0</v>
      </c>
      <c r="AD49" s="9">
        <f t="shared" si="28"/>
        <v>0</v>
      </c>
      <c r="AE49" s="9">
        <f t="shared" si="29"/>
        <v>0</v>
      </c>
      <c r="AG49" s="9">
        <f t="shared" si="41"/>
        <v>0</v>
      </c>
      <c r="AH49" s="9">
        <f t="shared" si="42"/>
        <v>0</v>
      </c>
    </row>
    <row r="50" spans="1:36" ht="22" customHeight="1" x14ac:dyDescent="0.2">
      <c r="A50" s="32"/>
      <c r="B50" s="29" t="s">
        <v>208</v>
      </c>
      <c r="C50" s="8">
        <v>130</v>
      </c>
      <c r="D50" s="81"/>
      <c r="E50" s="81"/>
      <c r="F50" s="81"/>
      <c r="G50" s="81"/>
      <c r="H50" s="81"/>
      <c r="I50" s="81"/>
      <c r="J50" s="81"/>
      <c r="K50" s="81"/>
      <c r="L50" s="81"/>
      <c r="M50" s="6">
        <f t="shared" si="30"/>
        <v>137</v>
      </c>
      <c r="N50" s="83"/>
      <c r="O50" s="83"/>
      <c r="P50" s="35">
        <f t="shared" si="21"/>
        <v>0</v>
      </c>
      <c r="Q50" s="37">
        <f t="shared" si="40"/>
        <v>0</v>
      </c>
      <c r="R50" s="141" t="s">
        <v>209</v>
      </c>
      <c r="S50" s="56">
        <f t="shared" si="23"/>
        <v>0</v>
      </c>
      <c r="T50" s="14">
        <v>1</v>
      </c>
      <c r="U50" s="14">
        <v>1</v>
      </c>
      <c r="V50" s="14">
        <v>0</v>
      </c>
      <c r="W50" s="38">
        <v>0.78</v>
      </c>
      <c r="X50" s="11">
        <f t="shared" si="24"/>
        <v>0</v>
      </c>
      <c r="Y50" s="10">
        <f t="shared" si="25"/>
        <v>0</v>
      </c>
      <c r="Z50" s="9"/>
      <c r="AA50" s="11">
        <f t="shared" si="26"/>
        <v>0</v>
      </c>
      <c r="AB50" s="9">
        <f t="shared" si="27"/>
        <v>0</v>
      </c>
      <c r="AD50" s="9">
        <f t="shared" si="28"/>
        <v>0</v>
      </c>
      <c r="AE50" s="9">
        <f t="shared" si="29"/>
        <v>0</v>
      </c>
      <c r="AG50" s="9">
        <f t="shared" si="41"/>
        <v>0</v>
      </c>
      <c r="AH50" s="9">
        <f t="shared" si="42"/>
        <v>0</v>
      </c>
    </row>
    <row r="51" spans="1:36" ht="22" customHeight="1" x14ac:dyDescent="0.2">
      <c r="A51" s="32"/>
      <c r="B51" s="102" t="s">
        <v>210</v>
      </c>
      <c r="C51" s="103">
        <v>130</v>
      </c>
      <c r="D51" s="82"/>
      <c r="E51" s="82"/>
      <c r="F51" s="82"/>
      <c r="G51" s="82"/>
      <c r="H51" s="82"/>
      <c r="I51" s="82"/>
      <c r="J51" s="82"/>
      <c r="K51" s="82"/>
      <c r="L51" s="82"/>
      <c r="M51" s="34">
        <f t="shared" si="30"/>
        <v>137</v>
      </c>
      <c r="N51" s="84"/>
      <c r="O51" s="84"/>
      <c r="P51" s="105">
        <f t="shared" si="21"/>
        <v>0</v>
      </c>
      <c r="Q51" s="106">
        <f t="shared" si="40"/>
        <v>0</v>
      </c>
      <c r="R51" s="140" t="s">
        <v>211</v>
      </c>
      <c r="S51" s="57">
        <f t="shared" si="23"/>
        <v>0</v>
      </c>
      <c r="T51" s="14">
        <v>1</v>
      </c>
      <c r="U51" s="14">
        <v>1</v>
      </c>
      <c r="V51" s="14">
        <v>0</v>
      </c>
      <c r="W51" s="38">
        <v>0.81</v>
      </c>
      <c r="X51" s="11">
        <f t="shared" si="24"/>
        <v>0</v>
      </c>
      <c r="Y51" s="10">
        <f t="shared" si="25"/>
        <v>0</v>
      </c>
      <c r="Z51" s="9"/>
      <c r="AA51" s="11">
        <f t="shared" si="26"/>
        <v>0</v>
      </c>
      <c r="AB51" s="9">
        <f t="shared" si="27"/>
        <v>0</v>
      </c>
      <c r="AD51" s="9">
        <f t="shared" si="28"/>
        <v>0</v>
      </c>
      <c r="AE51" s="9">
        <f t="shared" si="29"/>
        <v>0</v>
      </c>
      <c r="AG51" s="9">
        <f t="shared" si="41"/>
        <v>0</v>
      </c>
      <c r="AH51" s="9">
        <f t="shared" si="42"/>
        <v>0</v>
      </c>
    </row>
    <row r="52" spans="1:36" s="5" customFormat="1" ht="22" customHeight="1" x14ac:dyDescent="0.2">
      <c r="B52" s="29"/>
      <c r="C52" s="121"/>
      <c r="D52" s="80"/>
      <c r="E52" s="47"/>
      <c r="F52" s="48"/>
      <c r="G52" s="49"/>
      <c r="H52" s="50"/>
      <c r="I52" s="51"/>
      <c r="J52" s="52"/>
      <c r="K52" s="40"/>
      <c r="L52" s="41"/>
      <c r="M52" s="138"/>
      <c r="N52" s="53"/>
      <c r="O52" s="54"/>
      <c r="P52" s="86"/>
      <c r="Q52" s="87"/>
      <c r="R52" s="86"/>
      <c r="S52" s="86"/>
      <c r="W52" s="88"/>
      <c r="AD52" s="9"/>
      <c r="AG52" s="9"/>
      <c r="AH52" s="9"/>
      <c r="AI52" s="1"/>
      <c r="AJ52" s="1"/>
    </row>
    <row r="53" spans="1:36" ht="30" customHeight="1" x14ac:dyDescent="0.2">
      <c r="A53" s="146" t="s">
        <v>129</v>
      </c>
      <c r="B53" s="104" t="s">
        <v>212</v>
      </c>
      <c r="C53" s="103">
        <v>2862</v>
      </c>
      <c r="D53" s="82"/>
      <c r="E53" s="82"/>
      <c r="F53" s="82"/>
      <c r="G53" s="82"/>
      <c r="H53" s="82"/>
      <c r="I53" s="82"/>
      <c r="J53" s="82"/>
      <c r="K53" s="82"/>
      <c r="L53" s="82"/>
      <c r="M53" s="103">
        <v>3011</v>
      </c>
      <c r="N53" s="84"/>
      <c r="O53" s="84"/>
      <c r="P53" s="105">
        <f>X53</f>
        <v>0</v>
      </c>
      <c r="Q53" s="106">
        <f>SUM(AD53:AE53)*W53</f>
        <v>0</v>
      </c>
      <c r="R53" s="140" t="s">
        <v>87</v>
      </c>
      <c r="S53" s="57">
        <f>SUM((AD53*C53)+(AE53*M53))</f>
        <v>0</v>
      </c>
      <c r="T53" s="14">
        <v>21</v>
      </c>
      <c r="U53" s="14">
        <v>21</v>
      </c>
      <c r="V53" s="14">
        <v>0</v>
      </c>
      <c r="W53" s="59">
        <f>SUM(W57:W77)</f>
        <v>33.472716266666666</v>
      </c>
      <c r="X53" s="11">
        <f>(SUM(D53:L53)+SUM(N53:O53))*T53</f>
        <v>0</v>
      </c>
      <c r="Y53" s="10">
        <f>(SUM(D53:L53,N53:O53))*W53</f>
        <v>0</v>
      </c>
      <c r="Z53" s="9"/>
      <c r="AA53" s="11">
        <f>SUM(AD53+AE53)*21</f>
        <v>0</v>
      </c>
      <c r="AB53" s="9">
        <f>SUM(T53*AA53)/21</f>
        <v>0</v>
      </c>
      <c r="AD53" s="9">
        <f>SUM(D53:L53)</f>
        <v>0</v>
      </c>
      <c r="AE53" s="9">
        <f>SUM(N53:O53)</f>
        <v>0</v>
      </c>
      <c r="AG53" s="9">
        <f t="shared" ref="AG53:AG55" si="43">SUM(AD53:AE53)*U53</f>
        <v>0</v>
      </c>
      <c r="AH53" s="9">
        <f t="shared" ref="AH53:AH55" si="44">SUM(AD53:AE53)*V53</f>
        <v>0</v>
      </c>
    </row>
    <row r="54" spans="1:36" ht="30" customHeight="1" x14ac:dyDescent="0.2">
      <c r="A54" s="146" t="s">
        <v>129</v>
      </c>
      <c r="B54" s="31" t="s">
        <v>213</v>
      </c>
      <c r="C54" s="8">
        <v>1627</v>
      </c>
      <c r="D54" s="81"/>
      <c r="E54" s="81"/>
      <c r="F54" s="81"/>
      <c r="G54" s="81"/>
      <c r="H54" s="81"/>
      <c r="I54" s="81"/>
      <c r="J54" s="81"/>
      <c r="K54" s="81"/>
      <c r="L54" s="81"/>
      <c r="M54" s="8">
        <v>1712</v>
      </c>
      <c r="N54" s="83"/>
      <c r="O54" s="83"/>
      <c r="P54" s="35">
        <f>X54</f>
        <v>0</v>
      </c>
      <c r="Q54" s="37">
        <f>SUM(AD54:AE54)*W54</f>
        <v>0</v>
      </c>
      <c r="R54" s="141" t="s">
        <v>89</v>
      </c>
      <c r="S54" s="56">
        <f>SUM((AD54*C54)+(AE54*M54))</f>
        <v>0</v>
      </c>
      <c r="T54" s="14">
        <v>12</v>
      </c>
      <c r="U54" s="14">
        <v>12</v>
      </c>
      <c r="V54" s="14">
        <v>0</v>
      </c>
      <c r="W54" s="59">
        <f>SUM(W57,W59,W60,W63,W64,W66,W67,W68,W69,W72,W73,W76)</f>
        <v>19.3323012</v>
      </c>
      <c r="X54" s="11">
        <f>(SUM(D54:L54)+SUM(N54:O54))*T54</f>
        <v>0</v>
      </c>
      <c r="Y54" s="10">
        <f>(SUM(D54:L54,N54:O54))*W54</f>
        <v>0</v>
      </c>
      <c r="Z54" s="9"/>
      <c r="AA54" s="11">
        <f>SUM(AD54+AE54)*12</f>
        <v>0</v>
      </c>
      <c r="AB54" s="9">
        <f>SUM(T54*AA54)/12</f>
        <v>0</v>
      </c>
      <c r="AD54" s="9">
        <f>SUM(D54:L54)</f>
        <v>0</v>
      </c>
      <c r="AE54" s="9">
        <f>SUM(N54:O54)</f>
        <v>0</v>
      </c>
      <c r="AG54" s="9">
        <f t="shared" si="43"/>
        <v>0</v>
      </c>
      <c r="AH54" s="9">
        <f t="shared" si="44"/>
        <v>0</v>
      </c>
    </row>
    <row r="55" spans="1:36" ht="30" customHeight="1" x14ac:dyDescent="0.2">
      <c r="A55" s="146" t="s">
        <v>129</v>
      </c>
      <c r="B55" s="104" t="s">
        <v>214</v>
      </c>
      <c r="C55" s="103">
        <v>1235</v>
      </c>
      <c r="D55" s="82"/>
      <c r="E55" s="82"/>
      <c r="F55" s="82"/>
      <c r="G55" s="82"/>
      <c r="H55" s="82"/>
      <c r="I55" s="82"/>
      <c r="J55" s="82"/>
      <c r="K55" s="82"/>
      <c r="L55" s="82"/>
      <c r="M55" s="103">
        <v>1300</v>
      </c>
      <c r="N55" s="84"/>
      <c r="O55" s="84"/>
      <c r="P55" s="105">
        <f>X55</f>
        <v>0</v>
      </c>
      <c r="Q55" s="106">
        <f>SUM(AD55:AE55)*W55</f>
        <v>0</v>
      </c>
      <c r="R55" s="140" t="s">
        <v>91</v>
      </c>
      <c r="S55" s="57">
        <f>SUM((AD55*C55)+(AE55*M55))</f>
        <v>0</v>
      </c>
      <c r="T55" s="14">
        <v>9</v>
      </c>
      <c r="U55" s="14">
        <v>9</v>
      </c>
      <c r="V55" s="14">
        <v>0</v>
      </c>
      <c r="W55" s="59">
        <f>SUM(W58,W61,W62,W65,W70,W71,W74,W75,W77)</f>
        <v>14.140415066666666</v>
      </c>
      <c r="X55" s="11">
        <f>(SUM(D55:L55)+SUM(N55:O55))*T55</f>
        <v>0</v>
      </c>
      <c r="Y55" s="10">
        <f>(SUM(D55:L55,N55:O55))*W55</f>
        <v>0</v>
      </c>
      <c r="Z55" s="9"/>
      <c r="AA55" s="11">
        <f>SUM(AD55+AE55)*9</f>
        <v>0</v>
      </c>
      <c r="AB55" s="9">
        <f>SUM(T55*AA55)/9</f>
        <v>0</v>
      </c>
      <c r="AD55" s="9">
        <f>SUM(D55:L55)</f>
        <v>0</v>
      </c>
      <c r="AE55" s="9">
        <f>SUM(N55:O55)</f>
        <v>0</v>
      </c>
      <c r="AG55" s="9">
        <f t="shared" si="43"/>
        <v>0</v>
      </c>
      <c r="AH55" s="9">
        <f t="shared" si="44"/>
        <v>0</v>
      </c>
    </row>
    <row r="56" spans="1:36" s="5" customFormat="1" ht="22" customHeight="1" x14ac:dyDescent="0.2">
      <c r="B56" s="29"/>
      <c r="C56" s="121"/>
      <c r="D56" s="80"/>
      <c r="E56" s="47"/>
      <c r="F56" s="48"/>
      <c r="G56" s="49"/>
      <c r="H56" s="50"/>
      <c r="I56" s="51"/>
      <c r="J56" s="52"/>
      <c r="K56" s="40"/>
      <c r="L56" s="41"/>
      <c r="M56" s="142"/>
      <c r="N56" s="53"/>
      <c r="O56" s="54"/>
      <c r="P56" s="86"/>
      <c r="Q56" s="87"/>
      <c r="R56" s="86"/>
      <c r="S56" s="86"/>
      <c r="W56" s="88"/>
      <c r="AD56" s="9"/>
      <c r="AG56" s="9"/>
      <c r="AH56" s="9"/>
      <c r="AI56" s="1"/>
      <c r="AJ56" s="1"/>
    </row>
    <row r="57" spans="1:36" ht="22" customHeight="1" x14ac:dyDescent="0.2">
      <c r="A57" s="32"/>
      <c r="B57" s="102" t="s">
        <v>215</v>
      </c>
      <c r="C57" s="103">
        <v>258</v>
      </c>
      <c r="D57" s="82"/>
      <c r="E57" s="82"/>
      <c r="F57" s="82"/>
      <c r="G57" s="82"/>
      <c r="H57" s="82"/>
      <c r="I57" s="82"/>
      <c r="J57" s="82"/>
      <c r="K57" s="82"/>
      <c r="L57" s="82"/>
      <c r="M57" s="34">
        <f t="shared" ref="M57:M77" si="45">ROUNDUP((C57*105%),0.1)</f>
        <v>271</v>
      </c>
      <c r="N57" s="84"/>
      <c r="O57" s="84"/>
      <c r="P57" s="105">
        <f t="shared" ref="P57:P77" si="46">X57</f>
        <v>0</v>
      </c>
      <c r="Q57" s="106">
        <f t="shared" ref="Q57:Q77" si="47">SUM(AA57*W57)</f>
        <v>0</v>
      </c>
      <c r="R57" s="140" t="s">
        <v>216</v>
      </c>
      <c r="S57" s="57">
        <f t="shared" ref="S57:S77" si="48">SUM((AD57*C57)+(AE57*M57))</f>
        <v>0</v>
      </c>
      <c r="T57" s="14">
        <v>1</v>
      </c>
      <c r="U57" s="14">
        <v>1</v>
      </c>
      <c r="V57" s="14">
        <v>0</v>
      </c>
      <c r="W57" s="38">
        <v>3.0623012000000003</v>
      </c>
      <c r="X57" s="11">
        <f t="shared" ref="X57:X77" si="49">(SUM(D57:L57,N57:O57))*T57</f>
        <v>0</v>
      </c>
      <c r="Y57" s="10">
        <f t="shared" ref="Y57:Y77" si="50">(SUM(D57:L57,N57:O57))*W57</f>
        <v>0</v>
      </c>
      <c r="Z57" s="9"/>
      <c r="AA57" s="11">
        <f t="shared" ref="AA57:AA77" si="51">SUM(AD57+AE57)</f>
        <v>0</v>
      </c>
      <c r="AB57" s="9">
        <f t="shared" ref="AB57:AB77" si="52">SUM(T57*AA57)</f>
        <v>0</v>
      </c>
      <c r="AD57" s="9">
        <f t="shared" ref="AD57:AD77" si="53">SUM(D57:L57)</f>
        <v>0</v>
      </c>
      <c r="AE57" s="9">
        <f t="shared" ref="AE57:AE77" si="54">SUM(N57:O57)</f>
        <v>0</v>
      </c>
      <c r="AG57" s="9">
        <f t="shared" ref="AG57:AG77" si="55">SUM(AD57:AE57)*U57</f>
        <v>0</v>
      </c>
      <c r="AH57" s="9">
        <f t="shared" ref="AH57:AH77" si="56">SUM(AD57:AE57)*V57</f>
        <v>0</v>
      </c>
    </row>
    <row r="58" spans="1:36" ht="22" customHeight="1" x14ac:dyDescent="0.2">
      <c r="A58" s="32"/>
      <c r="B58" s="29" t="s">
        <v>217</v>
      </c>
      <c r="C58" s="8">
        <v>260</v>
      </c>
      <c r="D58" s="81"/>
      <c r="E58" s="81"/>
      <c r="F58" s="81"/>
      <c r="G58" s="81"/>
      <c r="H58" s="81"/>
      <c r="I58" s="81"/>
      <c r="J58" s="81"/>
      <c r="K58" s="81"/>
      <c r="L58" s="81"/>
      <c r="M58" s="6">
        <f t="shared" si="45"/>
        <v>273</v>
      </c>
      <c r="N58" s="83"/>
      <c r="O58" s="83"/>
      <c r="P58" s="35">
        <f t="shared" si="46"/>
        <v>0</v>
      </c>
      <c r="Q58" s="37">
        <f t="shared" si="47"/>
        <v>0</v>
      </c>
      <c r="R58" s="141" t="s">
        <v>218</v>
      </c>
      <c r="S58" s="56">
        <f t="shared" si="48"/>
        <v>0</v>
      </c>
      <c r="T58" s="14">
        <v>1</v>
      </c>
      <c r="U58" s="14">
        <v>1</v>
      </c>
      <c r="V58" s="14">
        <v>0</v>
      </c>
      <c r="W58" s="38">
        <v>2.7104150666666667</v>
      </c>
      <c r="X58" s="11">
        <f t="shared" si="49"/>
        <v>0</v>
      </c>
      <c r="Y58" s="10">
        <f t="shared" si="50"/>
        <v>0</v>
      </c>
      <c r="Z58" s="9"/>
      <c r="AA58" s="11">
        <f t="shared" si="51"/>
        <v>0</v>
      </c>
      <c r="AB58" s="9">
        <f t="shared" si="52"/>
        <v>0</v>
      </c>
      <c r="AD58" s="9">
        <f t="shared" si="53"/>
        <v>0</v>
      </c>
      <c r="AE58" s="9">
        <f t="shared" si="54"/>
        <v>0</v>
      </c>
      <c r="AG58" s="9">
        <f t="shared" si="55"/>
        <v>0</v>
      </c>
      <c r="AH58" s="9">
        <f t="shared" si="56"/>
        <v>0</v>
      </c>
    </row>
    <row r="59" spans="1:36" ht="22" customHeight="1" x14ac:dyDescent="0.2">
      <c r="A59" s="32"/>
      <c r="B59" s="102" t="s">
        <v>219</v>
      </c>
      <c r="C59" s="103">
        <v>168</v>
      </c>
      <c r="D59" s="82"/>
      <c r="E59" s="82"/>
      <c r="F59" s="82"/>
      <c r="G59" s="82"/>
      <c r="H59" s="82"/>
      <c r="I59" s="82"/>
      <c r="J59" s="82"/>
      <c r="K59" s="82"/>
      <c r="L59" s="82"/>
      <c r="M59" s="34">
        <f t="shared" si="45"/>
        <v>177</v>
      </c>
      <c r="N59" s="84"/>
      <c r="O59" s="84"/>
      <c r="P59" s="105">
        <f t="shared" si="46"/>
        <v>0</v>
      </c>
      <c r="Q59" s="106">
        <f t="shared" si="47"/>
        <v>0</v>
      </c>
      <c r="R59" s="140" t="s">
        <v>220</v>
      </c>
      <c r="S59" s="57">
        <f t="shared" si="48"/>
        <v>0</v>
      </c>
      <c r="T59" s="14">
        <v>1</v>
      </c>
      <c r="U59" s="14">
        <v>1</v>
      </c>
      <c r="V59" s="14">
        <v>0</v>
      </c>
      <c r="W59" s="38">
        <v>2.2000000000000002</v>
      </c>
      <c r="X59" s="11">
        <f t="shared" si="49"/>
        <v>0</v>
      </c>
      <c r="Y59" s="10">
        <f t="shared" si="50"/>
        <v>0</v>
      </c>
      <c r="Z59" s="9"/>
      <c r="AA59" s="11">
        <f t="shared" si="51"/>
        <v>0</v>
      </c>
      <c r="AB59" s="9">
        <f t="shared" si="52"/>
        <v>0</v>
      </c>
      <c r="AD59" s="9">
        <f t="shared" si="53"/>
        <v>0</v>
      </c>
      <c r="AE59" s="9">
        <f t="shared" si="54"/>
        <v>0</v>
      </c>
      <c r="AG59" s="9">
        <f t="shared" si="55"/>
        <v>0</v>
      </c>
      <c r="AH59" s="9">
        <f t="shared" si="56"/>
        <v>0</v>
      </c>
    </row>
    <row r="60" spans="1:36" ht="22" customHeight="1" x14ac:dyDescent="0.2">
      <c r="A60" s="32"/>
      <c r="B60" s="29" t="s">
        <v>221</v>
      </c>
      <c r="C60" s="8">
        <v>166</v>
      </c>
      <c r="D60" s="81"/>
      <c r="E60" s="81"/>
      <c r="F60" s="81"/>
      <c r="G60" s="81"/>
      <c r="H60" s="81"/>
      <c r="I60" s="81"/>
      <c r="J60" s="81"/>
      <c r="K60" s="81"/>
      <c r="L60" s="81"/>
      <c r="M60" s="6">
        <f t="shared" si="45"/>
        <v>175</v>
      </c>
      <c r="N60" s="83"/>
      <c r="O60" s="83"/>
      <c r="P60" s="35">
        <f t="shared" si="46"/>
        <v>0</v>
      </c>
      <c r="Q60" s="37">
        <f t="shared" si="47"/>
        <v>0</v>
      </c>
      <c r="R60" s="141" t="s">
        <v>222</v>
      </c>
      <c r="S60" s="56">
        <f t="shared" si="48"/>
        <v>0</v>
      </c>
      <c r="T60" s="14">
        <v>1</v>
      </c>
      <c r="U60" s="14">
        <v>1</v>
      </c>
      <c r="V60" s="14">
        <v>0</v>
      </c>
      <c r="W60" s="38">
        <v>2.12</v>
      </c>
      <c r="X60" s="11">
        <f t="shared" si="49"/>
        <v>0</v>
      </c>
      <c r="Y60" s="10">
        <f t="shared" si="50"/>
        <v>0</v>
      </c>
      <c r="Z60" s="9"/>
      <c r="AA60" s="11">
        <f t="shared" si="51"/>
        <v>0</v>
      </c>
      <c r="AB60" s="9">
        <f t="shared" si="52"/>
        <v>0</v>
      </c>
      <c r="AD60" s="9">
        <f t="shared" si="53"/>
        <v>0</v>
      </c>
      <c r="AE60" s="9">
        <f t="shared" si="54"/>
        <v>0</v>
      </c>
      <c r="AG60" s="9">
        <f t="shared" si="55"/>
        <v>0</v>
      </c>
      <c r="AH60" s="9">
        <f t="shared" si="56"/>
        <v>0</v>
      </c>
    </row>
    <row r="61" spans="1:36" ht="22" customHeight="1" x14ac:dyDescent="0.2">
      <c r="A61" s="32"/>
      <c r="B61" s="102" t="s">
        <v>223</v>
      </c>
      <c r="C61" s="103">
        <v>168</v>
      </c>
      <c r="D61" s="82"/>
      <c r="E61" s="82"/>
      <c r="F61" s="82"/>
      <c r="G61" s="82"/>
      <c r="H61" s="82"/>
      <c r="I61" s="82"/>
      <c r="J61" s="82"/>
      <c r="K61" s="82"/>
      <c r="L61" s="82"/>
      <c r="M61" s="34">
        <f t="shared" si="45"/>
        <v>177</v>
      </c>
      <c r="N61" s="84"/>
      <c r="O61" s="84"/>
      <c r="P61" s="105">
        <f t="shared" si="46"/>
        <v>0</v>
      </c>
      <c r="Q61" s="106">
        <f t="shared" si="47"/>
        <v>0</v>
      </c>
      <c r="R61" s="140" t="s">
        <v>224</v>
      </c>
      <c r="S61" s="57">
        <f t="shared" si="48"/>
        <v>0</v>
      </c>
      <c r="T61" s="14">
        <v>1</v>
      </c>
      <c r="U61" s="14">
        <v>1</v>
      </c>
      <c r="V61" s="14">
        <v>0</v>
      </c>
      <c r="W61" s="38">
        <v>2.17</v>
      </c>
      <c r="X61" s="11">
        <f t="shared" si="49"/>
        <v>0</v>
      </c>
      <c r="Y61" s="10">
        <f t="shared" si="50"/>
        <v>0</v>
      </c>
      <c r="Z61" s="9"/>
      <c r="AA61" s="11">
        <f t="shared" si="51"/>
        <v>0</v>
      </c>
      <c r="AB61" s="9">
        <f t="shared" si="52"/>
        <v>0</v>
      </c>
      <c r="AD61" s="9">
        <f t="shared" si="53"/>
        <v>0</v>
      </c>
      <c r="AE61" s="9">
        <f t="shared" si="54"/>
        <v>0</v>
      </c>
      <c r="AG61" s="9">
        <f t="shared" si="55"/>
        <v>0</v>
      </c>
      <c r="AH61" s="9">
        <f t="shared" si="56"/>
        <v>0</v>
      </c>
    </row>
    <row r="62" spans="1:36" ht="22" customHeight="1" x14ac:dyDescent="0.2">
      <c r="A62" s="32"/>
      <c r="B62" s="29" t="s">
        <v>225</v>
      </c>
      <c r="C62" s="8">
        <v>166</v>
      </c>
      <c r="D62" s="81"/>
      <c r="E62" s="81"/>
      <c r="F62" s="81"/>
      <c r="G62" s="81"/>
      <c r="H62" s="81"/>
      <c r="I62" s="81"/>
      <c r="J62" s="81"/>
      <c r="K62" s="81"/>
      <c r="L62" s="81"/>
      <c r="M62" s="6">
        <f t="shared" si="45"/>
        <v>175</v>
      </c>
      <c r="N62" s="83"/>
      <c r="O62" s="83"/>
      <c r="P62" s="35">
        <f t="shared" si="46"/>
        <v>0</v>
      </c>
      <c r="Q62" s="37">
        <f t="shared" si="47"/>
        <v>0</v>
      </c>
      <c r="R62" s="141" t="s">
        <v>226</v>
      </c>
      <c r="S62" s="56">
        <f t="shared" si="48"/>
        <v>0</v>
      </c>
      <c r="T62" s="14">
        <v>1</v>
      </c>
      <c r="U62" s="14">
        <v>1</v>
      </c>
      <c r="V62" s="14">
        <v>0</v>
      </c>
      <c r="W62" s="38">
        <v>2.11</v>
      </c>
      <c r="X62" s="11">
        <f t="shared" si="49"/>
        <v>0</v>
      </c>
      <c r="Y62" s="10">
        <f t="shared" si="50"/>
        <v>0</v>
      </c>
      <c r="Z62" s="9"/>
      <c r="AA62" s="11">
        <f t="shared" si="51"/>
        <v>0</v>
      </c>
      <c r="AB62" s="9">
        <f t="shared" si="52"/>
        <v>0</v>
      </c>
      <c r="AD62" s="9">
        <f t="shared" si="53"/>
        <v>0</v>
      </c>
      <c r="AE62" s="9">
        <f t="shared" si="54"/>
        <v>0</v>
      </c>
      <c r="AG62" s="9">
        <f t="shared" si="55"/>
        <v>0</v>
      </c>
      <c r="AH62" s="9">
        <f t="shared" si="56"/>
        <v>0</v>
      </c>
    </row>
    <row r="63" spans="1:36" ht="22" customHeight="1" x14ac:dyDescent="0.2">
      <c r="A63" s="32"/>
      <c r="B63" s="102" t="s">
        <v>227</v>
      </c>
      <c r="C63" s="103">
        <v>158</v>
      </c>
      <c r="D63" s="82"/>
      <c r="E63" s="82"/>
      <c r="F63" s="82"/>
      <c r="G63" s="82"/>
      <c r="H63" s="82"/>
      <c r="I63" s="82"/>
      <c r="J63" s="82"/>
      <c r="K63" s="82"/>
      <c r="L63" s="82"/>
      <c r="M63" s="34">
        <f t="shared" si="45"/>
        <v>166</v>
      </c>
      <c r="N63" s="84"/>
      <c r="O63" s="84"/>
      <c r="P63" s="105">
        <f t="shared" si="46"/>
        <v>0</v>
      </c>
      <c r="Q63" s="106">
        <f t="shared" si="47"/>
        <v>0</v>
      </c>
      <c r="R63" s="140" t="s">
        <v>228</v>
      </c>
      <c r="S63" s="57">
        <f t="shared" si="48"/>
        <v>0</v>
      </c>
      <c r="T63" s="14">
        <v>1</v>
      </c>
      <c r="U63" s="14">
        <v>1</v>
      </c>
      <c r="V63" s="14">
        <v>0</v>
      </c>
      <c r="W63" s="38">
        <v>1.9</v>
      </c>
      <c r="X63" s="11">
        <f t="shared" si="49"/>
        <v>0</v>
      </c>
      <c r="Y63" s="10">
        <f t="shared" si="50"/>
        <v>0</v>
      </c>
      <c r="Z63" s="9"/>
      <c r="AA63" s="11">
        <f t="shared" si="51"/>
        <v>0</v>
      </c>
      <c r="AB63" s="9">
        <f t="shared" si="52"/>
        <v>0</v>
      </c>
      <c r="AD63" s="9">
        <f t="shared" si="53"/>
        <v>0</v>
      </c>
      <c r="AE63" s="9">
        <f t="shared" si="54"/>
        <v>0</v>
      </c>
      <c r="AG63" s="9">
        <f t="shared" si="55"/>
        <v>0</v>
      </c>
      <c r="AH63" s="9">
        <f t="shared" si="56"/>
        <v>0</v>
      </c>
    </row>
    <row r="64" spans="1:36" ht="22" customHeight="1" x14ac:dyDescent="0.2">
      <c r="A64" s="32"/>
      <c r="B64" s="29" t="s">
        <v>229</v>
      </c>
      <c r="C64" s="8">
        <v>160</v>
      </c>
      <c r="D64" s="81"/>
      <c r="E64" s="81"/>
      <c r="F64" s="81"/>
      <c r="G64" s="81"/>
      <c r="H64" s="81"/>
      <c r="I64" s="81"/>
      <c r="J64" s="81"/>
      <c r="K64" s="81"/>
      <c r="L64" s="81"/>
      <c r="M64" s="6">
        <f t="shared" si="45"/>
        <v>168</v>
      </c>
      <c r="N64" s="83"/>
      <c r="O64" s="83"/>
      <c r="P64" s="35">
        <f t="shared" si="46"/>
        <v>0</v>
      </c>
      <c r="Q64" s="37">
        <f t="shared" si="47"/>
        <v>0</v>
      </c>
      <c r="R64" s="141" t="s">
        <v>230</v>
      </c>
      <c r="S64" s="56">
        <f t="shared" si="48"/>
        <v>0</v>
      </c>
      <c r="T64" s="14">
        <v>1</v>
      </c>
      <c r="U64" s="14">
        <v>1</v>
      </c>
      <c r="V64" s="14">
        <v>0</v>
      </c>
      <c r="W64" s="38">
        <v>1.97</v>
      </c>
      <c r="X64" s="11">
        <f t="shared" si="49"/>
        <v>0</v>
      </c>
      <c r="Y64" s="10">
        <f t="shared" si="50"/>
        <v>0</v>
      </c>
      <c r="Z64" s="9"/>
      <c r="AA64" s="11">
        <f t="shared" si="51"/>
        <v>0</v>
      </c>
      <c r="AB64" s="9">
        <f t="shared" si="52"/>
        <v>0</v>
      </c>
      <c r="AD64" s="9">
        <f t="shared" si="53"/>
        <v>0</v>
      </c>
      <c r="AE64" s="9">
        <f t="shared" si="54"/>
        <v>0</v>
      </c>
      <c r="AG64" s="9">
        <f t="shared" si="55"/>
        <v>0</v>
      </c>
      <c r="AH64" s="9">
        <f t="shared" si="56"/>
        <v>0</v>
      </c>
    </row>
    <row r="65" spans="1:36" ht="22" customHeight="1" x14ac:dyDescent="0.2">
      <c r="A65" s="32"/>
      <c r="B65" s="102" t="s">
        <v>231</v>
      </c>
      <c r="C65" s="103">
        <v>164</v>
      </c>
      <c r="D65" s="82"/>
      <c r="E65" s="82"/>
      <c r="F65" s="82"/>
      <c r="G65" s="82"/>
      <c r="H65" s="82"/>
      <c r="I65" s="82"/>
      <c r="J65" s="82"/>
      <c r="K65" s="82"/>
      <c r="L65" s="82"/>
      <c r="M65" s="34">
        <f t="shared" si="45"/>
        <v>173</v>
      </c>
      <c r="N65" s="84"/>
      <c r="O65" s="84"/>
      <c r="P65" s="105">
        <f t="shared" si="46"/>
        <v>0</v>
      </c>
      <c r="Q65" s="106">
        <f t="shared" si="47"/>
        <v>0</v>
      </c>
      <c r="R65" s="140" t="s">
        <v>232</v>
      </c>
      <c r="S65" s="57">
        <f t="shared" si="48"/>
        <v>0</v>
      </c>
      <c r="T65" s="14">
        <v>1</v>
      </c>
      <c r="U65" s="14">
        <v>1</v>
      </c>
      <c r="V65" s="14">
        <v>0</v>
      </c>
      <c r="W65" s="38">
        <v>2.1</v>
      </c>
      <c r="X65" s="11">
        <f t="shared" si="49"/>
        <v>0</v>
      </c>
      <c r="Y65" s="10">
        <f t="shared" si="50"/>
        <v>0</v>
      </c>
      <c r="Z65" s="9"/>
      <c r="AA65" s="11">
        <f t="shared" si="51"/>
        <v>0</v>
      </c>
      <c r="AB65" s="9">
        <f t="shared" si="52"/>
        <v>0</v>
      </c>
      <c r="AD65" s="9">
        <f t="shared" si="53"/>
        <v>0</v>
      </c>
      <c r="AE65" s="9">
        <f t="shared" si="54"/>
        <v>0</v>
      </c>
      <c r="AG65" s="9">
        <f t="shared" si="55"/>
        <v>0</v>
      </c>
      <c r="AH65" s="9">
        <f t="shared" si="56"/>
        <v>0</v>
      </c>
    </row>
    <row r="66" spans="1:36" ht="22" customHeight="1" x14ac:dyDescent="0.2">
      <c r="A66" s="32"/>
      <c r="B66" s="29" t="s">
        <v>233</v>
      </c>
      <c r="C66" s="8">
        <v>144</v>
      </c>
      <c r="D66" s="81"/>
      <c r="E66" s="81"/>
      <c r="F66" s="81"/>
      <c r="G66" s="81"/>
      <c r="H66" s="81"/>
      <c r="I66" s="81"/>
      <c r="J66" s="81"/>
      <c r="K66" s="81"/>
      <c r="L66" s="81"/>
      <c r="M66" s="6">
        <f t="shared" si="45"/>
        <v>152</v>
      </c>
      <c r="N66" s="83"/>
      <c r="O66" s="83"/>
      <c r="P66" s="35">
        <f t="shared" si="46"/>
        <v>0</v>
      </c>
      <c r="Q66" s="37">
        <f t="shared" si="47"/>
        <v>0</v>
      </c>
      <c r="R66" s="141" t="s">
        <v>234</v>
      </c>
      <c r="S66" s="56">
        <f t="shared" si="48"/>
        <v>0</v>
      </c>
      <c r="T66" s="14">
        <v>1</v>
      </c>
      <c r="U66" s="14">
        <v>1</v>
      </c>
      <c r="V66" s="14">
        <v>0</v>
      </c>
      <c r="W66" s="38">
        <v>1.55</v>
      </c>
      <c r="X66" s="11">
        <f t="shared" si="49"/>
        <v>0</v>
      </c>
      <c r="Y66" s="10">
        <f t="shared" si="50"/>
        <v>0</v>
      </c>
      <c r="Z66" s="9"/>
      <c r="AA66" s="11">
        <f t="shared" si="51"/>
        <v>0</v>
      </c>
      <c r="AB66" s="9">
        <f t="shared" si="52"/>
        <v>0</v>
      </c>
      <c r="AD66" s="9">
        <f t="shared" si="53"/>
        <v>0</v>
      </c>
      <c r="AE66" s="9">
        <f t="shared" si="54"/>
        <v>0</v>
      </c>
      <c r="AG66" s="9">
        <f t="shared" si="55"/>
        <v>0</v>
      </c>
      <c r="AH66" s="9">
        <f t="shared" si="56"/>
        <v>0</v>
      </c>
    </row>
    <row r="67" spans="1:36" ht="22" customHeight="1" x14ac:dyDescent="0.2">
      <c r="A67" s="32"/>
      <c r="B67" s="102" t="s">
        <v>235</v>
      </c>
      <c r="C67" s="103">
        <v>136</v>
      </c>
      <c r="D67" s="82"/>
      <c r="E67" s="82"/>
      <c r="F67" s="82"/>
      <c r="G67" s="82"/>
      <c r="H67" s="82"/>
      <c r="I67" s="82"/>
      <c r="J67" s="82"/>
      <c r="K67" s="82"/>
      <c r="L67" s="82"/>
      <c r="M67" s="34">
        <f t="shared" si="45"/>
        <v>143</v>
      </c>
      <c r="N67" s="84"/>
      <c r="O67" s="84"/>
      <c r="P67" s="105">
        <f t="shared" si="46"/>
        <v>0</v>
      </c>
      <c r="Q67" s="106">
        <f t="shared" si="47"/>
        <v>0</v>
      </c>
      <c r="R67" s="140" t="s">
        <v>236</v>
      </c>
      <c r="S67" s="57">
        <f t="shared" si="48"/>
        <v>0</v>
      </c>
      <c r="T67" s="14">
        <v>1</v>
      </c>
      <c r="U67" s="14">
        <v>1</v>
      </c>
      <c r="V67" s="14">
        <v>0</v>
      </c>
      <c r="W67" s="38">
        <v>1.36</v>
      </c>
      <c r="X67" s="11">
        <f t="shared" si="49"/>
        <v>0</v>
      </c>
      <c r="Y67" s="10">
        <f t="shared" si="50"/>
        <v>0</v>
      </c>
      <c r="Z67" s="9"/>
      <c r="AA67" s="11">
        <f t="shared" si="51"/>
        <v>0</v>
      </c>
      <c r="AB67" s="9">
        <f t="shared" si="52"/>
        <v>0</v>
      </c>
      <c r="AD67" s="9">
        <f t="shared" si="53"/>
        <v>0</v>
      </c>
      <c r="AE67" s="9">
        <f t="shared" si="54"/>
        <v>0</v>
      </c>
      <c r="AG67" s="9">
        <f t="shared" si="55"/>
        <v>0</v>
      </c>
      <c r="AH67" s="9">
        <f t="shared" si="56"/>
        <v>0</v>
      </c>
    </row>
    <row r="68" spans="1:36" ht="22" customHeight="1" x14ac:dyDescent="0.2">
      <c r="A68" s="32"/>
      <c r="B68" s="29" t="s">
        <v>237</v>
      </c>
      <c r="C68" s="8">
        <v>140</v>
      </c>
      <c r="D68" s="81"/>
      <c r="E68" s="81"/>
      <c r="F68" s="81"/>
      <c r="G68" s="81"/>
      <c r="H68" s="81"/>
      <c r="I68" s="81"/>
      <c r="J68" s="81"/>
      <c r="K68" s="81"/>
      <c r="L68" s="81"/>
      <c r="M68" s="6">
        <f t="shared" si="45"/>
        <v>147</v>
      </c>
      <c r="N68" s="83"/>
      <c r="O68" s="83"/>
      <c r="P68" s="35">
        <f t="shared" si="46"/>
        <v>0</v>
      </c>
      <c r="Q68" s="37">
        <f t="shared" si="47"/>
        <v>0</v>
      </c>
      <c r="R68" s="141" t="s">
        <v>238</v>
      </c>
      <c r="S68" s="56">
        <f t="shared" si="48"/>
        <v>0</v>
      </c>
      <c r="T68" s="14">
        <v>1</v>
      </c>
      <c r="U68" s="14">
        <v>1</v>
      </c>
      <c r="V68" s="14">
        <v>0</v>
      </c>
      <c r="W68" s="38">
        <v>1.43</v>
      </c>
      <c r="X68" s="11">
        <f t="shared" si="49"/>
        <v>0</v>
      </c>
      <c r="Y68" s="10">
        <f t="shared" si="50"/>
        <v>0</v>
      </c>
      <c r="Z68" s="9"/>
      <c r="AA68" s="11">
        <f t="shared" si="51"/>
        <v>0</v>
      </c>
      <c r="AB68" s="9">
        <f t="shared" si="52"/>
        <v>0</v>
      </c>
      <c r="AD68" s="9">
        <f t="shared" si="53"/>
        <v>0</v>
      </c>
      <c r="AE68" s="9">
        <f t="shared" si="54"/>
        <v>0</v>
      </c>
      <c r="AG68" s="9">
        <f t="shared" si="55"/>
        <v>0</v>
      </c>
      <c r="AH68" s="9">
        <f t="shared" si="56"/>
        <v>0</v>
      </c>
    </row>
    <row r="69" spans="1:36" ht="22" customHeight="1" x14ac:dyDescent="0.2">
      <c r="A69" s="32"/>
      <c r="B69" s="102" t="s">
        <v>239</v>
      </c>
      <c r="C69" s="103">
        <v>134</v>
      </c>
      <c r="D69" s="82"/>
      <c r="E69" s="82"/>
      <c r="F69" s="82"/>
      <c r="G69" s="82"/>
      <c r="H69" s="82"/>
      <c r="I69" s="82"/>
      <c r="J69" s="82"/>
      <c r="K69" s="82"/>
      <c r="L69" s="82"/>
      <c r="M69" s="34">
        <f t="shared" si="45"/>
        <v>141</v>
      </c>
      <c r="N69" s="84"/>
      <c r="O69" s="84"/>
      <c r="P69" s="105">
        <f t="shared" si="46"/>
        <v>0</v>
      </c>
      <c r="Q69" s="106">
        <f t="shared" si="47"/>
        <v>0</v>
      </c>
      <c r="R69" s="140" t="s">
        <v>240</v>
      </c>
      <c r="S69" s="57">
        <f t="shared" si="48"/>
        <v>0</v>
      </c>
      <c r="T69" s="14">
        <v>1</v>
      </c>
      <c r="U69" s="14">
        <v>1</v>
      </c>
      <c r="V69" s="14">
        <v>0</v>
      </c>
      <c r="W69" s="38">
        <v>1.31</v>
      </c>
      <c r="X69" s="11">
        <f t="shared" si="49"/>
        <v>0</v>
      </c>
      <c r="Y69" s="10">
        <f t="shared" si="50"/>
        <v>0</v>
      </c>
      <c r="Z69" s="9"/>
      <c r="AA69" s="11">
        <f t="shared" si="51"/>
        <v>0</v>
      </c>
      <c r="AB69" s="9">
        <f t="shared" si="52"/>
        <v>0</v>
      </c>
      <c r="AD69" s="9">
        <f t="shared" si="53"/>
        <v>0</v>
      </c>
      <c r="AE69" s="9">
        <f t="shared" si="54"/>
        <v>0</v>
      </c>
      <c r="AG69" s="9">
        <f t="shared" si="55"/>
        <v>0</v>
      </c>
      <c r="AH69" s="9">
        <f t="shared" si="56"/>
        <v>0</v>
      </c>
    </row>
    <row r="70" spans="1:36" ht="22" customHeight="1" x14ac:dyDescent="0.2">
      <c r="A70" s="32"/>
      <c r="B70" s="29" t="s">
        <v>241</v>
      </c>
      <c r="C70" s="8">
        <v>134</v>
      </c>
      <c r="D70" s="81"/>
      <c r="E70" s="81"/>
      <c r="F70" s="81"/>
      <c r="G70" s="81"/>
      <c r="H70" s="81"/>
      <c r="I70" s="81"/>
      <c r="J70" s="81"/>
      <c r="K70" s="81"/>
      <c r="L70" s="81"/>
      <c r="M70" s="6">
        <f t="shared" si="45"/>
        <v>141</v>
      </c>
      <c r="N70" s="83"/>
      <c r="O70" s="83"/>
      <c r="P70" s="35">
        <f t="shared" si="46"/>
        <v>0</v>
      </c>
      <c r="Q70" s="37">
        <f t="shared" si="47"/>
        <v>0</v>
      </c>
      <c r="R70" s="141" t="s">
        <v>242</v>
      </c>
      <c r="S70" s="56">
        <f t="shared" si="48"/>
        <v>0</v>
      </c>
      <c r="T70" s="14">
        <v>1</v>
      </c>
      <c r="U70" s="14">
        <v>1</v>
      </c>
      <c r="V70" s="14">
        <v>0</v>
      </c>
      <c r="W70" s="38">
        <v>1.3</v>
      </c>
      <c r="X70" s="11">
        <f t="shared" si="49"/>
        <v>0</v>
      </c>
      <c r="Y70" s="10">
        <f t="shared" si="50"/>
        <v>0</v>
      </c>
      <c r="Z70" s="9"/>
      <c r="AA70" s="11">
        <f t="shared" si="51"/>
        <v>0</v>
      </c>
      <c r="AB70" s="9">
        <f t="shared" si="52"/>
        <v>0</v>
      </c>
      <c r="AD70" s="9">
        <f t="shared" si="53"/>
        <v>0</v>
      </c>
      <c r="AE70" s="9">
        <f t="shared" si="54"/>
        <v>0</v>
      </c>
      <c r="AG70" s="9">
        <f t="shared" si="55"/>
        <v>0</v>
      </c>
      <c r="AH70" s="9">
        <f t="shared" si="56"/>
        <v>0</v>
      </c>
    </row>
    <row r="71" spans="1:36" ht="22" customHeight="1" x14ac:dyDescent="0.2">
      <c r="A71" s="32"/>
      <c r="B71" s="102" t="s">
        <v>243</v>
      </c>
      <c r="C71" s="103">
        <v>138</v>
      </c>
      <c r="D71" s="82"/>
      <c r="E71" s="82"/>
      <c r="F71" s="82"/>
      <c r="G71" s="82"/>
      <c r="H71" s="82"/>
      <c r="I71" s="82"/>
      <c r="J71" s="82"/>
      <c r="K71" s="82"/>
      <c r="L71" s="82"/>
      <c r="M71" s="34">
        <f t="shared" si="45"/>
        <v>145</v>
      </c>
      <c r="N71" s="84"/>
      <c r="O71" s="84"/>
      <c r="P71" s="105">
        <f t="shared" si="46"/>
        <v>0</v>
      </c>
      <c r="Q71" s="106">
        <f t="shared" si="47"/>
        <v>0</v>
      </c>
      <c r="R71" s="140" t="s">
        <v>244</v>
      </c>
      <c r="S71" s="57">
        <f t="shared" si="48"/>
        <v>0</v>
      </c>
      <c r="T71" s="14">
        <v>1</v>
      </c>
      <c r="U71" s="14">
        <v>1</v>
      </c>
      <c r="V71" s="14">
        <v>0</v>
      </c>
      <c r="W71" s="38">
        <v>1.41</v>
      </c>
      <c r="X71" s="11">
        <f t="shared" si="49"/>
        <v>0</v>
      </c>
      <c r="Y71" s="10">
        <f t="shared" si="50"/>
        <v>0</v>
      </c>
      <c r="Z71" s="9"/>
      <c r="AA71" s="11">
        <f t="shared" si="51"/>
        <v>0</v>
      </c>
      <c r="AB71" s="9">
        <f t="shared" si="52"/>
        <v>0</v>
      </c>
      <c r="AD71" s="9">
        <f t="shared" si="53"/>
        <v>0</v>
      </c>
      <c r="AE71" s="9">
        <f t="shared" si="54"/>
        <v>0</v>
      </c>
      <c r="AG71" s="9">
        <f t="shared" si="55"/>
        <v>0</v>
      </c>
      <c r="AH71" s="9">
        <f t="shared" si="56"/>
        <v>0</v>
      </c>
    </row>
    <row r="72" spans="1:36" ht="22" customHeight="1" x14ac:dyDescent="0.2">
      <c r="A72" s="32"/>
      <c r="B72" s="29" t="s">
        <v>245</v>
      </c>
      <c r="C72" s="8">
        <v>116</v>
      </c>
      <c r="D72" s="81"/>
      <c r="E72" s="81"/>
      <c r="F72" s="81"/>
      <c r="G72" s="81"/>
      <c r="H72" s="81"/>
      <c r="I72" s="81"/>
      <c r="J72" s="81"/>
      <c r="K72" s="81"/>
      <c r="L72" s="81"/>
      <c r="M72" s="6">
        <f t="shared" si="45"/>
        <v>122</v>
      </c>
      <c r="N72" s="83"/>
      <c r="O72" s="83"/>
      <c r="P72" s="35">
        <f t="shared" si="46"/>
        <v>0</v>
      </c>
      <c r="Q72" s="37">
        <f t="shared" si="47"/>
        <v>0</v>
      </c>
      <c r="R72" s="141" t="s">
        <v>246</v>
      </c>
      <c r="S72" s="56">
        <f t="shared" si="48"/>
        <v>0</v>
      </c>
      <c r="T72" s="14">
        <v>1</v>
      </c>
      <c r="U72" s="14">
        <v>1</v>
      </c>
      <c r="V72" s="14">
        <v>0</v>
      </c>
      <c r="W72" s="38">
        <v>0.86</v>
      </c>
      <c r="X72" s="11">
        <f t="shared" si="49"/>
        <v>0</v>
      </c>
      <c r="Y72" s="10">
        <f t="shared" si="50"/>
        <v>0</v>
      </c>
      <c r="Z72" s="9"/>
      <c r="AA72" s="11">
        <f t="shared" si="51"/>
        <v>0</v>
      </c>
      <c r="AB72" s="9">
        <f t="shared" si="52"/>
        <v>0</v>
      </c>
      <c r="AD72" s="9">
        <f t="shared" si="53"/>
        <v>0</v>
      </c>
      <c r="AE72" s="9">
        <f t="shared" si="54"/>
        <v>0</v>
      </c>
      <c r="AG72" s="9">
        <f t="shared" si="55"/>
        <v>0</v>
      </c>
      <c r="AH72" s="9">
        <f t="shared" si="56"/>
        <v>0</v>
      </c>
    </row>
    <row r="73" spans="1:36" ht="22" customHeight="1" x14ac:dyDescent="0.2">
      <c r="A73" s="32"/>
      <c r="B73" s="102" t="s">
        <v>247</v>
      </c>
      <c r="C73" s="103">
        <v>114</v>
      </c>
      <c r="D73" s="82"/>
      <c r="E73" s="82"/>
      <c r="F73" s="82"/>
      <c r="G73" s="82"/>
      <c r="H73" s="82"/>
      <c r="I73" s="82"/>
      <c r="J73" s="82"/>
      <c r="K73" s="82"/>
      <c r="L73" s="82"/>
      <c r="M73" s="34">
        <f t="shared" si="45"/>
        <v>120</v>
      </c>
      <c r="N73" s="84"/>
      <c r="O73" s="84"/>
      <c r="P73" s="105">
        <f t="shared" si="46"/>
        <v>0</v>
      </c>
      <c r="Q73" s="106">
        <f t="shared" si="47"/>
        <v>0</v>
      </c>
      <c r="R73" s="140" t="s">
        <v>248</v>
      </c>
      <c r="S73" s="57">
        <f t="shared" si="48"/>
        <v>0</v>
      </c>
      <c r="T73" s="14">
        <v>1</v>
      </c>
      <c r="U73" s="14">
        <v>1</v>
      </c>
      <c r="V73" s="14">
        <v>0</v>
      </c>
      <c r="W73" s="38">
        <v>0.79</v>
      </c>
      <c r="X73" s="11">
        <f t="shared" si="49"/>
        <v>0</v>
      </c>
      <c r="Y73" s="10">
        <f t="shared" si="50"/>
        <v>0</v>
      </c>
      <c r="Z73" s="9"/>
      <c r="AA73" s="11">
        <f t="shared" si="51"/>
        <v>0</v>
      </c>
      <c r="AB73" s="9">
        <f t="shared" si="52"/>
        <v>0</v>
      </c>
      <c r="AD73" s="9">
        <f t="shared" si="53"/>
        <v>0</v>
      </c>
      <c r="AE73" s="9">
        <f t="shared" si="54"/>
        <v>0</v>
      </c>
      <c r="AG73" s="9">
        <f t="shared" si="55"/>
        <v>0</v>
      </c>
      <c r="AH73" s="9">
        <f t="shared" si="56"/>
        <v>0</v>
      </c>
    </row>
    <row r="74" spans="1:36" ht="22" customHeight="1" x14ac:dyDescent="0.2">
      <c r="A74" s="32"/>
      <c r="B74" s="29" t="s">
        <v>249</v>
      </c>
      <c r="C74" s="8">
        <v>114</v>
      </c>
      <c r="D74" s="81"/>
      <c r="E74" s="81"/>
      <c r="F74" s="81"/>
      <c r="G74" s="81"/>
      <c r="H74" s="81"/>
      <c r="I74" s="81"/>
      <c r="J74" s="81"/>
      <c r="K74" s="81"/>
      <c r="L74" s="81"/>
      <c r="M74" s="6">
        <f t="shared" si="45"/>
        <v>120</v>
      </c>
      <c r="N74" s="83"/>
      <c r="O74" s="83"/>
      <c r="P74" s="35">
        <f t="shared" si="46"/>
        <v>0</v>
      </c>
      <c r="Q74" s="37">
        <f t="shared" si="47"/>
        <v>0</v>
      </c>
      <c r="R74" s="141" t="s">
        <v>250</v>
      </c>
      <c r="S74" s="56">
        <f t="shared" si="48"/>
        <v>0</v>
      </c>
      <c r="T74" s="14">
        <v>1</v>
      </c>
      <c r="U74" s="14">
        <v>1</v>
      </c>
      <c r="V74" s="14">
        <v>0</v>
      </c>
      <c r="W74" s="38">
        <v>0.77</v>
      </c>
      <c r="X74" s="11">
        <f t="shared" si="49"/>
        <v>0</v>
      </c>
      <c r="Y74" s="10">
        <f t="shared" si="50"/>
        <v>0</v>
      </c>
      <c r="Z74" s="9"/>
      <c r="AA74" s="11">
        <f t="shared" si="51"/>
        <v>0</v>
      </c>
      <c r="AB74" s="9">
        <f t="shared" si="52"/>
        <v>0</v>
      </c>
      <c r="AD74" s="9">
        <f t="shared" si="53"/>
        <v>0</v>
      </c>
      <c r="AE74" s="9">
        <f t="shared" si="54"/>
        <v>0</v>
      </c>
      <c r="AG74" s="9">
        <f t="shared" si="55"/>
        <v>0</v>
      </c>
      <c r="AH74" s="9">
        <f t="shared" si="56"/>
        <v>0</v>
      </c>
    </row>
    <row r="75" spans="1:36" ht="22" customHeight="1" x14ac:dyDescent="0.2">
      <c r="A75" s="32"/>
      <c r="B75" s="102" t="s">
        <v>251</v>
      </c>
      <c r="C75" s="103">
        <v>114</v>
      </c>
      <c r="D75" s="82"/>
      <c r="E75" s="82"/>
      <c r="F75" s="82"/>
      <c r="G75" s="82"/>
      <c r="H75" s="82"/>
      <c r="I75" s="82"/>
      <c r="J75" s="82"/>
      <c r="K75" s="82"/>
      <c r="L75" s="82"/>
      <c r="M75" s="34">
        <f t="shared" si="45"/>
        <v>120</v>
      </c>
      <c r="N75" s="84"/>
      <c r="O75" s="84"/>
      <c r="P75" s="105">
        <f t="shared" si="46"/>
        <v>0</v>
      </c>
      <c r="Q75" s="106">
        <f t="shared" si="47"/>
        <v>0</v>
      </c>
      <c r="R75" s="140" t="s">
        <v>252</v>
      </c>
      <c r="S75" s="57">
        <f t="shared" si="48"/>
        <v>0</v>
      </c>
      <c r="T75" s="14">
        <v>1</v>
      </c>
      <c r="U75" s="14">
        <v>1</v>
      </c>
      <c r="V75" s="14">
        <v>0</v>
      </c>
      <c r="W75" s="38">
        <v>0.76</v>
      </c>
      <c r="X75" s="11">
        <f t="shared" si="49"/>
        <v>0</v>
      </c>
      <c r="Y75" s="10">
        <f t="shared" si="50"/>
        <v>0</v>
      </c>
      <c r="Z75" s="9"/>
      <c r="AA75" s="11">
        <f t="shared" si="51"/>
        <v>0</v>
      </c>
      <c r="AB75" s="9">
        <f t="shared" si="52"/>
        <v>0</v>
      </c>
      <c r="AD75" s="9">
        <f t="shared" si="53"/>
        <v>0</v>
      </c>
      <c r="AE75" s="9">
        <f t="shared" si="54"/>
        <v>0</v>
      </c>
      <c r="AG75" s="9">
        <f t="shared" si="55"/>
        <v>0</v>
      </c>
      <c r="AH75" s="9">
        <f t="shared" si="56"/>
        <v>0</v>
      </c>
    </row>
    <row r="76" spans="1:36" ht="22" customHeight="1" x14ac:dyDescent="0.2">
      <c r="A76" s="32"/>
      <c r="B76" s="29" t="s">
        <v>253</v>
      </c>
      <c r="C76" s="8">
        <v>114</v>
      </c>
      <c r="D76" s="81"/>
      <c r="E76" s="81"/>
      <c r="F76" s="81"/>
      <c r="G76" s="81"/>
      <c r="H76" s="81"/>
      <c r="I76" s="81"/>
      <c r="J76" s="81"/>
      <c r="K76" s="81"/>
      <c r="L76" s="81"/>
      <c r="M76" s="6">
        <f t="shared" si="45"/>
        <v>120</v>
      </c>
      <c r="N76" s="83"/>
      <c r="O76" s="83"/>
      <c r="P76" s="35">
        <f t="shared" si="46"/>
        <v>0</v>
      </c>
      <c r="Q76" s="37">
        <f t="shared" si="47"/>
        <v>0</v>
      </c>
      <c r="R76" s="141" t="s">
        <v>254</v>
      </c>
      <c r="S76" s="56">
        <f t="shared" si="48"/>
        <v>0</v>
      </c>
      <c r="T76" s="14">
        <v>1</v>
      </c>
      <c r="U76" s="14">
        <v>1</v>
      </c>
      <c r="V76" s="14">
        <v>0</v>
      </c>
      <c r="W76" s="38">
        <v>0.78</v>
      </c>
      <c r="X76" s="11">
        <f t="shared" si="49"/>
        <v>0</v>
      </c>
      <c r="Y76" s="10">
        <f t="shared" si="50"/>
        <v>0</v>
      </c>
      <c r="Z76" s="9"/>
      <c r="AA76" s="11">
        <f t="shared" si="51"/>
        <v>0</v>
      </c>
      <c r="AB76" s="9">
        <f t="shared" si="52"/>
        <v>0</v>
      </c>
      <c r="AD76" s="9">
        <f t="shared" si="53"/>
        <v>0</v>
      </c>
      <c r="AE76" s="9">
        <f t="shared" si="54"/>
        <v>0</v>
      </c>
      <c r="AG76" s="9">
        <f t="shared" si="55"/>
        <v>0</v>
      </c>
      <c r="AH76" s="9">
        <f t="shared" si="56"/>
        <v>0</v>
      </c>
    </row>
    <row r="77" spans="1:36" ht="22" customHeight="1" x14ac:dyDescent="0.2">
      <c r="A77" s="32"/>
      <c r="B77" s="102" t="s">
        <v>255</v>
      </c>
      <c r="C77" s="103">
        <v>114</v>
      </c>
      <c r="D77" s="82"/>
      <c r="E77" s="82"/>
      <c r="F77" s="82"/>
      <c r="G77" s="82"/>
      <c r="H77" s="82"/>
      <c r="I77" s="82"/>
      <c r="J77" s="82"/>
      <c r="K77" s="82"/>
      <c r="L77" s="82"/>
      <c r="M77" s="34">
        <f t="shared" si="45"/>
        <v>120</v>
      </c>
      <c r="N77" s="84"/>
      <c r="O77" s="84"/>
      <c r="P77" s="105">
        <f t="shared" si="46"/>
        <v>0</v>
      </c>
      <c r="Q77" s="106">
        <f t="shared" si="47"/>
        <v>0</v>
      </c>
      <c r="R77" s="140" t="s">
        <v>256</v>
      </c>
      <c r="S77" s="57">
        <f t="shared" si="48"/>
        <v>0</v>
      </c>
      <c r="T77" s="14">
        <v>1</v>
      </c>
      <c r="U77" s="14">
        <v>1</v>
      </c>
      <c r="V77" s="14">
        <v>0</v>
      </c>
      <c r="W77" s="38">
        <v>0.81</v>
      </c>
      <c r="X77" s="11">
        <f t="shared" si="49"/>
        <v>0</v>
      </c>
      <c r="Y77" s="10">
        <f t="shared" si="50"/>
        <v>0</v>
      </c>
      <c r="Z77" s="9"/>
      <c r="AA77" s="11">
        <f t="shared" si="51"/>
        <v>0</v>
      </c>
      <c r="AB77" s="9">
        <f t="shared" si="52"/>
        <v>0</v>
      </c>
      <c r="AD77" s="9">
        <f t="shared" si="53"/>
        <v>0</v>
      </c>
      <c r="AE77" s="9">
        <f t="shared" si="54"/>
        <v>0</v>
      </c>
      <c r="AG77" s="9">
        <f t="shared" si="55"/>
        <v>0</v>
      </c>
      <c r="AH77" s="9">
        <f t="shared" si="56"/>
        <v>0</v>
      </c>
    </row>
    <row r="78" spans="1:36" s="5" customFormat="1" ht="22" customHeight="1" x14ac:dyDescent="0.2">
      <c r="B78" s="29"/>
      <c r="C78" s="121"/>
      <c r="D78" s="80"/>
      <c r="E78" s="47"/>
      <c r="F78" s="48"/>
      <c r="G78" s="49"/>
      <c r="H78" s="50"/>
      <c r="I78" s="51"/>
      <c r="J78" s="52"/>
      <c r="K78" s="40"/>
      <c r="L78" s="41"/>
      <c r="M78" s="138"/>
      <c r="N78" s="53"/>
      <c r="O78" s="54"/>
      <c r="P78" s="86"/>
      <c r="Q78" s="87"/>
      <c r="R78" s="86"/>
      <c r="S78" s="86"/>
      <c r="W78" s="88"/>
      <c r="AD78" s="9"/>
      <c r="AG78" s="9"/>
      <c r="AH78" s="9"/>
      <c r="AI78" s="1"/>
      <c r="AJ78" s="1"/>
    </row>
    <row r="79" spans="1:36" ht="30" customHeight="1" x14ac:dyDescent="0.2">
      <c r="A79" s="146" t="s">
        <v>129</v>
      </c>
      <c r="B79" s="104" t="s">
        <v>257</v>
      </c>
      <c r="C79" s="103">
        <v>2212</v>
      </c>
      <c r="D79" s="82"/>
      <c r="E79" s="82"/>
      <c r="F79" s="82"/>
      <c r="G79" s="82"/>
      <c r="H79" s="82"/>
      <c r="I79" s="82"/>
      <c r="J79" s="82"/>
      <c r="K79" s="82"/>
      <c r="L79" s="82"/>
      <c r="M79" s="103">
        <v>2329</v>
      </c>
      <c r="N79" s="84"/>
      <c r="O79" s="84"/>
      <c r="P79" s="105">
        <f>X79</f>
        <v>0</v>
      </c>
      <c r="Q79" s="106">
        <f>SUM(AD79:AE79)*W79</f>
        <v>0</v>
      </c>
      <c r="R79" s="140" t="s">
        <v>95</v>
      </c>
      <c r="S79" s="57">
        <f>SUM((AD79*C79)+(AE79*M79))</f>
        <v>0</v>
      </c>
      <c r="T79" s="14">
        <v>15</v>
      </c>
      <c r="U79" s="14">
        <v>15</v>
      </c>
      <c r="V79" s="14">
        <v>0</v>
      </c>
      <c r="W79" s="59">
        <f>SUM(W81:W95)</f>
        <v>25.983864239255105</v>
      </c>
      <c r="X79" s="11">
        <f>(SUM(D79:L79)+SUM(N79:O79))*T79</f>
        <v>0</v>
      </c>
      <c r="Y79" s="10">
        <f>(SUM(D79:L79,N79:O79))*W79</f>
        <v>0</v>
      </c>
      <c r="Z79" s="9"/>
      <c r="AA79" s="11">
        <f>SUM(AD79+AE79)*15</f>
        <v>0</v>
      </c>
      <c r="AB79" s="9">
        <f>SUM(T79*AA79)/15</f>
        <v>0</v>
      </c>
      <c r="AD79" s="9">
        <f>SUM(D79:L79)</f>
        <v>0</v>
      </c>
      <c r="AE79" s="9">
        <f>SUM(N79:O79)</f>
        <v>0</v>
      </c>
      <c r="AG79" s="9">
        <f t="shared" ref="AG79" si="57">SUM(AD79:AE79)*U79</f>
        <v>0</v>
      </c>
      <c r="AH79" s="9">
        <f t="shared" ref="AH79" si="58">SUM(AD79:AE79)*V79</f>
        <v>0</v>
      </c>
    </row>
    <row r="80" spans="1:36" s="5" customFormat="1" ht="22" customHeight="1" x14ac:dyDescent="0.2">
      <c r="B80" s="29"/>
      <c r="C80" s="121"/>
      <c r="D80" s="80"/>
      <c r="E80" s="47"/>
      <c r="F80" s="48"/>
      <c r="G80" s="49"/>
      <c r="H80" s="50"/>
      <c r="I80" s="51"/>
      <c r="J80" s="52"/>
      <c r="K80" s="40"/>
      <c r="L80" s="41"/>
      <c r="M80" s="138"/>
      <c r="N80" s="53"/>
      <c r="O80" s="54"/>
      <c r="P80" s="86"/>
      <c r="Q80" s="87"/>
      <c r="R80" s="86"/>
      <c r="S80" s="86"/>
      <c r="W80" s="88"/>
      <c r="AD80" s="9"/>
      <c r="AG80" s="9"/>
      <c r="AH80" s="9"/>
      <c r="AI80" s="1"/>
      <c r="AJ80" s="1"/>
    </row>
    <row r="81" spans="1:36" ht="22" customHeight="1" x14ac:dyDescent="0.2">
      <c r="A81" s="32"/>
      <c r="B81" s="102" t="s">
        <v>258</v>
      </c>
      <c r="C81" s="103">
        <v>150</v>
      </c>
      <c r="D81" s="82"/>
      <c r="E81" s="82"/>
      <c r="F81" s="82"/>
      <c r="G81" s="82"/>
      <c r="H81" s="82"/>
      <c r="I81" s="82"/>
      <c r="J81" s="82"/>
      <c r="K81" s="82"/>
      <c r="L81" s="82"/>
      <c r="M81" s="34">
        <f t="shared" ref="M81:M95" si="59">ROUNDUP((C81*105%),0.1)</f>
        <v>158</v>
      </c>
      <c r="N81" s="84"/>
      <c r="O81" s="84"/>
      <c r="P81" s="105">
        <f t="shared" ref="P81:P95" si="60">X81</f>
        <v>0</v>
      </c>
      <c r="Q81" s="106">
        <f t="shared" ref="Q81:Q95" si="61">SUM(AA81*W81)</f>
        <v>0</v>
      </c>
      <c r="R81" s="140" t="s">
        <v>259</v>
      </c>
      <c r="S81" s="57">
        <f t="shared" ref="S81:S95" si="62">SUM((AD81*C81)+(AE81*M81))</f>
        <v>0</v>
      </c>
      <c r="T81" s="14">
        <v>1</v>
      </c>
      <c r="U81" s="14">
        <v>1</v>
      </c>
      <c r="V81" s="14">
        <v>0</v>
      </c>
      <c r="W81" s="38">
        <v>1.6080009666666666</v>
      </c>
      <c r="X81" s="11">
        <f t="shared" ref="X81:X95" si="63">(SUM(D81:L81,N81:O81))*T81</f>
        <v>0</v>
      </c>
      <c r="Y81" s="10">
        <f t="shared" ref="Y81:Y95" si="64">(SUM(D81:L81,N81:O81))*W81</f>
        <v>0</v>
      </c>
      <c r="Z81" s="9"/>
      <c r="AA81" s="11">
        <f t="shared" ref="AA81:AA95" si="65">SUM(AD81+AE81)</f>
        <v>0</v>
      </c>
      <c r="AB81" s="9">
        <f t="shared" ref="AB81:AB95" si="66">SUM(T81*AA81)</f>
        <v>0</v>
      </c>
      <c r="AD81" s="9">
        <f t="shared" ref="AD81:AD95" si="67">SUM(D81:L81)</f>
        <v>0</v>
      </c>
      <c r="AE81" s="9">
        <f t="shared" ref="AE81:AE95" si="68">SUM(N81:O81)</f>
        <v>0</v>
      </c>
      <c r="AG81" s="9">
        <f t="shared" ref="AG81:AG95" si="69">SUM(AD81:AE81)*U81</f>
        <v>0</v>
      </c>
      <c r="AH81" s="9">
        <f t="shared" ref="AH81:AH95" si="70">SUM(AD81:AE81)*V81</f>
        <v>0</v>
      </c>
    </row>
    <row r="82" spans="1:36" ht="22" customHeight="1" x14ac:dyDescent="0.2">
      <c r="A82" s="32"/>
      <c r="B82" s="29" t="s">
        <v>260</v>
      </c>
      <c r="C82" s="8">
        <v>154</v>
      </c>
      <c r="D82" s="81"/>
      <c r="E82" s="81"/>
      <c r="F82" s="81"/>
      <c r="G82" s="81"/>
      <c r="H82" s="81"/>
      <c r="I82" s="81"/>
      <c r="J82" s="81"/>
      <c r="K82" s="81"/>
      <c r="L82" s="81"/>
      <c r="M82" s="6">
        <f t="shared" si="59"/>
        <v>162</v>
      </c>
      <c r="N82" s="83"/>
      <c r="O82" s="83"/>
      <c r="P82" s="35">
        <f t="shared" si="60"/>
        <v>0</v>
      </c>
      <c r="Q82" s="37">
        <f t="shared" si="61"/>
        <v>0</v>
      </c>
      <c r="R82" s="141" t="s">
        <v>261</v>
      </c>
      <c r="S82" s="56">
        <f t="shared" si="62"/>
        <v>0</v>
      </c>
      <c r="T82" s="14">
        <v>1</v>
      </c>
      <c r="U82" s="14">
        <v>1</v>
      </c>
      <c r="V82" s="14">
        <v>0</v>
      </c>
      <c r="W82" s="38">
        <v>1.6737005666666667</v>
      </c>
      <c r="X82" s="11">
        <f t="shared" si="63"/>
        <v>0</v>
      </c>
      <c r="Y82" s="10">
        <f t="shared" si="64"/>
        <v>0</v>
      </c>
      <c r="Z82" s="9"/>
      <c r="AA82" s="11">
        <f t="shared" si="65"/>
        <v>0</v>
      </c>
      <c r="AB82" s="9">
        <f t="shared" si="66"/>
        <v>0</v>
      </c>
      <c r="AD82" s="9">
        <f t="shared" si="67"/>
        <v>0</v>
      </c>
      <c r="AE82" s="9">
        <f t="shared" si="68"/>
        <v>0</v>
      </c>
      <c r="AG82" s="9">
        <f t="shared" si="69"/>
        <v>0</v>
      </c>
      <c r="AH82" s="9">
        <f t="shared" si="70"/>
        <v>0</v>
      </c>
    </row>
    <row r="83" spans="1:36" ht="22" customHeight="1" x14ac:dyDescent="0.2">
      <c r="A83" s="32"/>
      <c r="B83" s="102" t="s">
        <v>262</v>
      </c>
      <c r="C83" s="103">
        <v>152</v>
      </c>
      <c r="D83" s="82"/>
      <c r="E83" s="82"/>
      <c r="F83" s="82"/>
      <c r="G83" s="82"/>
      <c r="H83" s="82"/>
      <c r="I83" s="82"/>
      <c r="J83" s="82"/>
      <c r="K83" s="82"/>
      <c r="L83" s="82"/>
      <c r="M83" s="34">
        <f t="shared" si="59"/>
        <v>160</v>
      </c>
      <c r="N83" s="84"/>
      <c r="O83" s="84"/>
      <c r="P83" s="105">
        <f t="shared" si="60"/>
        <v>0</v>
      </c>
      <c r="Q83" s="106">
        <f t="shared" si="61"/>
        <v>0</v>
      </c>
      <c r="R83" s="140" t="s">
        <v>263</v>
      </c>
      <c r="S83" s="57">
        <f t="shared" si="62"/>
        <v>0</v>
      </c>
      <c r="T83" s="14">
        <v>1</v>
      </c>
      <c r="U83" s="14">
        <v>1</v>
      </c>
      <c r="V83" s="14">
        <v>0</v>
      </c>
      <c r="W83" s="38">
        <v>1.6391436333333333</v>
      </c>
      <c r="X83" s="11">
        <f t="shared" si="63"/>
        <v>0</v>
      </c>
      <c r="Y83" s="10">
        <f t="shared" si="64"/>
        <v>0</v>
      </c>
      <c r="Z83" s="9"/>
      <c r="AA83" s="11">
        <f t="shared" si="65"/>
        <v>0</v>
      </c>
      <c r="AB83" s="9">
        <f t="shared" si="66"/>
        <v>0</v>
      </c>
      <c r="AD83" s="9">
        <f t="shared" si="67"/>
        <v>0</v>
      </c>
      <c r="AE83" s="9">
        <f t="shared" si="68"/>
        <v>0</v>
      </c>
      <c r="AG83" s="9">
        <f t="shared" si="69"/>
        <v>0</v>
      </c>
      <c r="AH83" s="9">
        <f t="shared" si="70"/>
        <v>0</v>
      </c>
    </row>
    <row r="84" spans="1:36" ht="22" customHeight="1" x14ac:dyDescent="0.2">
      <c r="A84" s="32"/>
      <c r="B84" s="29" t="s">
        <v>264</v>
      </c>
      <c r="C84" s="8">
        <v>148</v>
      </c>
      <c r="D84" s="81"/>
      <c r="E84" s="81"/>
      <c r="F84" s="81"/>
      <c r="G84" s="81"/>
      <c r="H84" s="81"/>
      <c r="I84" s="81"/>
      <c r="J84" s="81"/>
      <c r="K84" s="81"/>
      <c r="L84" s="81"/>
      <c r="M84" s="6">
        <f t="shared" si="59"/>
        <v>156</v>
      </c>
      <c r="N84" s="83"/>
      <c r="O84" s="83"/>
      <c r="P84" s="35">
        <f t="shared" si="60"/>
        <v>0</v>
      </c>
      <c r="Q84" s="37">
        <f t="shared" si="61"/>
        <v>0</v>
      </c>
      <c r="R84" s="141" t="s">
        <v>265</v>
      </c>
      <c r="S84" s="56">
        <f t="shared" si="62"/>
        <v>0</v>
      </c>
      <c r="T84" s="14">
        <v>1</v>
      </c>
      <c r="U84" s="14">
        <v>1</v>
      </c>
      <c r="V84" s="14">
        <v>0</v>
      </c>
      <c r="W84" s="38">
        <v>1.5239193333333332</v>
      </c>
      <c r="X84" s="11">
        <f t="shared" si="63"/>
        <v>0</v>
      </c>
      <c r="Y84" s="10">
        <f t="shared" si="64"/>
        <v>0</v>
      </c>
      <c r="Z84" s="9"/>
      <c r="AA84" s="11">
        <f t="shared" si="65"/>
        <v>0</v>
      </c>
      <c r="AB84" s="9">
        <f t="shared" si="66"/>
        <v>0</v>
      </c>
      <c r="AD84" s="9">
        <f t="shared" si="67"/>
        <v>0</v>
      </c>
      <c r="AE84" s="9">
        <f t="shared" si="68"/>
        <v>0</v>
      </c>
      <c r="AG84" s="9">
        <f t="shared" si="69"/>
        <v>0</v>
      </c>
      <c r="AH84" s="9">
        <f t="shared" si="70"/>
        <v>0</v>
      </c>
    </row>
    <row r="85" spans="1:36" ht="22" customHeight="1" x14ac:dyDescent="0.2">
      <c r="A85" s="32"/>
      <c r="B85" s="102" t="s">
        <v>266</v>
      </c>
      <c r="C85" s="103">
        <v>148</v>
      </c>
      <c r="D85" s="82"/>
      <c r="E85" s="82"/>
      <c r="F85" s="82"/>
      <c r="G85" s="82"/>
      <c r="H85" s="82"/>
      <c r="I85" s="82"/>
      <c r="J85" s="82"/>
      <c r="K85" s="82"/>
      <c r="L85" s="82"/>
      <c r="M85" s="34">
        <f t="shared" si="59"/>
        <v>156</v>
      </c>
      <c r="N85" s="84"/>
      <c r="O85" s="84"/>
      <c r="P85" s="105">
        <f t="shared" si="60"/>
        <v>0</v>
      </c>
      <c r="Q85" s="106">
        <f t="shared" si="61"/>
        <v>0</v>
      </c>
      <c r="R85" s="140" t="s">
        <v>267</v>
      </c>
      <c r="S85" s="57">
        <f t="shared" si="62"/>
        <v>0</v>
      </c>
      <c r="T85" s="14">
        <v>1</v>
      </c>
      <c r="U85" s="14">
        <v>1</v>
      </c>
      <c r="V85" s="14">
        <v>0</v>
      </c>
      <c r="W85" s="38">
        <v>1.5377835333333334</v>
      </c>
      <c r="X85" s="11">
        <f t="shared" si="63"/>
        <v>0</v>
      </c>
      <c r="Y85" s="10">
        <f t="shared" si="64"/>
        <v>0</v>
      </c>
      <c r="Z85" s="9"/>
      <c r="AA85" s="11">
        <f t="shared" si="65"/>
        <v>0</v>
      </c>
      <c r="AB85" s="9">
        <f t="shared" si="66"/>
        <v>0</v>
      </c>
      <c r="AD85" s="9">
        <f t="shared" si="67"/>
        <v>0</v>
      </c>
      <c r="AE85" s="9">
        <f t="shared" si="68"/>
        <v>0</v>
      </c>
      <c r="AG85" s="9">
        <f t="shared" si="69"/>
        <v>0</v>
      </c>
      <c r="AH85" s="9">
        <f t="shared" si="70"/>
        <v>0</v>
      </c>
    </row>
    <row r="86" spans="1:36" ht="22" customHeight="1" x14ac:dyDescent="0.2">
      <c r="A86" s="32"/>
      <c r="B86" s="29" t="s">
        <v>268</v>
      </c>
      <c r="C86" s="8">
        <v>148</v>
      </c>
      <c r="D86" s="81"/>
      <c r="E86" s="81"/>
      <c r="F86" s="81"/>
      <c r="G86" s="81"/>
      <c r="H86" s="81"/>
      <c r="I86" s="81"/>
      <c r="J86" s="81"/>
      <c r="K86" s="81"/>
      <c r="L86" s="81"/>
      <c r="M86" s="6">
        <f t="shared" si="59"/>
        <v>156</v>
      </c>
      <c r="N86" s="83"/>
      <c r="O86" s="83"/>
      <c r="P86" s="35">
        <f t="shared" si="60"/>
        <v>0</v>
      </c>
      <c r="Q86" s="37">
        <f t="shared" si="61"/>
        <v>0</v>
      </c>
      <c r="R86" s="141" t="s">
        <v>269</v>
      </c>
      <c r="S86" s="56">
        <f t="shared" si="62"/>
        <v>0</v>
      </c>
      <c r="T86" s="14">
        <v>1</v>
      </c>
      <c r="U86" s="14">
        <v>1</v>
      </c>
      <c r="V86" s="14">
        <v>0</v>
      </c>
      <c r="W86" s="38">
        <v>1.5297478666666668</v>
      </c>
      <c r="X86" s="11">
        <f t="shared" si="63"/>
        <v>0</v>
      </c>
      <c r="Y86" s="10">
        <f t="shared" si="64"/>
        <v>0</v>
      </c>
      <c r="Z86" s="9"/>
      <c r="AA86" s="11">
        <f t="shared" si="65"/>
        <v>0</v>
      </c>
      <c r="AB86" s="9">
        <f t="shared" si="66"/>
        <v>0</v>
      </c>
      <c r="AD86" s="9">
        <f t="shared" si="67"/>
        <v>0</v>
      </c>
      <c r="AE86" s="9">
        <f t="shared" si="68"/>
        <v>0</v>
      </c>
      <c r="AG86" s="9">
        <f t="shared" si="69"/>
        <v>0</v>
      </c>
      <c r="AH86" s="9">
        <f t="shared" si="70"/>
        <v>0</v>
      </c>
    </row>
    <row r="87" spans="1:36" ht="22" customHeight="1" x14ac:dyDescent="0.2">
      <c r="A87" s="145" t="s">
        <v>69</v>
      </c>
      <c r="B87" s="102" t="s">
        <v>270</v>
      </c>
      <c r="C87" s="103">
        <v>162</v>
      </c>
      <c r="D87" s="82"/>
      <c r="E87" s="82"/>
      <c r="F87" s="82"/>
      <c r="G87" s="82"/>
      <c r="H87" s="82"/>
      <c r="I87" s="82"/>
      <c r="J87" s="82"/>
      <c r="K87" s="82"/>
      <c r="L87" s="82"/>
      <c r="M87" s="34">
        <f t="shared" si="59"/>
        <v>171</v>
      </c>
      <c r="N87" s="84"/>
      <c r="O87" s="84"/>
      <c r="P87" s="105">
        <f t="shared" si="60"/>
        <v>0</v>
      </c>
      <c r="Q87" s="106">
        <f t="shared" si="61"/>
        <v>0</v>
      </c>
      <c r="R87" s="140" t="s">
        <v>271</v>
      </c>
      <c r="S87" s="57">
        <f t="shared" si="62"/>
        <v>0</v>
      </c>
      <c r="T87" s="14">
        <v>1</v>
      </c>
      <c r="U87" s="14">
        <v>1</v>
      </c>
      <c r="V87" s="14">
        <v>0</v>
      </c>
      <c r="W87" s="38">
        <v>1.5895639376344084</v>
      </c>
      <c r="X87" s="11">
        <f t="shared" si="63"/>
        <v>0</v>
      </c>
      <c r="Y87" s="10">
        <f t="shared" si="64"/>
        <v>0</v>
      </c>
      <c r="Z87" s="9"/>
      <c r="AA87" s="11">
        <f t="shared" si="65"/>
        <v>0</v>
      </c>
      <c r="AB87" s="9">
        <f t="shared" si="66"/>
        <v>0</v>
      </c>
      <c r="AD87" s="9">
        <f t="shared" si="67"/>
        <v>0</v>
      </c>
      <c r="AE87" s="9">
        <f t="shared" si="68"/>
        <v>0</v>
      </c>
      <c r="AG87" s="9">
        <f t="shared" si="69"/>
        <v>0</v>
      </c>
      <c r="AH87" s="9">
        <f t="shared" si="70"/>
        <v>0</v>
      </c>
    </row>
    <row r="88" spans="1:36" ht="22" customHeight="1" x14ac:dyDescent="0.2">
      <c r="A88" s="145" t="s">
        <v>69</v>
      </c>
      <c r="B88" s="29" t="s">
        <v>272</v>
      </c>
      <c r="C88" s="8">
        <v>154</v>
      </c>
      <c r="D88" s="81"/>
      <c r="E88" s="81"/>
      <c r="F88" s="81"/>
      <c r="G88" s="81"/>
      <c r="H88" s="81"/>
      <c r="I88" s="81"/>
      <c r="J88" s="81"/>
      <c r="K88" s="81"/>
      <c r="L88" s="81"/>
      <c r="M88" s="6">
        <f t="shared" si="59"/>
        <v>162</v>
      </c>
      <c r="N88" s="83"/>
      <c r="O88" s="83"/>
      <c r="P88" s="35">
        <f t="shared" si="60"/>
        <v>0</v>
      </c>
      <c r="Q88" s="37">
        <f t="shared" si="61"/>
        <v>0</v>
      </c>
      <c r="R88" s="141" t="s">
        <v>273</v>
      </c>
      <c r="S88" s="56">
        <f t="shared" si="62"/>
        <v>0</v>
      </c>
      <c r="T88" s="14">
        <v>1</v>
      </c>
      <c r="U88" s="14">
        <v>1</v>
      </c>
      <c r="V88" s="14">
        <v>0</v>
      </c>
      <c r="W88" s="38">
        <v>1.3361551939535607</v>
      </c>
      <c r="X88" s="11">
        <f t="shared" si="63"/>
        <v>0</v>
      </c>
      <c r="Y88" s="10">
        <f t="shared" si="64"/>
        <v>0</v>
      </c>
      <c r="Z88" s="9"/>
      <c r="AA88" s="11">
        <f t="shared" si="65"/>
        <v>0</v>
      </c>
      <c r="AB88" s="9">
        <f t="shared" si="66"/>
        <v>0</v>
      </c>
      <c r="AD88" s="9">
        <f t="shared" si="67"/>
        <v>0</v>
      </c>
      <c r="AE88" s="9">
        <f t="shared" si="68"/>
        <v>0</v>
      </c>
      <c r="AG88" s="9">
        <f t="shared" si="69"/>
        <v>0</v>
      </c>
      <c r="AH88" s="9">
        <f t="shared" si="70"/>
        <v>0</v>
      </c>
    </row>
    <row r="89" spans="1:36" ht="22" customHeight="1" x14ac:dyDescent="0.2">
      <c r="A89" s="145" t="s">
        <v>69</v>
      </c>
      <c r="B89" s="102" t="s">
        <v>274</v>
      </c>
      <c r="C89" s="103">
        <v>214</v>
      </c>
      <c r="D89" s="82"/>
      <c r="E89" s="82"/>
      <c r="F89" s="82"/>
      <c r="G89" s="82"/>
      <c r="H89" s="82"/>
      <c r="I89" s="82"/>
      <c r="J89" s="82"/>
      <c r="K89" s="82"/>
      <c r="L89" s="82"/>
      <c r="M89" s="34">
        <f t="shared" si="59"/>
        <v>225</v>
      </c>
      <c r="N89" s="84"/>
      <c r="O89" s="84"/>
      <c r="P89" s="105">
        <f t="shared" si="60"/>
        <v>0</v>
      </c>
      <c r="Q89" s="106">
        <f t="shared" si="61"/>
        <v>0</v>
      </c>
      <c r="R89" s="140" t="s">
        <v>275</v>
      </c>
      <c r="S89" s="57">
        <f t="shared" si="62"/>
        <v>0</v>
      </c>
      <c r="T89" s="14">
        <v>1</v>
      </c>
      <c r="U89" s="14">
        <v>1</v>
      </c>
      <c r="V89" s="14">
        <v>0</v>
      </c>
      <c r="W89" s="38">
        <v>2.7874961804893252</v>
      </c>
      <c r="X89" s="11">
        <f t="shared" si="63"/>
        <v>0</v>
      </c>
      <c r="Y89" s="10">
        <f t="shared" si="64"/>
        <v>0</v>
      </c>
      <c r="Z89" s="9"/>
      <c r="AA89" s="11">
        <f t="shared" si="65"/>
        <v>0</v>
      </c>
      <c r="AB89" s="9">
        <f t="shared" si="66"/>
        <v>0</v>
      </c>
      <c r="AD89" s="9">
        <f t="shared" si="67"/>
        <v>0</v>
      </c>
      <c r="AE89" s="9">
        <f t="shared" si="68"/>
        <v>0</v>
      </c>
      <c r="AG89" s="9">
        <f t="shared" si="69"/>
        <v>0</v>
      </c>
      <c r="AH89" s="9">
        <f t="shared" si="70"/>
        <v>0</v>
      </c>
    </row>
    <row r="90" spans="1:36" ht="22" customHeight="1" x14ac:dyDescent="0.2">
      <c r="A90" s="145" t="s">
        <v>69</v>
      </c>
      <c r="B90" s="29" t="s">
        <v>276</v>
      </c>
      <c r="C90" s="8">
        <v>204</v>
      </c>
      <c r="D90" s="81"/>
      <c r="E90" s="81"/>
      <c r="F90" s="81"/>
      <c r="G90" s="81"/>
      <c r="H90" s="81"/>
      <c r="I90" s="81"/>
      <c r="J90" s="81"/>
      <c r="K90" s="81"/>
      <c r="L90" s="81"/>
      <c r="M90" s="6">
        <f t="shared" si="59"/>
        <v>215</v>
      </c>
      <c r="N90" s="83"/>
      <c r="O90" s="83"/>
      <c r="P90" s="35">
        <f t="shared" si="60"/>
        <v>0</v>
      </c>
      <c r="Q90" s="37">
        <f t="shared" si="61"/>
        <v>0</v>
      </c>
      <c r="R90" s="141" t="s">
        <v>277</v>
      </c>
      <c r="S90" s="56">
        <f t="shared" si="62"/>
        <v>0</v>
      </c>
      <c r="T90" s="14">
        <v>1</v>
      </c>
      <c r="U90" s="14">
        <v>1</v>
      </c>
      <c r="V90" s="14">
        <v>0</v>
      </c>
      <c r="W90" s="38">
        <v>2.5571245953249182</v>
      </c>
      <c r="X90" s="11">
        <f t="shared" si="63"/>
        <v>0</v>
      </c>
      <c r="Y90" s="10">
        <f t="shared" si="64"/>
        <v>0</v>
      </c>
      <c r="Z90" s="9"/>
      <c r="AA90" s="11">
        <f t="shared" si="65"/>
        <v>0</v>
      </c>
      <c r="AB90" s="9">
        <f t="shared" si="66"/>
        <v>0</v>
      </c>
      <c r="AD90" s="9">
        <f t="shared" si="67"/>
        <v>0</v>
      </c>
      <c r="AE90" s="9">
        <f t="shared" si="68"/>
        <v>0</v>
      </c>
      <c r="AG90" s="9">
        <f t="shared" si="69"/>
        <v>0</v>
      </c>
      <c r="AH90" s="9">
        <f t="shared" si="70"/>
        <v>0</v>
      </c>
    </row>
    <row r="91" spans="1:36" ht="22" customHeight="1" x14ac:dyDescent="0.2">
      <c r="A91" s="145" t="s">
        <v>69</v>
      </c>
      <c r="B91" s="102" t="s">
        <v>278</v>
      </c>
      <c r="C91" s="103">
        <v>156</v>
      </c>
      <c r="D91" s="82"/>
      <c r="E91" s="82"/>
      <c r="F91" s="82"/>
      <c r="G91" s="82"/>
      <c r="H91" s="82"/>
      <c r="I91" s="82"/>
      <c r="J91" s="82"/>
      <c r="K91" s="82"/>
      <c r="L91" s="82"/>
      <c r="M91" s="34">
        <f t="shared" si="59"/>
        <v>164</v>
      </c>
      <c r="N91" s="84"/>
      <c r="O91" s="84"/>
      <c r="P91" s="105">
        <f t="shared" si="60"/>
        <v>0</v>
      </c>
      <c r="Q91" s="106">
        <f t="shared" si="61"/>
        <v>0</v>
      </c>
      <c r="R91" s="140" t="s">
        <v>279</v>
      </c>
      <c r="S91" s="57">
        <f t="shared" si="62"/>
        <v>0</v>
      </c>
      <c r="T91" s="14">
        <v>1</v>
      </c>
      <c r="U91" s="14">
        <v>1</v>
      </c>
      <c r="V91" s="14">
        <v>0</v>
      </c>
      <c r="W91" s="38">
        <v>1.4283038280193237</v>
      </c>
      <c r="X91" s="11">
        <f t="shared" si="63"/>
        <v>0</v>
      </c>
      <c r="Y91" s="10">
        <f t="shared" si="64"/>
        <v>0</v>
      </c>
      <c r="Z91" s="9"/>
      <c r="AA91" s="11">
        <f t="shared" si="65"/>
        <v>0</v>
      </c>
      <c r="AB91" s="9">
        <f t="shared" si="66"/>
        <v>0</v>
      </c>
      <c r="AD91" s="9">
        <f t="shared" si="67"/>
        <v>0</v>
      </c>
      <c r="AE91" s="9">
        <f t="shared" si="68"/>
        <v>0</v>
      </c>
      <c r="AG91" s="9">
        <f t="shared" si="69"/>
        <v>0</v>
      </c>
      <c r="AH91" s="9">
        <f t="shared" si="70"/>
        <v>0</v>
      </c>
    </row>
    <row r="92" spans="1:36" ht="22" customHeight="1" x14ac:dyDescent="0.2">
      <c r="A92" s="145" t="s">
        <v>69</v>
      </c>
      <c r="B92" s="29" t="s">
        <v>280</v>
      </c>
      <c r="C92" s="8">
        <v>156</v>
      </c>
      <c r="D92" s="81"/>
      <c r="E92" s="81"/>
      <c r="F92" s="81"/>
      <c r="G92" s="81"/>
      <c r="H92" s="81"/>
      <c r="I92" s="81"/>
      <c r="J92" s="81"/>
      <c r="K92" s="81"/>
      <c r="L92" s="81"/>
      <c r="M92" s="6">
        <f t="shared" si="59"/>
        <v>164</v>
      </c>
      <c r="N92" s="83"/>
      <c r="O92" s="83"/>
      <c r="P92" s="35">
        <f t="shared" si="60"/>
        <v>0</v>
      </c>
      <c r="Q92" s="37">
        <f t="shared" si="61"/>
        <v>0</v>
      </c>
      <c r="R92" s="141" t="s">
        <v>281</v>
      </c>
      <c r="S92" s="56">
        <f t="shared" si="62"/>
        <v>0</v>
      </c>
      <c r="T92" s="14">
        <v>1</v>
      </c>
      <c r="U92" s="14">
        <v>1</v>
      </c>
      <c r="V92" s="14">
        <v>0</v>
      </c>
      <c r="W92" s="38">
        <v>1.4283038280193237</v>
      </c>
      <c r="X92" s="11">
        <f t="shared" si="63"/>
        <v>0</v>
      </c>
      <c r="Y92" s="10">
        <f t="shared" si="64"/>
        <v>0</v>
      </c>
      <c r="Z92" s="9"/>
      <c r="AA92" s="11">
        <f t="shared" si="65"/>
        <v>0</v>
      </c>
      <c r="AB92" s="9">
        <f t="shared" si="66"/>
        <v>0</v>
      </c>
      <c r="AD92" s="9">
        <f t="shared" si="67"/>
        <v>0</v>
      </c>
      <c r="AE92" s="9">
        <f t="shared" si="68"/>
        <v>0</v>
      </c>
      <c r="AG92" s="9">
        <f t="shared" si="69"/>
        <v>0</v>
      </c>
      <c r="AH92" s="9">
        <f t="shared" si="70"/>
        <v>0</v>
      </c>
    </row>
    <row r="93" spans="1:36" ht="22" customHeight="1" x14ac:dyDescent="0.2">
      <c r="A93" s="145" t="s">
        <v>69</v>
      </c>
      <c r="B93" s="102" t="s">
        <v>282</v>
      </c>
      <c r="C93" s="103">
        <v>204</v>
      </c>
      <c r="D93" s="82"/>
      <c r="E93" s="82"/>
      <c r="F93" s="82"/>
      <c r="G93" s="82"/>
      <c r="H93" s="82"/>
      <c r="I93" s="82"/>
      <c r="J93" s="82"/>
      <c r="K93" s="82"/>
      <c r="L93" s="82"/>
      <c r="M93" s="34">
        <f t="shared" si="59"/>
        <v>215</v>
      </c>
      <c r="N93" s="84"/>
      <c r="O93" s="84"/>
      <c r="P93" s="105">
        <f t="shared" si="60"/>
        <v>0</v>
      </c>
      <c r="Q93" s="106">
        <f t="shared" si="61"/>
        <v>0</v>
      </c>
      <c r="R93" s="140" t="s">
        <v>283</v>
      </c>
      <c r="S93" s="57">
        <f t="shared" si="62"/>
        <v>0</v>
      </c>
      <c r="T93" s="14">
        <v>1</v>
      </c>
      <c r="U93" s="14">
        <v>1</v>
      </c>
      <c r="V93" s="14">
        <v>0</v>
      </c>
      <c r="W93" s="38">
        <v>2.5340874368084778</v>
      </c>
      <c r="X93" s="11">
        <f t="shared" si="63"/>
        <v>0</v>
      </c>
      <c r="Y93" s="10">
        <f t="shared" si="64"/>
        <v>0</v>
      </c>
      <c r="Z93" s="9"/>
      <c r="AA93" s="11">
        <f t="shared" si="65"/>
        <v>0</v>
      </c>
      <c r="AB93" s="9">
        <f t="shared" si="66"/>
        <v>0</v>
      </c>
      <c r="AD93" s="9">
        <f t="shared" si="67"/>
        <v>0</v>
      </c>
      <c r="AE93" s="9">
        <f t="shared" si="68"/>
        <v>0</v>
      </c>
      <c r="AG93" s="9">
        <f t="shared" si="69"/>
        <v>0</v>
      </c>
      <c r="AH93" s="9">
        <f t="shared" si="70"/>
        <v>0</v>
      </c>
    </row>
    <row r="94" spans="1:36" ht="22" customHeight="1" x14ac:dyDescent="0.2">
      <c r="A94" s="145" t="s">
        <v>69</v>
      </c>
      <c r="B94" s="29" t="s">
        <v>284</v>
      </c>
      <c r="C94" s="8">
        <v>158</v>
      </c>
      <c r="D94" s="81"/>
      <c r="E94" s="81"/>
      <c r="F94" s="81"/>
      <c r="G94" s="81"/>
      <c r="H94" s="81"/>
      <c r="I94" s="81"/>
      <c r="J94" s="81"/>
      <c r="K94" s="81"/>
      <c r="L94" s="81"/>
      <c r="M94" s="6">
        <f t="shared" si="59"/>
        <v>166</v>
      </c>
      <c r="N94" s="83"/>
      <c r="O94" s="83"/>
      <c r="P94" s="35">
        <f t="shared" si="60"/>
        <v>0</v>
      </c>
      <c r="Q94" s="37">
        <f t="shared" si="61"/>
        <v>0</v>
      </c>
      <c r="R94" s="141" t="s">
        <v>285</v>
      </c>
      <c r="S94" s="56">
        <f t="shared" si="62"/>
        <v>0</v>
      </c>
      <c r="T94" s="14">
        <v>1</v>
      </c>
      <c r="U94" s="14">
        <v>1</v>
      </c>
      <c r="V94" s="14">
        <v>0</v>
      </c>
      <c r="W94" s="38">
        <v>1.4974153035686459</v>
      </c>
      <c r="X94" s="11">
        <f t="shared" si="63"/>
        <v>0</v>
      </c>
      <c r="Y94" s="10">
        <f t="shared" si="64"/>
        <v>0</v>
      </c>
      <c r="Z94" s="9"/>
      <c r="AA94" s="11">
        <f t="shared" si="65"/>
        <v>0</v>
      </c>
      <c r="AB94" s="9">
        <f t="shared" si="66"/>
        <v>0</v>
      </c>
      <c r="AD94" s="9">
        <f t="shared" si="67"/>
        <v>0</v>
      </c>
      <c r="AE94" s="9">
        <f t="shared" si="68"/>
        <v>0</v>
      </c>
      <c r="AG94" s="9">
        <f t="shared" si="69"/>
        <v>0</v>
      </c>
      <c r="AH94" s="9">
        <f t="shared" si="70"/>
        <v>0</v>
      </c>
    </row>
    <row r="95" spans="1:36" ht="22" customHeight="1" x14ac:dyDescent="0.2">
      <c r="A95" s="145" t="s">
        <v>69</v>
      </c>
      <c r="B95" s="102" t="s">
        <v>286</v>
      </c>
      <c r="C95" s="103">
        <v>150</v>
      </c>
      <c r="D95" s="82"/>
      <c r="E95" s="82"/>
      <c r="F95" s="82"/>
      <c r="G95" s="82"/>
      <c r="H95" s="82"/>
      <c r="I95" s="82"/>
      <c r="J95" s="82"/>
      <c r="K95" s="82"/>
      <c r="L95" s="82"/>
      <c r="M95" s="34">
        <f t="shared" si="59"/>
        <v>158</v>
      </c>
      <c r="N95" s="84"/>
      <c r="O95" s="84"/>
      <c r="P95" s="105">
        <f t="shared" si="60"/>
        <v>0</v>
      </c>
      <c r="Q95" s="106">
        <f t="shared" si="61"/>
        <v>0</v>
      </c>
      <c r="R95" s="140" t="s">
        <v>287</v>
      </c>
      <c r="S95" s="57">
        <f t="shared" si="62"/>
        <v>0</v>
      </c>
      <c r="T95" s="14">
        <v>1</v>
      </c>
      <c r="U95" s="14">
        <v>1</v>
      </c>
      <c r="V95" s="14">
        <v>0</v>
      </c>
      <c r="W95" s="38">
        <v>1.3131180354371201</v>
      </c>
      <c r="X95" s="11">
        <f t="shared" si="63"/>
        <v>0</v>
      </c>
      <c r="Y95" s="10">
        <f t="shared" si="64"/>
        <v>0</v>
      </c>
      <c r="Z95" s="9"/>
      <c r="AA95" s="11">
        <f t="shared" si="65"/>
        <v>0</v>
      </c>
      <c r="AB95" s="9">
        <f t="shared" si="66"/>
        <v>0</v>
      </c>
      <c r="AD95" s="9">
        <f t="shared" si="67"/>
        <v>0</v>
      </c>
      <c r="AE95" s="9">
        <f t="shared" si="68"/>
        <v>0</v>
      </c>
      <c r="AG95" s="9">
        <f t="shared" si="69"/>
        <v>0</v>
      </c>
      <c r="AH95" s="9">
        <f t="shared" si="70"/>
        <v>0</v>
      </c>
    </row>
    <row r="96" spans="1:36" s="5" customFormat="1" ht="22" customHeight="1" x14ac:dyDescent="0.2">
      <c r="B96" s="29"/>
      <c r="C96" s="121"/>
      <c r="D96" s="80"/>
      <c r="E96" s="47"/>
      <c r="F96" s="48"/>
      <c r="G96" s="49"/>
      <c r="H96" s="50"/>
      <c r="I96" s="51"/>
      <c r="J96" s="52"/>
      <c r="K96" s="40"/>
      <c r="L96" s="41"/>
      <c r="M96" s="138"/>
      <c r="N96" s="53"/>
      <c r="O96" s="54"/>
      <c r="P96" s="86"/>
      <c r="Q96" s="87"/>
      <c r="R96" s="86"/>
      <c r="S96" s="86"/>
      <c r="W96" s="88"/>
      <c r="AD96" s="9"/>
      <c r="AG96" s="9"/>
      <c r="AH96" s="9"/>
      <c r="AI96" s="1"/>
      <c r="AJ96" s="1"/>
    </row>
    <row r="97" spans="1:36" ht="30" customHeight="1" x14ac:dyDescent="0.2">
      <c r="A97" s="146" t="s">
        <v>129</v>
      </c>
      <c r="B97" s="104" t="s">
        <v>288</v>
      </c>
      <c r="C97" s="103">
        <v>2488</v>
      </c>
      <c r="D97" s="189"/>
      <c r="E97" s="190"/>
      <c r="F97" s="190"/>
      <c r="G97" s="190"/>
      <c r="H97" s="190"/>
      <c r="I97" s="190"/>
      <c r="J97" s="191"/>
      <c r="K97" s="82"/>
      <c r="L97" s="189"/>
      <c r="M97" s="188">
        <v>0</v>
      </c>
      <c r="N97" s="196"/>
      <c r="O97" s="197"/>
      <c r="P97" s="105">
        <f>X97</f>
        <v>0</v>
      </c>
      <c r="Q97" s="106">
        <f>SUM(AD97:AE97)*W97</f>
        <v>0</v>
      </c>
      <c r="R97" s="140" t="s">
        <v>100</v>
      </c>
      <c r="S97" s="57">
        <f>SUM((AD97*C97)+(AE97*M97))</f>
        <v>0</v>
      </c>
      <c r="T97" s="14">
        <v>15</v>
      </c>
      <c r="U97" s="14">
        <v>15</v>
      </c>
      <c r="V97" s="14">
        <v>0</v>
      </c>
      <c r="W97" s="59">
        <f>SUM(W99:W113)</f>
        <v>25.983864239255105</v>
      </c>
      <c r="X97" s="11">
        <f>(SUM(D97:L97)+SUM(N97:O97))*T97</f>
        <v>0</v>
      </c>
      <c r="Y97" s="10">
        <f>(SUM(D97:L97,N97:O97))*W97</f>
        <v>0</v>
      </c>
      <c r="Z97" s="9"/>
      <c r="AA97" s="11">
        <f>SUM(AD97+AE97)*15</f>
        <v>0</v>
      </c>
      <c r="AB97" s="9">
        <f>SUM(T97*AA97)/15</f>
        <v>0</v>
      </c>
      <c r="AD97" s="9">
        <f>SUM(D97:L97)</f>
        <v>0</v>
      </c>
      <c r="AE97" s="9">
        <f>SUM(N97:O97)</f>
        <v>0</v>
      </c>
      <c r="AG97" s="9">
        <f t="shared" ref="AG97" si="71">SUM(AD97:AE97)*U97</f>
        <v>0</v>
      </c>
      <c r="AH97" s="9">
        <f t="shared" ref="AH97" si="72">SUM(AD97:AE97)*V97</f>
        <v>0</v>
      </c>
    </row>
    <row r="98" spans="1:36" s="5" customFormat="1" ht="22" customHeight="1" x14ac:dyDescent="0.2">
      <c r="B98" s="29"/>
      <c r="C98" s="121"/>
      <c r="D98" s="80"/>
      <c r="E98" s="47"/>
      <c r="F98" s="48"/>
      <c r="G98" s="49"/>
      <c r="H98" s="50"/>
      <c r="I98" s="51"/>
      <c r="J98" s="52"/>
      <c r="K98" s="40"/>
      <c r="L98" s="41"/>
      <c r="M98" s="138"/>
      <c r="N98" s="53"/>
      <c r="O98" s="54"/>
      <c r="P98" s="86"/>
      <c r="Q98" s="87"/>
      <c r="R98" s="180"/>
      <c r="S98" s="86"/>
      <c r="W98" s="88"/>
      <c r="AD98" s="9"/>
      <c r="AG98" s="9"/>
      <c r="AH98" s="9"/>
      <c r="AI98" s="1"/>
      <c r="AJ98" s="1"/>
    </row>
    <row r="99" spans="1:36" ht="22" customHeight="1" x14ac:dyDescent="0.2">
      <c r="A99" s="145" t="s">
        <v>69</v>
      </c>
      <c r="B99" s="102" t="s">
        <v>289</v>
      </c>
      <c r="C99" s="103">
        <v>172</v>
      </c>
      <c r="D99" s="198"/>
      <c r="E99" s="199"/>
      <c r="F99" s="199"/>
      <c r="G99" s="199"/>
      <c r="H99" s="199"/>
      <c r="I99" s="199"/>
      <c r="J99" s="200"/>
      <c r="K99" s="82"/>
      <c r="L99" s="198"/>
      <c r="M99" s="213">
        <v>0</v>
      </c>
      <c r="N99" s="214"/>
      <c r="O99" s="215"/>
      <c r="P99" s="105">
        <f t="shared" ref="P99:P113" si="73">X99</f>
        <v>0</v>
      </c>
      <c r="Q99" s="106">
        <f t="shared" ref="Q99:Q113" si="74">SUM(AA99*W99)</f>
        <v>0</v>
      </c>
      <c r="R99" s="140" t="s">
        <v>290</v>
      </c>
      <c r="S99" s="57">
        <f t="shared" ref="S99:S113" si="75">SUM((AD99*C99)+(AE99*M99))</f>
        <v>0</v>
      </c>
      <c r="T99" s="14">
        <v>1</v>
      </c>
      <c r="U99" s="14">
        <v>1</v>
      </c>
      <c r="V99" s="14">
        <v>0</v>
      </c>
      <c r="W99" s="38">
        <v>1.6080009666666666</v>
      </c>
      <c r="X99" s="11">
        <f t="shared" ref="X99:X113" si="76">(SUM(D99:L99,N99:O99))*T99</f>
        <v>0</v>
      </c>
      <c r="Y99" s="10">
        <f t="shared" ref="Y99:Y113" si="77">(SUM(D99:L99,N99:O99))*W99</f>
        <v>0</v>
      </c>
      <c r="Z99" s="9"/>
      <c r="AA99" s="11">
        <f t="shared" ref="AA99:AA113" si="78">SUM(AD99+AE99)</f>
        <v>0</v>
      </c>
      <c r="AB99" s="9">
        <f t="shared" ref="AB99:AB113" si="79">SUM(T99*AA99)</f>
        <v>0</v>
      </c>
      <c r="AD99" s="9">
        <f t="shared" ref="AD99:AD113" si="80">SUM(D99:L99)</f>
        <v>0</v>
      </c>
      <c r="AE99" s="9">
        <f t="shared" ref="AE99:AE113" si="81">SUM(N99:O99)</f>
        <v>0</v>
      </c>
      <c r="AG99" s="9">
        <f t="shared" ref="AG99:AG113" si="82">SUM(AD99:AE99)*U99</f>
        <v>0</v>
      </c>
      <c r="AH99" s="9">
        <f t="shared" ref="AH99:AH113" si="83">SUM(AD99:AE99)*V99</f>
        <v>0</v>
      </c>
    </row>
    <row r="100" spans="1:36" ht="22" customHeight="1" x14ac:dyDescent="0.2">
      <c r="A100" s="145" t="s">
        <v>69</v>
      </c>
      <c r="B100" s="29" t="s">
        <v>291</v>
      </c>
      <c r="C100" s="8">
        <v>176</v>
      </c>
      <c r="D100" s="192"/>
      <c r="E100" s="193"/>
      <c r="F100" s="193"/>
      <c r="G100" s="193"/>
      <c r="H100" s="193"/>
      <c r="I100" s="193"/>
      <c r="J100" s="194"/>
      <c r="K100" s="81"/>
      <c r="L100" s="192"/>
      <c r="M100" s="187">
        <f t="shared" ref="M100:M113" si="84">ROUNDUP((C100*105%),0.1)</f>
        <v>185</v>
      </c>
      <c r="N100" s="5"/>
      <c r="O100" s="195"/>
      <c r="P100" s="35">
        <f t="shared" si="73"/>
        <v>0</v>
      </c>
      <c r="Q100" s="37">
        <f t="shared" si="74"/>
        <v>0</v>
      </c>
      <c r="R100" s="141" t="s">
        <v>292</v>
      </c>
      <c r="S100" s="56">
        <f t="shared" si="75"/>
        <v>0</v>
      </c>
      <c r="T100" s="14">
        <v>1</v>
      </c>
      <c r="U100" s="14">
        <v>1</v>
      </c>
      <c r="V100" s="14">
        <v>0</v>
      </c>
      <c r="W100" s="38">
        <v>1.6737005666666667</v>
      </c>
      <c r="X100" s="11">
        <f t="shared" si="76"/>
        <v>0</v>
      </c>
      <c r="Y100" s="10">
        <f t="shared" si="77"/>
        <v>0</v>
      </c>
      <c r="Z100" s="9"/>
      <c r="AA100" s="11">
        <f t="shared" si="78"/>
        <v>0</v>
      </c>
      <c r="AB100" s="9">
        <f t="shared" si="79"/>
        <v>0</v>
      </c>
      <c r="AD100" s="9">
        <f t="shared" si="80"/>
        <v>0</v>
      </c>
      <c r="AE100" s="9">
        <f t="shared" si="81"/>
        <v>0</v>
      </c>
      <c r="AG100" s="9">
        <f t="shared" si="82"/>
        <v>0</v>
      </c>
      <c r="AH100" s="9">
        <f t="shared" si="83"/>
        <v>0</v>
      </c>
    </row>
    <row r="101" spans="1:36" ht="22" customHeight="1" x14ac:dyDescent="0.2">
      <c r="A101" s="145" t="s">
        <v>69</v>
      </c>
      <c r="B101" s="102" t="s">
        <v>293</v>
      </c>
      <c r="C101" s="103">
        <v>174</v>
      </c>
      <c r="D101" s="201"/>
      <c r="E101" s="202"/>
      <c r="F101" s="202"/>
      <c r="G101" s="202"/>
      <c r="H101" s="202"/>
      <c r="I101" s="202"/>
      <c r="J101" s="203"/>
      <c r="K101" s="82"/>
      <c r="L101" s="201"/>
      <c r="M101" s="204">
        <f t="shared" si="84"/>
        <v>183</v>
      </c>
      <c r="N101" s="205"/>
      <c r="O101" s="206"/>
      <c r="P101" s="105">
        <f t="shared" si="73"/>
        <v>0</v>
      </c>
      <c r="Q101" s="106">
        <f t="shared" si="74"/>
        <v>0</v>
      </c>
      <c r="R101" s="140" t="s">
        <v>294</v>
      </c>
      <c r="S101" s="57">
        <f t="shared" si="75"/>
        <v>0</v>
      </c>
      <c r="T101" s="14">
        <v>1</v>
      </c>
      <c r="U101" s="14">
        <v>1</v>
      </c>
      <c r="V101" s="14">
        <v>0</v>
      </c>
      <c r="W101" s="38">
        <v>1.6391436333333333</v>
      </c>
      <c r="X101" s="11">
        <f t="shared" si="76"/>
        <v>0</v>
      </c>
      <c r="Y101" s="10">
        <f t="shared" si="77"/>
        <v>0</v>
      </c>
      <c r="Z101" s="9"/>
      <c r="AA101" s="11">
        <f t="shared" si="78"/>
        <v>0</v>
      </c>
      <c r="AB101" s="9">
        <f t="shared" si="79"/>
        <v>0</v>
      </c>
      <c r="AD101" s="9">
        <f t="shared" si="80"/>
        <v>0</v>
      </c>
      <c r="AE101" s="9">
        <f t="shared" si="81"/>
        <v>0</v>
      </c>
      <c r="AG101" s="9">
        <f t="shared" si="82"/>
        <v>0</v>
      </c>
      <c r="AH101" s="9">
        <f t="shared" si="83"/>
        <v>0</v>
      </c>
    </row>
    <row r="102" spans="1:36" ht="22" customHeight="1" x14ac:dyDescent="0.2">
      <c r="A102" s="145" t="s">
        <v>69</v>
      </c>
      <c r="B102" s="29" t="s">
        <v>295</v>
      </c>
      <c r="C102" s="8">
        <v>168</v>
      </c>
      <c r="D102" s="192"/>
      <c r="E102" s="193"/>
      <c r="F102" s="193"/>
      <c r="G102" s="193"/>
      <c r="H102" s="193"/>
      <c r="I102" s="193"/>
      <c r="J102" s="194"/>
      <c r="K102" s="81"/>
      <c r="L102" s="192"/>
      <c r="M102" s="187">
        <f t="shared" si="84"/>
        <v>177</v>
      </c>
      <c r="N102" s="5"/>
      <c r="O102" s="195"/>
      <c r="P102" s="35">
        <f t="shared" si="73"/>
        <v>0</v>
      </c>
      <c r="Q102" s="37">
        <f t="shared" si="74"/>
        <v>0</v>
      </c>
      <c r="R102" s="141" t="s">
        <v>296</v>
      </c>
      <c r="S102" s="56">
        <f t="shared" si="75"/>
        <v>0</v>
      </c>
      <c r="T102" s="14">
        <v>1</v>
      </c>
      <c r="U102" s="14">
        <v>1</v>
      </c>
      <c r="V102" s="14">
        <v>0</v>
      </c>
      <c r="W102" s="38">
        <v>1.5239193333333332</v>
      </c>
      <c r="X102" s="11">
        <f t="shared" si="76"/>
        <v>0</v>
      </c>
      <c r="Y102" s="10">
        <f t="shared" si="77"/>
        <v>0</v>
      </c>
      <c r="Z102" s="9"/>
      <c r="AA102" s="11">
        <f t="shared" si="78"/>
        <v>0</v>
      </c>
      <c r="AB102" s="9">
        <f t="shared" si="79"/>
        <v>0</v>
      </c>
      <c r="AD102" s="9">
        <f t="shared" si="80"/>
        <v>0</v>
      </c>
      <c r="AE102" s="9">
        <f t="shared" si="81"/>
        <v>0</v>
      </c>
      <c r="AG102" s="9">
        <f t="shared" si="82"/>
        <v>0</v>
      </c>
      <c r="AH102" s="9">
        <f t="shared" si="83"/>
        <v>0</v>
      </c>
    </row>
    <row r="103" spans="1:36" ht="22" customHeight="1" x14ac:dyDescent="0.2">
      <c r="A103" s="145" t="s">
        <v>69</v>
      </c>
      <c r="B103" s="102" t="s">
        <v>297</v>
      </c>
      <c r="C103" s="103">
        <v>170</v>
      </c>
      <c r="D103" s="201"/>
      <c r="E103" s="202"/>
      <c r="F103" s="202"/>
      <c r="G103" s="202"/>
      <c r="H103" s="202"/>
      <c r="I103" s="202"/>
      <c r="J103" s="203"/>
      <c r="K103" s="82"/>
      <c r="L103" s="201"/>
      <c r="M103" s="204">
        <f t="shared" si="84"/>
        <v>179</v>
      </c>
      <c r="N103" s="205"/>
      <c r="O103" s="206"/>
      <c r="P103" s="105">
        <f t="shared" si="73"/>
        <v>0</v>
      </c>
      <c r="Q103" s="106">
        <f t="shared" si="74"/>
        <v>0</v>
      </c>
      <c r="R103" s="140" t="s">
        <v>298</v>
      </c>
      <c r="S103" s="57">
        <f t="shared" si="75"/>
        <v>0</v>
      </c>
      <c r="T103" s="14">
        <v>1</v>
      </c>
      <c r="U103" s="14">
        <v>1</v>
      </c>
      <c r="V103" s="14">
        <v>0</v>
      </c>
      <c r="W103" s="38">
        <v>1.5377835333333334</v>
      </c>
      <c r="X103" s="11">
        <f t="shared" si="76"/>
        <v>0</v>
      </c>
      <c r="Y103" s="10">
        <f t="shared" si="77"/>
        <v>0</v>
      </c>
      <c r="Z103" s="9"/>
      <c r="AA103" s="11">
        <f t="shared" si="78"/>
        <v>0</v>
      </c>
      <c r="AB103" s="9">
        <f t="shared" si="79"/>
        <v>0</v>
      </c>
      <c r="AD103" s="9">
        <f t="shared" si="80"/>
        <v>0</v>
      </c>
      <c r="AE103" s="9">
        <f t="shared" si="81"/>
        <v>0</v>
      </c>
      <c r="AG103" s="9">
        <f t="shared" si="82"/>
        <v>0</v>
      </c>
      <c r="AH103" s="9">
        <f t="shared" si="83"/>
        <v>0</v>
      </c>
    </row>
    <row r="104" spans="1:36" ht="22" customHeight="1" x14ac:dyDescent="0.2">
      <c r="A104" s="145" t="s">
        <v>69</v>
      </c>
      <c r="B104" s="29" t="s">
        <v>299</v>
      </c>
      <c r="C104" s="8">
        <v>170</v>
      </c>
      <c r="D104" s="192"/>
      <c r="E104" s="193"/>
      <c r="F104" s="193"/>
      <c r="G104" s="193"/>
      <c r="H104" s="193"/>
      <c r="I104" s="193"/>
      <c r="J104" s="194"/>
      <c r="K104" s="81"/>
      <c r="L104" s="192"/>
      <c r="M104" s="187">
        <f t="shared" si="84"/>
        <v>179</v>
      </c>
      <c r="N104" s="5"/>
      <c r="O104" s="195"/>
      <c r="P104" s="35">
        <f t="shared" si="73"/>
        <v>0</v>
      </c>
      <c r="Q104" s="37">
        <f t="shared" si="74"/>
        <v>0</v>
      </c>
      <c r="R104" s="141" t="s">
        <v>300</v>
      </c>
      <c r="S104" s="56">
        <f t="shared" si="75"/>
        <v>0</v>
      </c>
      <c r="T104" s="14">
        <v>1</v>
      </c>
      <c r="U104" s="14">
        <v>1</v>
      </c>
      <c r="V104" s="14">
        <v>0</v>
      </c>
      <c r="W104" s="38">
        <v>1.5297478666666668</v>
      </c>
      <c r="X104" s="11">
        <f t="shared" si="76"/>
        <v>0</v>
      </c>
      <c r="Y104" s="10">
        <f t="shared" si="77"/>
        <v>0</v>
      </c>
      <c r="Z104" s="9"/>
      <c r="AA104" s="11">
        <f t="shared" si="78"/>
        <v>0</v>
      </c>
      <c r="AB104" s="9">
        <f t="shared" si="79"/>
        <v>0</v>
      </c>
      <c r="AD104" s="9">
        <f t="shared" si="80"/>
        <v>0</v>
      </c>
      <c r="AE104" s="9">
        <f t="shared" si="81"/>
        <v>0</v>
      </c>
      <c r="AG104" s="9">
        <f t="shared" si="82"/>
        <v>0</v>
      </c>
      <c r="AH104" s="9">
        <f t="shared" si="83"/>
        <v>0</v>
      </c>
    </row>
    <row r="105" spans="1:36" ht="22" customHeight="1" x14ac:dyDescent="0.2">
      <c r="A105" s="145" t="s">
        <v>69</v>
      </c>
      <c r="B105" s="102" t="s">
        <v>301</v>
      </c>
      <c r="C105" s="103">
        <v>180</v>
      </c>
      <c r="D105" s="201"/>
      <c r="E105" s="202"/>
      <c r="F105" s="202"/>
      <c r="G105" s="202"/>
      <c r="H105" s="202"/>
      <c r="I105" s="202"/>
      <c r="J105" s="203"/>
      <c r="K105" s="82"/>
      <c r="L105" s="201"/>
      <c r="M105" s="204">
        <f t="shared" si="84"/>
        <v>189</v>
      </c>
      <c r="N105" s="205"/>
      <c r="O105" s="206"/>
      <c r="P105" s="105">
        <f t="shared" si="73"/>
        <v>0</v>
      </c>
      <c r="Q105" s="106">
        <f t="shared" si="74"/>
        <v>0</v>
      </c>
      <c r="R105" s="140" t="s">
        <v>302</v>
      </c>
      <c r="S105" s="57">
        <f t="shared" si="75"/>
        <v>0</v>
      </c>
      <c r="T105" s="14">
        <v>1</v>
      </c>
      <c r="U105" s="14">
        <v>1</v>
      </c>
      <c r="V105" s="14">
        <v>0</v>
      </c>
      <c r="W105" s="38">
        <v>1.5895639376344084</v>
      </c>
      <c r="X105" s="11">
        <f t="shared" si="76"/>
        <v>0</v>
      </c>
      <c r="Y105" s="10">
        <f t="shared" si="77"/>
        <v>0</v>
      </c>
      <c r="Z105" s="9"/>
      <c r="AA105" s="11">
        <f t="shared" si="78"/>
        <v>0</v>
      </c>
      <c r="AB105" s="9">
        <f t="shared" si="79"/>
        <v>0</v>
      </c>
      <c r="AD105" s="9">
        <f t="shared" si="80"/>
        <v>0</v>
      </c>
      <c r="AE105" s="9">
        <f t="shared" si="81"/>
        <v>0</v>
      </c>
      <c r="AG105" s="9">
        <f t="shared" si="82"/>
        <v>0</v>
      </c>
      <c r="AH105" s="9">
        <f t="shared" si="83"/>
        <v>0</v>
      </c>
    </row>
    <row r="106" spans="1:36" ht="22" customHeight="1" x14ac:dyDescent="0.2">
      <c r="A106" s="145" t="s">
        <v>69</v>
      </c>
      <c r="B106" s="29" t="s">
        <v>303</v>
      </c>
      <c r="C106" s="8">
        <v>170</v>
      </c>
      <c r="D106" s="192"/>
      <c r="E106" s="193"/>
      <c r="F106" s="193"/>
      <c r="G106" s="193"/>
      <c r="H106" s="193"/>
      <c r="I106" s="193"/>
      <c r="J106" s="194"/>
      <c r="K106" s="81"/>
      <c r="L106" s="192"/>
      <c r="M106" s="187">
        <f t="shared" si="84"/>
        <v>179</v>
      </c>
      <c r="N106" s="5"/>
      <c r="O106" s="195"/>
      <c r="P106" s="35">
        <f t="shared" si="73"/>
        <v>0</v>
      </c>
      <c r="Q106" s="37">
        <f t="shared" si="74"/>
        <v>0</v>
      </c>
      <c r="R106" s="141" t="s">
        <v>304</v>
      </c>
      <c r="S106" s="56">
        <f t="shared" si="75"/>
        <v>0</v>
      </c>
      <c r="T106" s="14">
        <v>1</v>
      </c>
      <c r="U106" s="14">
        <v>1</v>
      </c>
      <c r="V106" s="14">
        <v>0</v>
      </c>
      <c r="W106" s="38">
        <v>1.3361551939535607</v>
      </c>
      <c r="X106" s="11">
        <f t="shared" si="76"/>
        <v>0</v>
      </c>
      <c r="Y106" s="10">
        <f t="shared" si="77"/>
        <v>0</v>
      </c>
      <c r="Z106" s="9"/>
      <c r="AA106" s="11">
        <f t="shared" si="78"/>
        <v>0</v>
      </c>
      <c r="AB106" s="9">
        <f t="shared" si="79"/>
        <v>0</v>
      </c>
      <c r="AD106" s="9">
        <f t="shared" si="80"/>
        <v>0</v>
      </c>
      <c r="AE106" s="9">
        <f t="shared" si="81"/>
        <v>0</v>
      </c>
      <c r="AG106" s="9">
        <f t="shared" si="82"/>
        <v>0</v>
      </c>
      <c r="AH106" s="9">
        <f t="shared" si="83"/>
        <v>0</v>
      </c>
    </row>
    <row r="107" spans="1:36" ht="22" customHeight="1" x14ac:dyDescent="0.2">
      <c r="A107" s="145" t="s">
        <v>69</v>
      </c>
      <c r="B107" s="102" t="s">
        <v>305</v>
      </c>
      <c r="C107" s="103">
        <v>242</v>
      </c>
      <c r="D107" s="201"/>
      <c r="E107" s="202"/>
      <c r="F107" s="202"/>
      <c r="G107" s="202"/>
      <c r="H107" s="202"/>
      <c r="I107" s="202"/>
      <c r="J107" s="203"/>
      <c r="K107" s="82"/>
      <c r="L107" s="201"/>
      <c r="M107" s="204">
        <f t="shared" si="84"/>
        <v>255</v>
      </c>
      <c r="N107" s="205"/>
      <c r="O107" s="206"/>
      <c r="P107" s="105">
        <f t="shared" si="73"/>
        <v>0</v>
      </c>
      <c r="Q107" s="106">
        <f t="shared" si="74"/>
        <v>0</v>
      </c>
      <c r="R107" s="140" t="s">
        <v>306</v>
      </c>
      <c r="S107" s="57">
        <f t="shared" si="75"/>
        <v>0</v>
      </c>
      <c r="T107" s="14">
        <v>1</v>
      </c>
      <c r="U107" s="14">
        <v>1</v>
      </c>
      <c r="V107" s="14">
        <v>0</v>
      </c>
      <c r="W107" s="38">
        <v>2.7874961804893252</v>
      </c>
      <c r="X107" s="11">
        <f t="shared" si="76"/>
        <v>0</v>
      </c>
      <c r="Y107" s="10">
        <f t="shared" si="77"/>
        <v>0</v>
      </c>
      <c r="Z107" s="9"/>
      <c r="AA107" s="11">
        <f t="shared" si="78"/>
        <v>0</v>
      </c>
      <c r="AB107" s="9">
        <f t="shared" si="79"/>
        <v>0</v>
      </c>
      <c r="AD107" s="9">
        <f t="shared" si="80"/>
        <v>0</v>
      </c>
      <c r="AE107" s="9">
        <f t="shared" si="81"/>
        <v>0</v>
      </c>
      <c r="AG107" s="9">
        <f t="shared" si="82"/>
        <v>0</v>
      </c>
      <c r="AH107" s="9">
        <f t="shared" si="83"/>
        <v>0</v>
      </c>
    </row>
    <row r="108" spans="1:36" ht="22" customHeight="1" x14ac:dyDescent="0.2">
      <c r="A108" s="145" t="s">
        <v>69</v>
      </c>
      <c r="B108" s="29" t="s">
        <v>307</v>
      </c>
      <c r="C108" s="8">
        <v>230</v>
      </c>
      <c r="D108" s="192"/>
      <c r="E108" s="193"/>
      <c r="F108" s="193"/>
      <c r="G108" s="193"/>
      <c r="H108" s="193"/>
      <c r="I108" s="193"/>
      <c r="J108" s="194"/>
      <c r="K108" s="81"/>
      <c r="L108" s="192"/>
      <c r="M108" s="187">
        <f t="shared" si="84"/>
        <v>242</v>
      </c>
      <c r="N108" s="5"/>
      <c r="O108" s="195"/>
      <c r="P108" s="35">
        <f t="shared" si="73"/>
        <v>0</v>
      </c>
      <c r="Q108" s="37">
        <f t="shared" si="74"/>
        <v>0</v>
      </c>
      <c r="R108" s="141" t="s">
        <v>308</v>
      </c>
      <c r="S108" s="56">
        <f t="shared" si="75"/>
        <v>0</v>
      </c>
      <c r="T108" s="14">
        <v>1</v>
      </c>
      <c r="U108" s="14">
        <v>1</v>
      </c>
      <c r="V108" s="14">
        <v>0</v>
      </c>
      <c r="W108" s="38">
        <v>2.5571245953249182</v>
      </c>
      <c r="X108" s="11">
        <f t="shared" si="76"/>
        <v>0</v>
      </c>
      <c r="Y108" s="10">
        <f t="shared" si="77"/>
        <v>0</v>
      </c>
      <c r="Z108" s="9"/>
      <c r="AA108" s="11">
        <f t="shared" si="78"/>
        <v>0</v>
      </c>
      <c r="AB108" s="9">
        <f t="shared" si="79"/>
        <v>0</v>
      </c>
      <c r="AD108" s="9">
        <f t="shared" si="80"/>
        <v>0</v>
      </c>
      <c r="AE108" s="9">
        <f t="shared" si="81"/>
        <v>0</v>
      </c>
      <c r="AG108" s="9">
        <f t="shared" si="82"/>
        <v>0</v>
      </c>
      <c r="AH108" s="9">
        <f t="shared" si="83"/>
        <v>0</v>
      </c>
    </row>
    <row r="109" spans="1:36" ht="22" customHeight="1" x14ac:dyDescent="0.2">
      <c r="A109" s="145" t="s">
        <v>69</v>
      </c>
      <c r="B109" s="102" t="s">
        <v>309</v>
      </c>
      <c r="C109" s="103">
        <v>172</v>
      </c>
      <c r="D109" s="201"/>
      <c r="E109" s="202"/>
      <c r="F109" s="202"/>
      <c r="G109" s="202"/>
      <c r="H109" s="202"/>
      <c r="I109" s="202"/>
      <c r="J109" s="203"/>
      <c r="K109" s="82"/>
      <c r="L109" s="201"/>
      <c r="M109" s="204">
        <f t="shared" si="84"/>
        <v>181</v>
      </c>
      <c r="N109" s="205"/>
      <c r="O109" s="206"/>
      <c r="P109" s="105">
        <f t="shared" si="73"/>
        <v>0</v>
      </c>
      <c r="Q109" s="106">
        <f t="shared" si="74"/>
        <v>0</v>
      </c>
      <c r="R109" s="140" t="s">
        <v>310</v>
      </c>
      <c r="S109" s="57">
        <f t="shared" si="75"/>
        <v>0</v>
      </c>
      <c r="T109" s="14">
        <v>1</v>
      </c>
      <c r="U109" s="14">
        <v>1</v>
      </c>
      <c r="V109" s="14">
        <v>0</v>
      </c>
      <c r="W109" s="38">
        <v>1.4283038280193237</v>
      </c>
      <c r="X109" s="11">
        <f t="shared" si="76"/>
        <v>0</v>
      </c>
      <c r="Y109" s="10">
        <f t="shared" si="77"/>
        <v>0</v>
      </c>
      <c r="Z109" s="9"/>
      <c r="AA109" s="11">
        <f t="shared" si="78"/>
        <v>0</v>
      </c>
      <c r="AB109" s="9">
        <f t="shared" si="79"/>
        <v>0</v>
      </c>
      <c r="AD109" s="9">
        <f t="shared" si="80"/>
        <v>0</v>
      </c>
      <c r="AE109" s="9">
        <f t="shared" si="81"/>
        <v>0</v>
      </c>
      <c r="AG109" s="9">
        <f t="shared" si="82"/>
        <v>0</v>
      </c>
      <c r="AH109" s="9">
        <f t="shared" si="83"/>
        <v>0</v>
      </c>
    </row>
    <row r="110" spans="1:36" ht="22" customHeight="1" x14ac:dyDescent="0.2">
      <c r="A110" s="145" t="s">
        <v>69</v>
      </c>
      <c r="B110" s="29" t="s">
        <v>311</v>
      </c>
      <c r="C110" s="8">
        <v>172</v>
      </c>
      <c r="D110" s="192"/>
      <c r="E110" s="193"/>
      <c r="F110" s="193"/>
      <c r="G110" s="193"/>
      <c r="H110" s="193"/>
      <c r="I110" s="193"/>
      <c r="J110" s="194"/>
      <c r="K110" s="81"/>
      <c r="L110" s="192"/>
      <c r="M110" s="187">
        <f t="shared" si="84"/>
        <v>181</v>
      </c>
      <c r="N110" s="5"/>
      <c r="O110" s="195"/>
      <c r="P110" s="35">
        <f t="shared" si="73"/>
        <v>0</v>
      </c>
      <c r="Q110" s="37">
        <f t="shared" si="74"/>
        <v>0</v>
      </c>
      <c r="R110" s="141" t="s">
        <v>312</v>
      </c>
      <c r="S110" s="56">
        <f t="shared" si="75"/>
        <v>0</v>
      </c>
      <c r="T110" s="14">
        <v>1</v>
      </c>
      <c r="U110" s="14">
        <v>1</v>
      </c>
      <c r="V110" s="14">
        <v>0</v>
      </c>
      <c r="W110" s="38">
        <v>1.4283038280193237</v>
      </c>
      <c r="X110" s="11">
        <f t="shared" si="76"/>
        <v>0</v>
      </c>
      <c r="Y110" s="10">
        <f t="shared" si="77"/>
        <v>0</v>
      </c>
      <c r="Z110" s="9"/>
      <c r="AA110" s="11">
        <f t="shared" si="78"/>
        <v>0</v>
      </c>
      <c r="AB110" s="9">
        <f t="shared" si="79"/>
        <v>0</v>
      </c>
      <c r="AD110" s="9">
        <f t="shared" si="80"/>
        <v>0</v>
      </c>
      <c r="AE110" s="9">
        <f t="shared" si="81"/>
        <v>0</v>
      </c>
      <c r="AG110" s="9">
        <f t="shared" si="82"/>
        <v>0</v>
      </c>
      <c r="AH110" s="9">
        <f t="shared" si="83"/>
        <v>0</v>
      </c>
    </row>
    <row r="111" spans="1:36" ht="22" customHeight="1" x14ac:dyDescent="0.2">
      <c r="A111" s="145" t="s">
        <v>69</v>
      </c>
      <c r="B111" s="102" t="s">
        <v>313</v>
      </c>
      <c r="C111" s="103">
        <v>230</v>
      </c>
      <c r="D111" s="201"/>
      <c r="E111" s="202"/>
      <c r="F111" s="202"/>
      <c r="G111" s="202"/>
      <c r="H111" s="202"/>
      <c r="I111" s="202"/>
      <c r="J111" s="203"/>
      <c r="K111" s="82"/>
      <c r="L111" s="201"/>
      <c r="M111" s="204">
        <f t="shared" si="84"/>
        <v>242</v>
      </c>
      <c r="N111" s="205"/>
      <c r="O111" s="206"/>
      <c r="P111" s="105">
        <f t="shared" si="73"/>
        <v>0</v>
      </c>
      <c r="Q111" s="106">
        <f t="shared" si="74"/>
        <v>0</v>
      </c>
      <c r="R111" s="140" t="s">
        <v>314</v>
      </c>
      <c r="S111" s="57">
        <f t="shared" si="75"/>
        <v>0</v>
      </c>
      <c r="T111" s="14">
        <v>1</v>
      </c>
      <c r="U111" s="14">
        <v>1</v>
      </c>
      <c r="V111" s="14">
        <v>0</v>
      </c>
      <c r="W111" s="38">
        <v>2.5340874368084778</v>
      </c>
      <c r="X111" s="11">
        <f t="shared" si="76"/>
        <v>0</v>
      </c>
      <c r="Y111" s="10">
        <f t="shared" si="77"/>
        <v>0</v>
      </c>
      <c r="Z111" s="9"/>
      <c r="AA111" s="11">
        <f t="shared" si="78"/>
        <v>0</v>
      </c>
      <c r="AB111" s="9">
        <f t="shared" si="79"/>
        <v>0</v>
      </c>
      <c r="AD111" s="9">
        <f t="shared" si="80"/>
        <v>0</v>
      </c>
      <c r="AE111" s="9">
        <f t="shared" si="81"/>
        <v>0</v>
      </c>
      <c r="AG111" s="9">
        <f t="shared" si="82"/>
        <v>0</v>
      </c>
      <c r="AH111" s="9">
        <f t="shared" si="83"/>
        <v>0</v>
      </c>
    </row>
    <row r="112" spans="1:36" ht="22" customHeight="1" x14ac:dyDescent="0.2">
      <c r="A112" s="145" t="s">
        <v>69</v>
      </c>
      <c r="B112" s="29" t="s">
        <v>315</v>
      </c>
      <c r="C112" s="8">
        <v>174</v>
      </c>
      <c r="D112" s="192"/>
      <c r="E112" s="193"/>
      <c r="F112" s="193"/>
      <c r="G112" s="193"/>
      <c r="H112" s="193"/>
      <c r="I112" s="193"/>
      <c r="J112" s="194"/>
      <c r="K112" s="81"/>
      <c r="L112" s="192"/>
      <c r="M112" s="187">
        <f t="shared" si="84"/>
        <v>183</v>
      </c>
      <c r="N112" s="5"/>
      <c r="O112" s="195"/>
      <c r="P112" s="35">
        <f t="shared" si="73"/>
        <v>0</v>
      </c>
      <c r="Q112" s="37">
        <f t="shared" si="74"/>
        <v>0</v>
      </c>
      <c r="R112" s="141" t="s">
        <v>316</v>
      </c>
      <c r="S112" s="56">
        <f t="shared" si="75"/>
        <v>0</v>
      </c>
      <c r="T112" s="14">
        <v>1</v>
      </c>
      <c r="U112" s="14">
        <v>1</v>
      </c>
      <c r="V112" s="14">
        <v>0</v>
      </c>
      <c r="W112" s="38">
        <v>1.4974153035686459</v>
      </c>
      <c r="X112" s="11">
        <f t="shared" si="76"/>
        <v>0</v>
      </c>
      <c r="Y112" s="10">
        <f t="shared" si="77"/>
        <v>0</v>
      </c>
      <c r="Z112" s="9"/>
      <c r="AA112" s="11">
        <f t="shared" si="78"/>
        <v>0</v>
      </c>
      <c r="AB112" s="9">
        <f t="shared" si="79"/>
        <v>0</v>
      </c>
      <c r="AD112" s="9">
        <f t="shared" si="80"/>
        <v>0</v>
      </c>
      <c r="AE112" s="9">
        <f t="shared" si="81"/>
        <v>0</v>
      </c>
      <c r="AG112" s="9">
        <f t="shared" si="82"/>
        <v>0</v>
      </c>
      <c r="AH112" s="9">
        <f t="shared" si="83"/>
        <v>0</v>
      </c>
    </row>
    <row r="113" spans="1:36" ht="22" customHeight="1" x14ac:dyDescent="0.2">
      <c r="A113" s="145" t="s">
        <v>69</v>
      </c>
      <c r="B113" s="102" t="s">
        <v>317</v>
      </c>
      <c r="C113" s="103">
        <v>164</v>
      </c>
      <c r="D113" s="207"/>
      <c r="E113" s="208"/>
      <c r="F113" s="208"/>
      <c r="G113" s="208"/>
      <c r="H113" s="208"/>
      <c r="I113" s="208"/>
      <c r="J113" s="209"/>
      <c r="K113" s="82"/>
      <c r="L113" s="207"/>
      <c r="M113" s="210">
        <f t="shared" si="84"/>
        <v>173</v>
      </c>
      <c r="N113" s="211"/>
      <c r="O113" s="212"/>
      <c r="P113" s="105">
        <f t="shared" si="73"/>
        <v>0</v>
      </c>
      <c r="Q113" s="106">
        <f t="shared" si="74"/>
        <v>0</v>
      </c>
      <c r="R113" s="140" t="s">
        <v>318</v>
      </c>
      <c r="S113" s="57">
        <f t="shared" si="75"/>
        <v>0</v>
      </c>
      <c r="T113" s="14">
        <v>1</v>
      </c>
      <c r="U113" s="14">
        <v>1</v>
      </c>
      <c r="V113" s="14">
        <v>0</v>
      </c>
      <c r="W113" s="38">
        <v>1.3131180354371201</v>
      </c>
      <c r="X113" s="11">
        <f t="shared" si="76"/>
        <v>0</v>
      </c>
      <c r="Y113" s="10">
        <f t="shared" si="77"/>
        <v>0</v>
      </c>
      <c r="Z113" s="9"/>
      <c r="AA113" s="11">
        <f t="shared" si="78"/>
        <v>0</v>
      </c>
      <c r="AB113" s="9">
        <f t="shared" si="79"/>
        <v>0</v>
      </c>
      <c r="AD113" s="9">
        <f t="shared" si="80"/>
        <v>0</v>
      </c>
      <c r="AE113" s="9">
        <f t="shared" si="81"/>
        <v>0</v>
      </c>
      <c r="AG113" s="9">
        <f t="shared" si="82"/>
        <v>0</v>
      </c>
      <c r="AH113" s="9">
        <f t="shared" si="83"/>
        <v>0</v>
      </c>
    </row>
    <row r="114" spans="1:36" s="5" customFormat="1" ht="22" customHeight="1" x14ac:dyDescent="0.2">
      <c r="B114" s="29"/>
      <c r="C114" s="121"/>
      <c r="D114" s="80"/>
      <c r="E114" s="47"/>
      <c r="F114" s="48"/>
      <c r="G114" s="49"/>
      <c r="H114" s="50"/>
      <c r="I114" s="51"/>
      <c r="J114" s="52"/>
      <c r="K114" s="40"/>
      <c r="L114" s="41"/>
      <c r="M114" s="138"/>
      <c r="N114" s="53"/>
      <c r="O114" s="54"/>
      <c r="P114" s="86"/>
      <c r="Q114" s="87"/>
      <c r="R114" s="86"/>
      <c r="S114" s="86"/>
      <c r="W114" s="88"/>
      <c r="AD114" s="9"/>
      <c r="AG114" s="9"/>
      <c r="AH114" s="9"/>
      <c r="AI114" s="1"/>
      <c r="AJ114" s="1"/>
    </row>
    <row r="115" spans="1:36" ht="30" customHeight="1" x14ac:dyDescent="0.2">
      <c r="A115" s="146" t="s">
        <v>129</v>
      </c>
      <c r="B115" s="104" t="s">
        <v>319</v>
      </c>
      <c r="C115" s="103">
        <v>1737</v>
      </c>
      <c r="D115" s="82"/>
      <c r="E115" s="82"/>
      <c r="F115" s="82"/>
      <c r="G115" s="82"/>
      <c r="H115" s="82"/>
      <c r="I115" s="82"/>
      <c r="J115" s="82"/>
      <c r="K115" s="82"/>
      <c r="L115" s="82"/>
      <c r="M115" s="103">
        <v>1829</v>
      </c>
      <c r="N115" s="84"/>
      <c r="O115" s="84"/>
      <c r="P115" s="105">
        <f>X115</f>
        <v>0</v>
      </c>
      <c r="Q115" s="106">
        <f>SUM(AD115:AE115)*W115</f>
        <v>0</v>
      </c>
      <c r="R115" s="140" t="s">
        <v>104</v>
      </c>
      <c r="S115" s="57">
        <f>SUM((AD115*C115)+(AE115*M115))</f>
        <v>0</v>
      </c>
      <c r="T115" s="14">
        <v>9</v>
      </c>
      <c r="U115" s="14">
        <v>9</v>
      </c>
      <c r="V115" s="14">
        <v>0</v>
      </c>
      <c r="W115" s="59">
        <f>SUM(W117:W125)</f>
        <v>18.698409136979897</v>
      </c>
      <c r="X115" s="11">
        <f>(SUM(D115:L115)+SUM(N115:O115))*T115</f>
        <v>0</v>
      </c>
      <c r="Y115" s="10">
        <f>(SUM(D115:L115,N115:O115))*W115</f>
        <v>0</v>
      </c>
      <c r="Z115" s="9"/>
      <c r="AA115" s="11">
        <f>SUM(AD115+AE115)*9</f>
        <v>0</v>
      </c>
      <c r="AB115" s="9">
        <f>SUM(T115*AA115)/9</f>
        <v>0</v>
      </c>
      <c r="AD115" s="9">
        <f>SUM(D115:L115)</f>
        <v>0</v>
      </c>
      <c r="AE115" s="9">
        <f>SUM(N115:O115)</f>
        <v>0</v>
      </c>
      <c r="AG115" s="9">
        <f t="shared" ref="AG115" si="85">SUM(AD115:AE115)*U115</f>
        <v>0</v>
      </c>
      <c r="AH115" s="9">
        <f t="shared" ref="AH115" si="86">SUM(AD115:AE115)*V115</f>
        <v>0</v>
      </c>
    </row>
    <row r="116" spans="1:36" s="5" customFormat="1" ht="22" customHeight="1" x14ac:dyDescent="0.2">
      <c r="B116" s="29"/>
      <c r="C116" s="121"/>
      <c r="D116" s="80"/>
      <c r="E116" s="47"/>
      <c r="F116" s="48"/>
      <c r="G116" s="49"/>
      <c r="H116" s="50"/>
      <c r="I116" s="51"/>
      <c r="J116" s="52"/>
      <c r="K116" s="40"/>
      <c r="L116" s="41"/>
      <c r="M116" s="138"/>
      <c r="N116" s="53"/>
      <c r="O116" s="54"/>
      <c r="P116" s="86"/>
      <c r="Q116" s="87"/>
      <c r="R116" s="86"/>
      <c r="S116" s="86"/>
      <c r="W116" s="88"/>
      <c r="AD116" s="9"/>
      <c r="AG116" s="9"/>
      <c r="AH116" s="9"/>
      <c r="AI116" s="1"/>
      <c r="AJ116" s="1"/>
    </row>
    <row r="117" spans="1:36" ht="22" customHeight="1" x14ac:dyDescent="0.2">
      <c r="A117" s="32"/>
      <c r="B117" s="102" t="s">
        <v>320</v>
      </c>
      <c r="C117" s="103">
        <v>228</v>
      </c>
      <c r="D117" s="82"/>
      <c r="E117" s="82"/>
      <c r="F117" s="82"/>
      <c r="G117" s="82"/>
      <c r="H117" s="82"/>
      <c r="I117" s="82"/>
      <c r="J117" s="82"/>
      <c r="K117" s="82"/>
      <c r="L117" s="82"/>
      <c r="M117" s="34">
        <f t="shared" ref="M117:M125" si="87">ROUNDUP((C117*105%),0.1)</f>
        <v>240</v>
      </c>
      <c r="N117" s="84"/>
      <c r="O117" s="84"/>
      <c r="P117" s="105">
        <f t="shared" ref="P117:P125" si="88">X117</f>
        <v>0</v>
      </c>
      <c r="Q117" s="106">
        <f t="shared" ref="Q117:Q125" si="89">SUM(AA117*W117)</f>
        <v>0</v>
      </c>
      <c r="R117" s="140" t="s">
        <v>321</v>
      </c>
      <c r="S117" s="57">
        <f t="shared" ref="S117:S125" si="90">SUM((AD117*C117)+(AE117*M117))</f>
        <v>0</v>
      </c>
      <c r="T117" s="14">
        <v>1</v>
      </c>
      <c r="U117" s="14">
        <v>1</v>
      </c>
      <c r="V117" s="14">
        <v>0</v>
      </c>
      <c r="W117" s="38">
        <v>2.1586012000000001</v>
      </c>
      <c r="X117" s="11">
        <f t="shared" ref="X117:X125" si="91">(SUM(D117:L117,N117:O117))*T117</f>
        <v>0</v>
      </c>
      <c r="Y117" s="10">
        <f t="shared" ref="Y117:Y125" si="92">(SUM(D117:L117,N117:O117))*W117</f>
        <v>0</v>
      </c>
      <c r="Z117" s="9"/>
      <c r="AA117" s="11">
        <f t="shared" ref="AA117:AA125" si="93">SUM(AD117+AE117)</f>
        <v>0</v>
      </c>
      <c r="AB117" s="9">
        <f t="shared" ref="AB117:AB125" si="94">SUM(T117*AA117)</f>
        <v>0</v>
      </c>
      <c r="AD117" s="9">
        <f t="shared" ref="AD117:AD125" si="95">SUM(D117:L117)</f>
        <v>0</v>
      </c>
      <c r="AE117" s="9">
        <f t="shared" ref="AE117:AE125" si="96">SUM(N117:O117)</f>
        <v>0</v>
      </c>
      <c r="AG117" s="9">
        <f t="shared" ref="AG117:AG125" si="97">SUM(AD117:AE117)*U117</f>
        <v>0</v>
      </c>
      <c r="AH117" s="9">
        <f t="shared" ref="AH117:AH125" si="98">SUM(AD117:AE117)*V117</f>
        <v>0</v>
      </c>
    </row>
    <row r="118" spans="1:36" ht="22" customHeight="1" x14ac:dyDescent="0.2">
      <c r="A118" s="32"/>
      <c r="B118" s="29" t="s">
        <v>322</v>
      </c>
      <c r="C118" s="8">
        <v>190</v>
      </c>
      <c r="D118" s="81"/>
      <c r="E118" s="81"/>
      <c r="F118" s="81"/>
      <c r="G118" s="81"/>
      <c r="H118" s="81"/>
      <c r="I118" s="81"/>
      <c r="J118" s="81"/>
      <c r="K118" s="81"/>
      <c r="L118" s="81"/>
      <c r="M118" s="6">
        <f t="shared" si="87"/>
        <v>200</v>
      </c>
      <c r="N118" s="83"/>
      <c r="O118" s="83"/>
      <c r="P118" s="35">
        <f t="shared" si="88"/>
        <v>0</v>
      </c>
      <c r="Q118" s="37">
        <f t="shared" si="89"/>
        <v>0</v>
      </c>
      <c r="R118" s="141" t="s">
        <v>323</v>
      </c>
      <c r="S118" s="56">
        <f t="shared" si="90"/>
        <v>0</v>
      </c>
      <c r="T118" s="14">
        <v>1</v>
      </c>
      <c r="U118" s="14">
        <v>1</v>
      </c>
      <c r="V118" s="14">
        <v>0</v>
      </c>
      <c r="W118" s="38">
        <v>1.8142389999999999</v>
      </c>
      <c r="X118" s="11">
        <f t="shared" si="91"/>
        <v>0</v>
      </c>
      <c r="Y118" s="10">
        <f t="shared" si="92"/>
        <v>0</v>
      </c>
      <c r="Z118" s="9"/>
      <c r="AA118" s="11">
        <f t="shared" si="93"/>
        <v>0</v>
      </c>
      <c r="AB118" s="9">
        <f t="shared" si="94"/>
        <v>0</v>
      </c>
      <c r="AD118" s="9">
        <f t="shared" si="95"/>
        <v>0</v>
      </c>
      <c r="AE118" s="9">
        <f t="shared" si="96"/>
        <v>0</v>
      </c>
      <c r="AG118" s="9">
        <f t="shared" si="97"/>
        <v>0</v>
      </c>
      <c r="AH118" s="9">
        <f t="shared" si="98"/>
        <v>0</v>
      </c>
    </row>
    <row r="119" spans="1:36" ht="22" customHeight="1" x14ac:dyDescent="0.2">
      <c r="A119" s="32"/>
      <c r="B119" s="102" t="s">
        <v>324</v>
      </c>
      <c r="C119" s="103">
        <v>210</v>
      </c>
      <c r="D119" s="82"/>
      <c r="E119" s="82"/>
      <c r="F119" s="82"/>
      <c r="G119" s="82"/>
      <c r="H119" s="82"/>
      <c r="I119" s="82"/>
      <c r="J119" s="82"/>
      <c r="K119" s="82"/>
      <c r="L119" s="82"/>
      <c r="M119" s="34">
        <f t="shared" si="87"/>
        <v>221</v>
      </c>
      <c r="N119" s="84"/>
      <c r="O119" s="84"/>
      <c r="P119" s="105">
        <f t="shared" si="88"/>
        <v>0</v>
      </c>
      <c r="Q119" s="106">
        <f t="shared" si="89"/>
        <v>0</v>
      </c>
      <c r="R119" s="140" t="s">
        <v>325</v>
      </c>
      <c r="S119" s="57">
        <f t="shared" si="90"/>
        <v>0</v>
      </c>
      <c r="T119" s="14">
        <v>1</v>
      </c>
      <c r="U119" s="14">
        <v>1</v>
      </c>
      <c r="V119" s="14">
        <v>0</v>
      </c>
      <c r="W119" s="38">
        <v>1.8534173333333333</v>
      </c>
      <c r="X119" s="11">
        <f t="shared" si="91"/>
        <v>0</v>
      </c>
      <c r="Y119" s="10">
        <f t="shared" si="92"/>
        <v>0</v>
      </c>
      <c r="Z119" s="9"/>
      <c r="AA119" s="11">
        <f t="shared" si="93"/>
        <v>0</v>
      </c>
      <c r="AB119" s="9">
        <f t="shared" si="94"/>
        <v>0</v>
      </c>
      <c r="AD119" s="9">
        <f t="shared" si="95"/>
        <v>0</v>
      </c>
      <c r="AE119" s="9">
        <f t="shared" si="96"/>
        <v>0</v>
      </c>
      <c r="AG119" s="9">
        <f t="shared" si="97"/>
        <v>0</v>
      </c>
      <c r="AH119" s="9">
        <f t="shared" si="98"/>
        <v>0</v>
      </c>
    </row>
    <row r="120" spans="1:36" ht="22" customHeight="1" x14ac:dyDescent="0.2">
      <c r="A120" s="32"/>
      <c r="B120" s="29" t="s">
        <v>326</v>
      </c>
      <c r="C120" s="8">
        <v>202</v>
      </c>
      <c r="D120" s="81"/>
      <c r="E120" s="81"/>
      <c r="F120" s="81"/>
      <c r="G120" s="81"/>
      <c r="H120" s="81"/>
      <c r="I120" s="81"/>
      <c r="J120" s="81"/>
      <c r="K120" s="81"/>
      <c r="L120" s="81"/>
      <c r="M120" s="6">
        <f t="shared" si="87"/>
        <v>213</v>
      </c>
      <c r="N120" s="83"/>
      <c r="O120" s="83"/>
      <c r="P120" s="35">
        <f t="shared" si="88"/>
        <v>0</v>
      </c>
      <c r="Q120" s="37">
        <f t="shared" si="89"/>
        <v>0</v>
      </c>
      <c r="R120" s="141" t="s">
        <v>327</v>
      </c>
      <c r="S120" s="56">
        <f t="shared" si="90"/>
        <v>0</v>
      </c>
      <c r="T120" s="14">
        <v>1</v>
      </c>
      <c r="U120" s="14">
        <v>1</v>
      </c>
      <c r="V120" s="14">
        <v>0</v>
      </c>
      <c r="W120" s="38">
        <v>2.0296162666666668</v>
      </c>
      <c r="X120" s="11">
        <f t="shared" si="91"/>
        <v>0</v>
      </c>
      <c r="Y120" s="10">
        <f t="shared" si="92"/>
        <v>0</v>
      </c>
      <c r="Z120" s="9"/>
      <c r="AA120" s="11">
        <f t="shared" si="93"/>
        <v>0</v>
      </c>
      <c r="AB120" s="9">
        <f t="shared" si="94"/>
        <v>0</v>
      </c>
      <c r="AD120" s="9">
        <f t="shared" si="95"/>
        <v>0</v>
      </c>
      <c r="AE120" s="9">
        <f t="shared" si="96"/>
        <v>0</v>
      </c>
      <c r="AG120" s="9">
        <f t="shared" si="97"/>
        <v>0</v>
      </c>
      <c r="AH120" s="9">
        <f t="shared" si="98"/>
        <v>0</v>
      </c>
    </row>
    <row r="121" spans="1:36" ht="22" customHeight="1" x14ac:dyDescent="0.2">
      <c r="A121" s="32"/>
      <c r="B121" s="102" t="s">
        <v>328</v>
      </c>
      <c r="C121" s="103">
        <v>202</v>
      </c>
      <c r="D121" s="82"/>
      <c r="E121" s="82"/>
      <c r="F121" s="82"/>
      <c r="G121" s="82"/>
      <c r="H121" s="82"/>
      <c r="I121" s="82"/>
      <c r="J121" s="82"/>
      <c r="K121" s="82"/>
      <c r="L121" s="82"/>
      <c r="M121" s="34">
        <f t="shared" si="87"/>
        <v>213</v>
      </c>
      <c r="N121" s="84"/>
      <c r="O121" s="84"/>
      <c r="P121" s="105">
        <f t="shared" si="88"/>
        <v>0</v>
      </c>
      <c r="Q121" s="106">
        <f t="shared" si="89"/>
        <v>0</v>
      </c>
      <c r="R121" s="140" t="s">
        <v>329</v>
      </c>
      <c r="S121" s="57">
        <f t="shared" si="90"/>
        <v>0</v>
      </c>
      <c r="T121" s="14">
        <v>1</v>
      </c>
      <c r="U121" s="14">
        <v>1</v>
      </c>
      <c r="V121" s="14">
        <v>0</v>
      </c>
      <c r="W121" s="38">
        <v>1.9962664666666667</v>
      </c>
      <c r="X121" s="11">
        <f t="shared" si="91"/>
        <v>0</v>
      </c>
      <c r="Y121" s="10">
        <f t="shared" si="92"/>
        <v>0</v>
      </c>
      <c r="Z121" s="9"/>
      <c r="AA121" s="11">
        <f t="shared" si="93"/>
        <v>0</v>
      </c>
      <c r="AB121" s="9">
        <f t="shared" si="94"/>
        <v>0</v>
      </c>
      <c r="AD121" s="9">
        <f t="shared" si="95"/>
        <v>0</v>
      </c>
      <c r="AE121" s="9">
        <f t="shared" si="96"/>
        <v>0</v>
      </c>
      <c r="AG121" s="9">
        <f t="shared" si="97"/>
        <v>0</v>
      </c>
      <c r="AH121" s="9">
        <f t="shared" si="98"/>
        <v>0</v>
      </c>
    </row>
    <row r="122" spans="1:36" ht="22" customHeight="1" x14ac:dyDescent="0.2">
      <c r="A122" s="145"/>
      <c r="B122" s="29" t="s">
        <v>330</v>
      </c>
      <c r="C122" s="8">
        <v>212</v>
      </c>
      <c r="D122" s="81"/>
      <c r="E122" s="81"/>
      <c r="F122" s="81"/>
      <c r="G122" s="81"/>
      <c r="H122" s="81"/>
      <c r="I122" s="81"/>
      <c r="J122" s="81"/>
      <c r="K122" s="81"/>
      <c r="L122" s="81"/>
      <c r="M122" s="6">
        <f t="shared" si="87"/>
        <v>223</v>
      </c>
      <c r="N122" s="83"/>
      <c r="O122" s="83"/>
      <c r="P122" s="35">
        <f t="shared" si="88"/>
        <v>0</v>
      </c>
      <c r="Q122" s="37">
        <f t="shared" si="89"/>
        <v>0</v>
      </c>
      <c r="R122" s="141" t="s">
        <v>331</v>
      </c>
      <c r="S122" s="56">
        <f t="shared" si="90"/>
        <v>0</v>
      </c>
      <c r="T122" s="14">
        <v>1</v>
      </c>
      <c r="U122" s="14">
        <v>1</v>
      </c>
      <c r="V122" s="14">
        <v>0</v>
      </c>
      <c r="W122" s="38">
        <v>2.0042327909303412</v>
      </c>
      <c r="X122" s="11">
        <f t="shared" si="91"/>
        <v>0</v>
      </c>
      <c r="Y122" s="10">
        <f t="shared" si="92"/>
        <v>0</v>
      </c>
      <c r="Z122" s="9"/>
      <c r="AA122" s="11">
        <f t="shared" si="93"/>
        <v>0</v>
      </c>
      <c r="AB122" s="9">
        <f t="shared" si="94"/>
        <v>0</v>
      </c>
      <c r="AD122" s="9">
        <f t="shared" si="95"/>
        <v>0</v>
      </c>
      <c r="AE122" s="9">
        <f t="shared" si="96"/>
        <v>0</v>
      </c>
      <c r="AG122" s="9">
        <f t="shared" si="97"/>
        <v>0</v>
      </c>
      <c r="AH122" s="9">
        <f t="shared" si="98"/>
        <v>0</v>
      </c>
    </row>
    <row r="123" spans="1:36" ht="22" customHeight="1" x14ac:dyDescent="0.2">
      <c r="A123" s="145"/>
      <c r="B123" s="102" t="s">
        <v>332</v>
      </c>
      <c r="C123" s="103">
        <v>216</v>
      </c>
      <c r="D123" s="82"/>
      <c r="E123" s="82"/>
      <c r="F123" s="82"/>
      <c r="G123" s="82"/>
      <c r="H123" s="82"/>
      <c r="I123" s="82"/>
      <c r="J123" s="82"/>
      <c r="K123" s="82"/>
      <c r="L123" s="82"/>
      <c r="M123" s="34">
        <f t="shared" si="87"/>
        <v>227</v>
      </c>
      <c r="N123" s="84"/>
      <c r="O123" s="84"/>
      <c r="P123" s="105">
        <f t="shared" si="88"/>
        <v>0</v>
      </c>
      <c r="Q123" s="106">
        <f t="shared" si="89"/>
        <v>0</v>
      </c>
      <c r="R123" s="140" t="s">
        <v>333</v>
      </c>
      <c r="S123" s="57">
        <f t="shared" si="90"/>
        <v>0</v>
      </c>
      <c r="T123" s="14">
        <v>1</v>
      </c>
      <c r="U123" s="14">
        <v>1</v>
      </c>
      <c r="V123" s="14">
        <v>0</v>
      </c>
      <c r="W123" s="38">
        <v>2.0503071079632229</v>
      </c>
      <c r="X123" s="11">
        <f t="shared" si="91"/>
        <v>0</v>
      </c>
      <c r="Y123" s="10">
        <f t="shared" si="92"/>
        <v>0</v>
      </c>
      <c r="Z123" s="9"/>
      <c r="AA123" s="11">
        <f t="shared" si="93"/>
        <v>0</v>
      </c>
      <c r="AB123" s="9">
        <f t="shared" si="94"/>
        <v>0</v>
      </c>
      <c r="AD123" s="9">
        <f t="shared" si="95"/>
        <v>0</v>
      </c>
      <c r="AE123" s="9">
        <f t="shared" si="96"/>
        <v>0</v>
      </c>
      <c r="AG123" s="9">
        <f t="shared" si="97"/>
        <v>0</v>
      </c>
      <c r="AH123" s="9">
        <f t="shared" si="98"/>
        <v>0</v>
      </c>
    </row>
    <row r="124" spans="1:36" ht="22" customHeight="1" x14ac:dyDescent="0.2">
      <c r="A124" s="145"/>
      <c r="B124" s="29" t="s">
        <v>334</v>
      </c>
      <c r="C124" s="8">
        <v>242</v>
      </c>
      <c r="D124" s="81"/>
      <c r="E124" s="81"/>
      <c r="F124" s="81"/>
      <c r="G124" s="81"/>
      <c r="H124" s="81"/>
      <c r="I124" s="81"/>
      <c r="J124" s="81"/>
      <c r="K124" s="81"/>
      <c r="L124" s="81"/>
      <c r="M124" s="6">
        <f t="shared" si="87"/>
        <v>255</v>
      </c>
      <c r="N124" s="83"/>
      <c r="O124" s="83"/>
      <c r="P124" s="35">
        <f t="shared" si="88"/>
        <v>0</v>
      </c>
      <c r="Q124" s="37">
        <f t="shared" si="89"/>
        <v>0</v>
      </c>
      <c r="R124" s="141" t="s">
        <v>335</v>
      </c>
      <c r="S124" s="56">
        <f t="shared" si="90"/>
        <v>0</v>
      </c>
      <c r="T124" s="14">
        <v>1</v>
      </c>
      <c r="U124" s="14">
        <v>1</v>
      </c>
      <c r="V124" s="14">
        <v>0</v>
      </c>
      <c r="W124" s="38">
        <v>2.5340874368084778</v>
      </c>
      <c r="X124" s="11">
        <f t="shared" si="91"/>
        <v>0</v>
      </c>
      <c r="Y124" s="10">
        <f t="shared" si="92"/>
        <v>0</v>
      </c>
      <c r="Z124" s="9"/>
      <c r="AA124" s="11">
        <f t="shared" si="93"/>
        <v>0</v>
      </c>
      <c r="AB124" s="9">
        <f t="shared" si="94"/>
        <v>0</v>
      </c>
      <c r="AD124" s="9">
        <f t="shared" si="95"/>
        <v>0</v>
      </c>
      <c r="AE124" s="9">
        <f t="shared" si="96"/>
        <v>0</v>
      </c>
      <c r="AG124" s="9">
        <f t="shared" si="97"/>
        <v>0</v>
      </c>
      <c r="AH124" s="9">
        <f t="shared" si="98"/>
        <v>0</v>
      </c>
    </row>
    <row r="125" spans="1:36" ht="22" customHeight="1" x14ac:dyDescent="0.2">
      <c r="A125" s="145"/>
      <c r="B125" s="102" t="s">
        <v>336</v>
      </c>
      <c r="C125" s="103">
        <v>228</v>
      </c>
      <c r="D125" s="82"/>
      <c r="E125" s="82"/>
      <c r="F125" s="82"/>
      <c r="G125" s="82"/>
      <c r="H125" s="82"/>
      <c r="I125" s="82"/>
      <c r="J125" s="82"/>
      <c r="K125" s="82"/>
      <c r="L125" s="82"/>
      <c r="M125" s="34">
        <f t="shared" si="87"/>
        <v>240</v>
      </c>
      <c r="N125" s="84"/>
      <c r="O125" s="84"/>
      <c r="P125" s="105">
        <f t="shared" si="88"/>
        <v>0</v>
      </c>
      <c r="Q125" s="106">
        <f t="shared" si="89"/>
        <v>0</v>
      </c>
      <c r="R125" s="140" t="s">
        <v>337</v>
      </c>
      <c r="S125" s="57">
        <f t="shared" si="90"/>
        <v>0</v>
      </c>
      <c r="T125" s="14">
        <v>1</v>
      </c>
      <c r="U125" s="14">
        <v>1</v>
      </c>
      <c r="V125" s="14">
        <v>0</v>
      </c>
      <c r="W125" s="38">
        <v>2.2576415346111891</v>
      </c>
      <c r="X125" s="11">
        <f t="shared" si="91"/>
        <v>0</v>
      </c>
      <c r="Y125" s="10">
        <f t="shared" si="92"/>
        <v>0</v>
      </c>
      <c r="Z125" s="9"/>
      <c r="AA125" s="11">
        <f t="shared" si="93"/>
        <v>0</v>
      </c>
      <c r="AB125" s="9">
        <f t="shared" si="94"/>
        <v>0</v>
      </c>
      <c r="AD125" s="9">
        <f t="shared" si="95"/>
        <v>0</v>
      </c>
      <c r="AE125" s="9">
        <f t="shared" si="96"/>
        <v>0</v>
      </c>
      <c r="AG125" s="9">
        <f t="shared" si="97"/>
        <v>0</v>
      </c>
      <c r="AH125" s="9">
        <f t="shared" si="98"/>
        <v>0</v>
      </c>
    </row>
    <row r="126" spans="1:36" s="5" customFormat="1" ht="22" customHeight="1" x14ac:dyDescent="0.2">
      <c r="B126" s="29"/>
      <c r="C126" s="121"/>
      <c r="D126" s="80"/>
      <c r="E126" s="47"/>
      <c r="F126" s="48"/>
      <c r="G126" s="49"/>
      <c r="H126" s="50"/>
      <c r="I126" s="51"/>
      <c r="J126" s="52"/>
      <c r="K126" s="40"/>
      <c r="L126" s="41"/>
      <c r="M126" s="138"/>
      <c r="N126" s="53"/>
      <c r="O126" s="54"/>
      <c r="P126" s="86"/>
      <c r="Q126" s="87"/>
      <c r="R126" s="86"/>
      <c r="S126" s="86"/>
      <c r="W126" s="88"/>
      <c r="AD126" s="9"/>
      <c r="AG126" s="9"/>
      <c r="AH126" s="9"/>
      <c r="AI126" s="1"/>
      <c r="AJ126" s="1"/>
    </row>
    <row r="127" spans="1:36" ht="30" customHeight="1" x14ac:dyDescent="0.2">
      <c r="A127" s="146" t="s">
        <v>129</v>
      </c>
      <c r="B127" s="104" t="s">
        <v>338</v>
      </c>
      <c r="C127" s="103">
        <v>1445</v>
      </c>
      <c r="D127" s="82"/>
      <c r="E127" s="82"/>
      <c r="F127" s="82"/>
      <c r="G127" s="82"/>
      <c r="H127" s="82"/>
      <c r="I127" s="82"/>
      <c r="J127" s="82"/>
      <c r="K127" s="82"/>
      <c r="L127" s="82"/>
      <c r="M127" s="103">
        <v>1522</v>
      </c>
      <c r="N127" s="84"/>
      <c r="O127" s="84"/>
      <c r="P127" s="105">
        <f>X127</f>
        <v>0</v>
      </c>
      <c r="Q127" s="106">
        <f>SUM(AD127:AE127)*W127</f>
        <v>0</v>
      </c>
      <c r="R127" s="140" t="s">
        <v>106</v>
      </c>
      <c r="S127" s="57">
        <f>SUM((AD127*C127)+(AE127*M127))</f>
        <v>0</v>
      </c>
      <c r="T127" s="14">
        <v>9</v>
      </c>
      <c r="U127" s="14">
        <v>9</v>
      </c>
      <c r="V127" s="14">
        <v>0</v>
      </c>
      <c r="W127" s="59">
        <f>SUM(W129:W137)</f>
        <v>18.698409136979897</v>
      </c>
      <c r="X127" s="11">
        <f>(SUM(D127:L127)+SUM(N127:O127))*T127</f>
        <v>0</v>
      </c>
      <c r="Y127" s="10">
        <f>(SUM(D127:L127,N127:O127))*W127</f>
        <v>0</v>
      </c>
      <c r="Z127" s="9"/>
      <c r="AA127" s="11">
        <f>SUM(AD127+AE127)*9</f>
        <v>0</v>
      </c>
      <c r="AB127" s="9">
        <f>SUM(T127*AA127)/9</f>
        <v>0</v>
      </c>
      <c r="AD127" s="9">
        <f>SUM(D127:L127)</f>
        <v>0</v>
      </c>
      <c r="AE127" s="9">
        <f>SUM(N127:O127)</f>
        <v>0</v>
      </c>
      <c r="AG127" s="9">
        <f t="shared" ref="AG127" si="99">SUM(AD127:AE127)*U127</f>
        <v>0</v>
      </c>
      <c r="AH127" s="9">
        <f t="shared" ref="AH127" si="100">SUM(AD127:AE127)*V127</f>
        <v>0</v>
      </c>
    </row>
    <row r="128" spans="1:36" s="5" customFormat="1" ht="22" customHeight="1" x14ac:dyDescent="0.2">
      <c r="B128" s="29"/>
      <c r="C128" s="121"/>
      <c r="D128" s="80"/>
      <c r="E128" s="47"/>
      <c r="F128" s="48"/>
      <c r="G128" s="49"/>
      <c r="H128" s="50"/>
      <c r="I128" s="51"/>
      <c r="J128" s="52"/>
      <c r="K128" s="40"/>
      <c r="L128" s="41"/>
      <c r="M128" s="138"/>
      <c r="N128" s="53"/>
      <c r="O128" s="54"/>
      <c r="P128" s="86"/>
      <c r="Q128" s="87"/>
      <c r="R128" s="86"/>
      <c r="S128" s="86"/>
      <c r="W128" s="88"/>
      <c r="AD128" s="9"/>
      <c r="AG128" s="9"/>
      <c r="AH128" s="9"/>
      <c r="AI128" s="1"/>
      <c r="AJ128" s="1"/>
    </row>
    <row r="129" spans="1:36" ht="22" customHeight="1" x14ac:dyDescent="0.2">
      <c r="A129" s="32"/>
      <c r="B129" s="102" t="s">
        <v>339</v>
      </c>
      <c r="C129" s="103">
        <v>194</v>
      </c>
      <c r="D129" s="82"/>
      <c r="E129" s="82"/>
      <c r="F129" s="82"/>
      <c r="G129" s="82"/>
      <c r="H129" s="82"/>
      <c r="I129" s="82"/>
      <c r="J129" s="82"/>
      <c r="K129" s="82"/>
      <c r="L129" s="82"/>
      <c r="M129" s="34">
        <f t="shared" ref="M129:M137" si="101">ROUNDUP((C129*105%),0.1)</f>
        <v>204</v>
      </c>
      <c r="N129" s="84"/>
      <c r="O129" s="84"/>
      <c r="P129" s="105">
        <f t="shared" ref="P129:P137" si="102">X129</f>
        <v>0</v>
      </c>
      <c r="Q129" s="106">
        <f t="shared" ref="Q129:Q137" si="103">SUM(AA129*W129)</f>
        <v>0</v>
      </c>
      <c r="R129" s="140" t="s">
        <v>340</v>
      </c>
      <c r="S129" s="57">
        <f t="shared" ref="S129:S137" si="104">SUM((AD129*C129)+(AE129*M129))</f>
        <v>0</v>
      </c>
      <c r="T129" s="14">
        <v>1</v>
      </c>
      <c r="U129" s="14">
        <v>1</v>
      </c>
      <c r="V129" s="14">
        <v>0</v>
      </c>
      <c r="W129" s="38">
        <v>2.1586012000000001</v>
      </c>
      <c r="X129" s="11">
        <f t="shared" ref="X129:X137" si="105">(SUM(D129:L129,N129:O129))*T129</f>
        <v>0</v>
      </c>
      <c r="Y129" s="10">
        <f t="shared" ref="Y129:Y137" si="106">(SUM(D129:L129,N129:O129))*W129</f>
        <v>0</v>
      </c>
      <c r="Z129" s="9"/>
      <c r="AA129" s="11">
        <f t="shared" ref="AA129:AA137" si="107">SUM(AD129+AE129)</f>
        <v>0</v>
      </c>
      <c r="AB129" s="9">
        <f t="shared" ref="AB129:AB137" si="108">SUM(T129*AA129)</f>
        <v>0</v>
      </c>
      <c r="AD129" s="9">
        <f t="shared" ref="AD129:AD137" si="109">SUM(D129:L129)</f>
        <v>0</v>
      </c>
      <c r="AE129" s="9">
        <f t="shared" ref="AE129:AE137" si="110">SUM(N129:O129)</f>
        <v>0</v>
      </c>
      <c r="AG129" s="9">
        <f t="shared" ref="AG129:AG137" si="111">SUM(AD129:AE129)*U129</f>
        <v>0</v>
      </c>
      <c r="AH129" s="9">
        <f t="shared" ref="AH129:AH137" si="112">SUM(AD129:AE129)*V129</f>
        <v>0</v>
      </c>
    </row>
    <row r="130" spans="1:36" ht="22" customHeight="1" x14ac:dyDescent="0.2">
      <c r="A130" s="32"/>
      <c r="B130" s="29" t="s">
        <v>341</v>
      </c>
      <c r="C130" s="8">
        <v>162</v>
      </c>
      <c r="D130" s="81"/>
      <c r="E130" s="81"/>
      <c r="F130" s="81"/>
      <c r="G130" s="81"/>
      <c r="H130" s="81"/>
      <c r="I130" s="81"/>
      <c r="J130" s="81"/>
      <c r="K130" s="81"/>
      <c r="L130" s="81"/>
      <c r="M130" s="6">
        <f t="shared" si="101"/>
        <v>171</v>
      </c>
      <c r="N130" s="83"/>
      <c r="O130" s="83"/>
      <c r="P130" s="35">
        <f t="shared" si="102"/>
        <v>0</v>
      </c>
      <c r="Q130" s="37">
        <f t="shared" si="103"/>
        <v>0</v>
      </c>
      <c r="R130" s="141" t="s">
        <v>342</v>
      </c>
      <c r="S130" s="56">
        <f t="shared" si="104"/>
        <v>0</v>
      </c>
      <c r="T130" s="14">
        <v>1</v>
      </c>
      <c r="U130" s="14">
        <v>1</v>
      </c>
      <c r="V130" s="14">
        <v>0</v>
      </c>
      <c r="W130" s="38">
        <v>1.8142389999999999</v>
      </c>
      <c r="X130" s="11">
        <f t="shared" si="105"/>
        <v>0</v>
      </c>
      <c r="Y130" s="10">
        <f t="shared" si="106"/>
        <v>0</v>
      </c>
      <c r="Z130" s="9"/>
      <c r="AA130" s="11">
        <f t="shared" si="107"/>
        <v>0</v>
      </c>
      <c r="AB130" s="9">
        <f t="shared" si="108"/>
        <v>0</v>
      </c>
      <c r="AD130" s="9">
        <f t="shared" si="109"/>
        <v>0</v>
      </c>
      <c r="AE130" s="9">
        <f t="shared" si="110"/>
        <v>0</v>
      </c>
      <c r="AG130" s="9">
        <f t="shared" si="111"/>
        <v>0</v>
      </c>
      <c r="AH130" s="9">
        <f t="shared" si="112"/>
        <v>0</v>
      </c>
    </row>
    <row r="131" spans="1:36" ht="22" customHeight="1" x14ac:dyDescent="0.2">
      <c r="A131" s="32"/>
      <c r="B131" s="102" t="s">
        <v>343</v>
      </c>
      <c r="C131" s="103">
        <v>182</v>
      </c>
      <c r="D131" s="82"/>
      <c r="E131" s="82"/>
      <c r="F131" s="82"/>
      <c r="G131" s="82"/>
      <c r="H131" s="82"/>
      <c r="I131" s="82"/>
      <c r="J131" s="82"/>
      <c r="K131" s="82"/>
      <c r="L131" s="82"/>
      <c r="M131" s="34">
        <f t="shared" si="101"/>
        <v>192</v>
      </c>
      <c r="N131" s="84"/>
      <c r="O131" s="84"/>
      <c r="P131" s="105">
        <f t="shared" si="102"/>
        <v>0</v>
      </c>
      <c r="Q131" s="106">
        <f t="shared" si="103"/>
        <v>0</v>
      </c>
      <c r="R131" s="140" t="s">
        <v>344</v>
      </c>
      <c r="S131" s="57">
        <f t="shared" si="104"/>
        <v>0</v>
      </c>
      <c r="T131" s="14">
        <v>1</v>
      </c>
      <c r="U131" s="14">
        <v>1</v>
      </c>
      <c r="V131" s="14">
        <v>0</v>
      </c>
      <c r="W131" s="38">
        <v>1.8534173333333333</v>
      </c>
      <c r="X131" s="11">
        <f t="shared" si="105"/>
        <v>0</v>
      </c>
      <c r="Y131" s="10">
        <f t="shared" si="106"/>
        <v>0</v>
      </c>
      <c r="Z131" s="9"/>
      <c r="AA131" s="11">
        <f t="shared" si="107"/>
        <v>0</v>
      </c>
      <c r="AB131" s="9">
        <f t="shared" si="108"/>
        <v>0</v>
      </c>
      <c r="AD131" s="9">
        <f t="shared" si="109"/>
        <v>0</v>
      </c>
      <c r="AE131" s="9">
        <f t="shared" si="110"/>
        <v>0</v>
      </c>
      <c r="AG131" s="9">
        <f t="shared" si="111"/>
        <v>0</v>
      </c>
      <c r="AH131" s="9">
        <f t="shared" si="112"/>
        <v>0</v>
      </c>
    </row>
    <row r="132" spans="1:36" ht="22" customHeight="1" x14ac:dyDescent="0.2">
      <c r="A132" s="32"/>
      <c r="B132" s="29" t="s">
        <v>345</v>
      </c>
      <c r="C132" s="8">
        <v>170</v>
      </c>
      <c r="D132" s="81"/>
      <c r="E132" s="81"/>
      <c r="F132" s="81"/>
      <c r="G132" s="81"/>
      <c r="H132" s="81"/>
      <c r="I132" s="81"/>
      <c r="J132" s="81"/>
      <c r="K132" s="81"/>
      <c r="L132" s="81"/>
      <c r="M132" s="6">
        <f t="shared" si="101"/>
        <v>179</v>
      </c>
      <c r="N132" s="83"/>
      <c r="O132" s="83"/>
      <c r="P132" s="35">
        <f t="shared" si="102"/>
        <v>0</v>
      </c>
      <c r="Q132" s="37">
        <f t="shared" si="103"/>
        <v>0</v>
      </c>
      <c r="R132" s="141" t="s">
        <v>346</v>
      </c>
      <c r="S132" s="56">
        <f t="shared" si="104"/>
        <v>0</v>
      </c>
      <c r="T132" s="14">
        <v>1</v>
      </c>
      <c r="U132" s="14">
        <v>1</v>
      </c>
      <c r="V132" s="14">
        <v>0</v>
      </c>
      <c r="W132" s="38">
        <v>2.0296162666666668</v>
      </c>
      <c r="X132" s="11">
        <f t="shared" si="105"/>
        <v>0</v>
      </c>
      <c r="Y132" s="10">
        <f t="shared" si="106"/>
        <v>0</v>
      </c>
      <c r="Z132" s="9"/>
      <c r="AA132" s="11">
        <f t="shared" si="107"/>
        <v>0</v>
      </c>
      <c r="AB132" s="9">
        <f t="shared" si="108"/>
        <v>0</v>
      </c>
      <c r="AD132" s="9">
        <f t="shared" si="109"/>
        <v>0</v>
      </c>
      <c r="AE132" s="9">
        <f t="shared" si="110"/>
        <v>0</v>
      </c>
      <c r="AG132" s="9">
        <f t="shared" si="111"/>
        <v>0</v>
      </c>
      <c r="AH132" s="9">
        <f t="shared" si="112"/>
        <v>0</v>
      </c>
    </row>
    <row r="133" spans="1:36" ht="22" customHeight="1" x14ac:dyDescent="0.2">
      <c r="A133" s="32"/>
      <c r="B133" s="102" t="s">
        <v>347</v>
      </c>
      <c r="C133" s="103">
        <v>170</v>
      </c>
      <c r="D133" s="81"/>
      <c r="E133" s="82"/>
      <c r="F133" s="82"/>
      <c r="G133" s="82"/>
      <c r="H133" s="82"/>
      <c r="I133" s="82"/>
      <c r="J133" s="82"/>
      <c r="K133" s="82"/>
      <c r="L133" s="82"/>
      <c r="M133" s="34">
        <f t="shared" si="101"/>
        <v>179</v>
      </c>
      <c r="N133" s="84"/>
      <c r="O133" s="84"/>
      <c r="P133" s="105">
        <f t="shared" si="102"/>
        <v>0</v>
      </c>
      <c r="Q133" s="106">
        <f t="shared" si="103"/>
        <v>0</v>
      </c>
      <c r="R133" s="140" t="s">
        <v>348</v>
      </c>
      <c r="S133" s="57">
        <f t="shared" si="104"/>
        <v>0</v>
      </c>
      <c r="T133" s="14">
        <v>1</v>
      </c>
      <c r="U133" s="14">
        <v>1</v>
      </c>
      <c r="V133" s="14">
        <v>0</v>
      </c>
      <c r="W133" s="38">
        <v>1.9962664666666667</v>
      </c>
      <c r="X133" s="11">
        <f>(SUM(D133:L133,N133:O133))*T133</f>
        <v>0</v>
      </c>
      <c r="Y133" s="10">
        <f>(SUM(D133:L133,N133:O133))*W133</f>
        <v>0</v>
      </c>
      <c r="Z133" s="9"/>
      <c r="AA133" s="11">
        <f t="shared" si="107"/>
        <v>0</v>
      </c>
      <c r="AB133" s="9">
        <f t="shared" si="108"/>
        <v>0</v>
      </c>
      <c r="AD133" s="9">
        <f>SUM(D133:L133)</f>
        <v>0</v>
      </c>
      <c r="AE133" s="9">
        <f t="shared" si="110"/>
        <v>0</v>
      </c>
      <c r="AG133" s="9">
        <f t="shared" si="111"/>
        <v>0</v>
      </c>
      <c r="AH133" s="9">
        <f t="shared" si="112"/>
        <v>0</v>
      </c>
    </row>
    <row r="134" spans="1:36" ht="22" customHeight="1" x14ac:dyDescent="0.2">
      <c r="A134" s="145"/>
      <c r="B134" s="29" t="s">
        <v>349</v>
      </c>
      <c r="C134" s="8">
        <v>174</v>
      </c>
      <c r="E134" s="81"/>
      <c r="F134" s="81"/>
      <c r="G134" s="81"/>
      <c r="H134" s="81"/>
      <c r="I134" s="81"/>
      <c r="J134" s="81"/>
      <c r="K134" s="81"/>
      <c r="L134" s="81"/>
      <c r="M134" s="6">
        <f t="shared" si="101"/>
        <v>183</v>
      </c>
      <c r="N134" s="83"/>
      <c r="O134" s="83"/>
      <c r="P134" s="35">
        <f t="shared" si="102"/>
        <v>0</v>
      </c>
      <c r="Q134" s="37">
        <f t="shared" si="103"/>
        <v>0</v>
      </c>
      <c r="R134" s="141" t="s">
        <v>350</v>
      </c>
      <c r="S134" s="56">
        <f t="shared" si="104"/>
        <v>0</v>
      </c>
      <c r="T134" s="14">
        <v>1</v>
      </c>
      <c r="U134" s="14">
        <v>1</v>
      </c>
      <c r="V134" s="14">
        <v>0</v>
      </c>
      <c r="W134" s="38">
        <v>2.0042327909303412</v>
      </c>
      <c r="X134" s="11">
        <f t="shared" si="105"/>
        <v>0</v>
      </c>
      <c r="Y134" s="10">
        <f t="shared" si="106"/>
        <v>0</v>
      </c>
      <c r="Z134" s="9"/>
      <c r="AA134" s="11">
        <f t="shared" si="107"/>
        <v>0</v>
      </c>
      <c r="AB134" s="9">
        <f t="shared" si="108"/>
        <v>0</v>
      </c>
      <c r="AD134" s="9">
        <f t="shared" si="109"/>
        <v>0</v>
      </c>
      <c r="AE134" s="9">
        <f t="shared" si="110"/>
        <v>0</v>
      </c>
      <c r="AG134" s="9">
        <f t="shared" si="111"/>
        <v>0</v>
      </c>
      <c r="AH134" s="9">
        <f t="shared" si="112"/>
        <v>0</v>
      </c>
    </row>
    <row r="135" spans="1:36" ht="22" customHeight="1" x14ac:dyDescent="0.2">
      <c r="A135" s="145"/>
      <c r="B135" s="102" t="s">
        <v>351</v>
      </c>
      <c r="C135" s="103">
        <v>176</v>
      </c>
      <c r="D135" s="82"/>
      <c r="E135" s="82"/>
      <c r="F135" s="82"/>
      <c r="G135" s="82"/>
      <c r="H135" s="82"/>
      <c r="I135" s="82"/>
      <c r="J135" s="82"/>
      <c r="K135" s="82"/>
      <c r="L135" s="82"/>
      <c r="M135" s="34">
        <f t="shared" si="101"/>
        <v>185</v>
      </c>
      <c r="N135" s="84"/>
      <c r="O135" s="84"/>
      <c r="P135" s="105">
        <f t="shared" si="102"/>
        <v>0</v>
      </c>
      <c r="Q135" s="106">
        <f t="shared" si="103"/>
        <v>0</v>
      </c>
      <c r="R135" s="140" t="s">
        <v>352</v>
      </c>
      <c r="S135" s="57">
        <f t="shared" si="104"/>
        <v>0</v>
      </c>
      <c r="T135" s="14">
        <v>1</v>
      </c>
      <c r="U135" s="14">
        <v>1</v>
      </c>
      <c r="V135" s="14">
        <v>0</v>
      </c>
      <c r="W135" s="38">
        <v>2.0503071079632229</v>
      </c>
      <c r="X135" s="11">
        <f t="shared" si="105"/>
        <v>0</v>
      </c>
      <c r="Y135" s="10">
        <f t="shared" si="106"/>
        <v>0</v>
      </c>
      <c r="Z135" s="9"/>
      <c r="AA135" s="11">
        <f t="shared" si="107"/>
        <v>0</v>
      </c>
      <c r="AB135" s="9">
        <f t="shared" si="108"/>
        <v>0</v>
      </c>
      <c r="AD135" s="9">
        <f t="shared" si="109"/>
        <v>0</v>
      </c>
      <c r="AE135" s="9">
        <f t="shared" si="110"/>
        <v>0</v>
      </c>
      <c r="AG135" s="9">
        <f t="shared" si="111"/>
        <v>0</v>
      </c>
      <c r="AH135" s="9">
        <f t="shared" si="112"/>
        <v>0</v>
      </c>
    </row>
    <row r="136" spans="1:36" ht="22" customHeight="1" x14ac:dyDescent="0.2">
      <c r="A136" s="145"/>
      <c r="B136" s="29" t="s">
        <v>353</v>
      </c>
      <c r="C136" s="8">
        <v>194</v>
      </c>
      <c r="D136" s="81"/>
      <c r="E136" s="81"/>
      <c r="F136" s="81"/>
      <c r="G136" s="81"/>
      <c r="H136" s="81"/>
      <c r="I136" s="81"/>
      <c r="J136" s="81"/>
      <c r="K136" s="81"/>
      <c r="L136" s="81"/>
      <c r="M136" s="6">
        <f t="shared" si="101"/>
        <v>204</v>
      </c>
      <c r="N136" s="83"/>
      <c r="O136" s="83"/>
      <c r="P136" s="35">
        <f t="shared" si="102"/>
        <v>0</v>
      </c>
      <c r="Q136" s="37">
        <f t="shared" si="103"/>
        <v>0</v>
      </c>
      <c r="R136" s="141" t="s">
        <v>354</v>
      </c>
      <c r="S136" s="56">
        <f t="shared" si="104"/>
        <v>0</v>
      </c>
      <c r="T136" s="14">
        <v>1</v>
      </c>
      <c r="U136" s="14">
        <v>1</v>
      </c>
      <c r="V136" s="14">
        <v>0</v>
      </c>
      <c r="W136" s="38">
        <v>2.5340874368084778</v>
      </c>
      <c r="X136" s="11">
        <f t="shared" si="105"/>
        <v>0</v>
      </c>
      <c r="Y136" s="10">
        <f t="shared" si="106"/>
        <v>0</v>
      </c>
      <c r="Z136" s="9"/>
      <c r="AA136" s="11">
        <f t="shared" si="107"/>
        <v>0</v>
      </c>
      <c r="AB136" s="9">
        <f t="shared" si="108"/>
        <v>0</v>
      </c>
      <c r="AD136" s="9">
        <f t="shared" si="109"/>
        <v>0</v>
      </c>
      <c r="AE136" s="9">
        <f t="shared" si="110"/>
        <v>0</v>
      </c>
      <c r="AG136" s="9">
        <f t="shared" si="111"/>
        <v>0</v>
      </c>
      <c r="AH136" s="9">
        <f t="shared" si="112"/>
        <v>0</v>
      </c>
    </row>
    <row r="137" spans="1:36" ht="22" customHeight="1" x14ac:dyDescent="0.2">
      <c r="A137" s="145"/>
      <c r="B137" s="102" t="s">
        <v>355</v>
      </c>
      <c r="C137" s="103">
        <v>184</v>
      </c>
      <c r="D137" s="82"/>
      <c r="E137" s="82"/>
      <c r="F137" s="82"/>
      <c r="G137" s="82"/>
      <c r="H137" s="82"/>
      <c r="I137" s="82"/>
      <c r="J137" s="82"/>
      <c r="K137" s="82"/>
      <c r="L137" s="82"/>
      <c r="M137" s="34">
        <f t="shared" si="101"/>
        <v>194</v>
      </c>
      <c r="N137" s="84"/>
      <c r="O137" s="84"/>
      <c r="P137" s="105">
        <f t="shared" si="102"/>
        <v>0</v>
      </c>
      <c r="Q137" s="106">
        <f t="shared" si="103"/>
        <v>0</v>
      </c>
      <c r="R137" s="140" t="s">
        <v>356</v>
      </c>
      <c r="S137" s="57">
        <f t="shared" si="104"/>
        <v>0</v>
      </c>
      <c r="T137" s="14">
        <v>1</v>
      </c>
      <c r="U137" s="14">
        <v>1</v>
      </c>
      <c r="V137" s="14">
        <v>0</v>
      </c>
      <c r="W137" s="38">
        <v>2.2576415346111891</v>
      </c>
      <c r="X137" s="11">
        <f t="shared" si="105"/>
        <v>0</v>
      </c>
      <c r="Y137" s="10">
        <f t="shared" si="106"/>
        <v>0</v>
      </c>
      <c r="Z137" s="9"/>
      <c r="AA137" s="11">
        <f t="shared" si="107"/>
        <v>0</v>
      </c>
      <c r="AB137" s="9">
        <f t="shared" si="108"/>
        <v>0</v>
      </c>
      <c r="AD137" s="9">
        <f t="shared" si="109"/>
        <v>0</v>
      </c>
      <c r="AE137" s="9">
        <f t="shared" si="110"/>
        <v>0</v>
      </c>
      <c r="AG137" s="9">
        <f t="shared" si="111"/>
        <v>0</v>
      </c>
      <c r="AH137" s="9">
        <f t="shared" si="112"/>
        <v>0</v>
      </c>
    </row>
    <row r="138" spans="1:36" s="5" customFormat="1" ht="22" customHeight="1" x14ac:dyDescent="0.2">
      <c r="B138" s="29"/>
      <c r="C138" s="121"/>
      <c r="D138" s="80"/>
      <c r="E138" s="47"/>
      <c r="F138" s="48"/>
      <c r="G138" s="49"/>
      <c r="H138" s="50"/>
      <c r="I138" s="51"/>
      <c r="J138" s="52"/>
      <c r="K138" s="40"/>
      <c r="L138" s="41"/>
      <c r="M138" s="138"/>
      <c r="N138" s="53"/>
      <c r="O138" s="54"/>
      <c r="P138" s="86"/>
      <c r="Q138" s="87"/>
      <c r="R138" s="86"/>
      <c r="S138" s="86"/>
      <c r="W138" s="88"/>
      <c r="AD138" s="9"/>
      <c r="AG138" s="9"/>
      <c r="AH138" s="9"/>
      <c r="AI138" s="1"/>
      <c r="AJ138" s="1"/>
    </row>
    <row r="139" spans="1:36" ht="30" customHeight="1" x14ac:dyDescent="0.2">
      <c r="A139" s="146" t="s">
        <v>129</v>
      </c>
      <c r="B139" s="104" t="s">
        <v>357</v>
      </c>
      <c r="C139" s="103">
        <v>2750</v>
      </c>
      <c r="D139" s="82"/>
      <c r="E139" s="82"/>
      <c r="F139" s="82"/>
      <c r="G139" s="82"/>
      <c r="H139" s="82"/>
      <c r="I139" s="82"/>
      <c r="J139" s="82"/>
      <c r="K139" s="82"/>
      <c r="L139" s="82"/>
      <c r="M139" s="103">
        <v>2894</v>
      </c>
      <c r="N139" s="84"/>
      <c r="O139" s="84"/>
      <c r="P139" s="105">
        <f>X139</f>
        <v>0</v>
      </c>
      <c r="Q139" s="106">
        <f>SUM(AD139:AE139)*W139</f>
        <v>0</v>
      </c>
      <c r="R139" s="140" t="s">
        <v>112</v>
      </c>
      <c r="S139" s="57">
        <f>SUM((AD139*C139)+(AE139*M139))</f>
        <v>0</v>
      </c>
      <c r="T139" s="14">
        <v>15</v>
      </c>
      <c r="U139" s="14">
        <v>15</v>
      </c>
      <c r="V139" s="14">
        <v>0</v>
      </c>
      <c r="W139" s="59">
        <f>SUM(W141:W155)</f>
        <v>31.01</v>
      </c>
      <c r="X139" s="11">
        <f>(SUM(D139:L139)+SUM(N139:O139))*T139</f>
        <v>0</v>
      </c>
      <c r="Y139" s="10">
        <f>(SUM(D139:L139,N139:O139))*W139</f>
        <v>0</v>
      </c>
      <c r="Z139" s="9"/>
      <c r="AA139" s="11">
        <f>SUM(AD139+AE139)*15</f>
        <v>0</v>
      </c>
      <c r="AB139" s="9">
        <f>SUM(T139*AA139)/15</f>
        <v>0</v>
      </c>
      <c r="AD139" s="9">
        <f>SUM(D139:L139)</f>
        <v>0</v>
      </c>
      <c r="AE139" s="9">
        <f>SUM(N139:O139)</f>
        <v>0</v>
      </c>
      <c r="AG139" s="9">
        <f t="shared" ref="AG139" si="113">SUM(AD139:AE139)*U139</f>
        <v>0</v>
      </c>
      <c r="AH139" s="9">
        <f t="shared" ref="AH139" si="114">SUM(AD139:AE139)*V139</f>
        <v>0</v>
      </c>
    </row>
    <row r="140" spans="1:36" s="5" customFormat="1" ht="22" customHeight="1" x14ac:dyDescent="0.2">
      <c r="B140" s="29"/>
      <c r="C140" s="121"/>
      <c r="D140" s="80"/>
      <c r="E140" s="47"/>
      <c r="F140" s="48"/>
      <c r="G140" s="49"/>
      <c r="H140" s="50"/>
      <c r="I140" s="51"/>
      <c r="J140" s="52"/>
      <c r="K140" s="40"/>
      <c r="L140" s="41"/>
      <c r="M140" s="138"/>
      <c r="N140" s="53"/>
      <c r="O140" s="54"/>
      <c r="P140" s="86"/>
      <c r="Q140" s="87"/>
      <c r="R140" s="86"/>
      <c r="S140" s="86"/>
      <c r="W140" s="88"/>
      <c r="AD140" s="9"/>
      <c r="AG140" s="9"/>
      <c r="AH140" s="9"/>
      <c r="AI140" s="1"/>
      <c r="AJ140" s="1"/>
    </row>
    <row r="141" spans="1:36" ht="22" customHeight="1" x14ac:dyDescent="0.2">
      <c r="A141" s="32"/>
      <c r="B141" s="102" t="s">
        <v>358</v>
      </c>
      <c r="C141" s="103">
        <v>278</v>
      </c>
      <c r="D141" s="82"/>
      <c r="E141" s="82"/>
      <c r="F141" s="82"/>
      <c r="G141" s="82"/>
      <c r="H141" s="82"/>
      <c r="I141" s="82"/>
      <c r="J141" s="82"/>
      <c r="K141" s="82"/>
      <c r="L141" s="82"/>
      <c r="M141" s="34">
        <f t="shared" ref="M141:M155" si="115">ROUNDUP((C141*105%),0.1)</f>
        <v>292</v>
      </c>
      <c r="N141" s="84"/>
      <c r="O141" s="84"/>
      <c r="P141" s="105">
        <f t="shared" ref="P141:P155" si="116">X141</f>
        <v>0</v>
      </c>
      <c r="Q141" s="106">
        <f t="shared" ref="Q141:Q155" si="117">SUM(AA141*W141)</f>
        <v>0</v>
      </c>
      <c r="R141" s="140" t="s">
        <v>359</v>
      </c>
      <c r="S141" s="57">
        <f t="shared" ref="S141:S155" si="118">SUM((AD141*C141)+(AE141*M141))</f>
        <v>0</v>
      </c>
      <c r="T141" s="14">
        <v>1</v>
      </c>
      <c r="U141" s="14">
        <v>1</v>
      </c>
      <c r="V141" s="14">
        <v>0</v>
      </c>
      <c r="W141" s="38">
        <v>3.35</v>
      </c>
      <c r="X141" s="11">
        <f t="shared" ref="X141:X155" si="119">(SUM(D141:L141,N141:O141))*T141</f>
        <v>0</v>
      </c>
      <c r="Y141" s="10">
        <f t="shared" ref="Y141:Y155" si="120">(SUM(D141:L141,N141:O141))*W141</f>
        <v>0</v>
      </c>
      <c r="Z141" s="9"/>
      <c r="AA141" s="11">
        <f t="shared" ref="AA141:AA155" si="121">SUM(AD141+AE141)</f>
        <v>0</v>
      </c>
      <c r="AB141" s="9">
        <f t="shared" ref="AB141:AB155" si="122">SUM(T141*AA141)</f>
        <v>0</v>
      </c>
      <c r="AD141" s="9">
        <f t="shared" ref="AD141:AD155" si="123">SUM(D141:L141)</f>
        <v>0</v>
      </c>
      <c r="AE141" s="9">
        <f t="shared" ref="AE141:AE155" si="124">SUM(N141:O141)</f>
        <v>0</v>
      </c>
      <c r="AG141" s="9">
        <f t="shared" ref="AG141:AG155" si="125">SUM(AD141:AE141)*U141</f>
        <v>0</v>
      </c>
      <c r="AH141" s="9">
        <f t="shared" ref="AH141:AH155" si="126">SUM(AD141:AE141)*V141</f>
        <v>0</v>
      </c>
    </row>
    <row r="142" spans="1:36" ht="22" customHeight="1" x14ac:dyDescent="0.2">
      <c r="A142" s="32"/>
      <c r="B142" s="29" t="s">
        <v>360</v>
      </c>
      <c r="C142" s="8">
        <v>242</v>
      </c>
      <c r="D142" s="81"/>
      <c r="E142" s="81"/>
      <c r="F142" s="81"/>
      <c r="G142" s="81"/>
      <c r="H142" s="81"/>
      <c r="I142" s="81"/>
      <c r="J142" s="81"/>
      <c r="K142" s="81"/>
      <c r="L142" s="81"/>
      <c r="M142" s="6">
        <f t="shared" si="115"/>
        <v>255</v>
      </c>
      <c r="N142" s="83"/>
      <c r="O142" s="83"/>
      <c r="P142" s="35">
        <f t="shared" si="116"/>
        <v>0</v>
      </c>
      <c r="Q142" s="37">
        <f t="shared" si="117"/>
        <v>0</v>
      </c>
      <c r="R142" s="141" t="s">
        <v>361</v>
      </c>
      <c r="S142" s="56">
        <f t="shared" si="118"/>
        <v>0</v>
      </c>
      <c r="T142" s="14">
        <v>1</v>
      </c>
      <c r="U142" s="14">
        <v>1</v>
      </c>
      <c r="V142" s="14">
        <v>0</v>
      </c>
      <c r="W142" s="38">
        <v>2.71</v>
      </c>
      <c r="X142" s="11">
        <f t="shared" si="119"/>
        <v>0</v>
      </c>
      <c r="Y142" s="10">
        <f t="shared" si="120"/>
        <v>0</v>
      </c>
      <c r="Z142" s="9"/>
      <c r="AA142" s="11">
        <f t="shared" si="121"/>
        <v>0</v>
      </c>
      <c r="AB142" s="9">
        <f t="shared" si="122"/>
        <v>0</v>
      </c>
      <c r="AD142" s="9">
        <f t="shared" si="123"/>
        <v>0</v>
      </c>
      <c r="AE142" s="9">
        <f t="shared" si="124"/>
        <v>0</v>
      </c>
      <c r="AG142" s="9">
        <f t="shared" si="125"/>
        <v>0</v>
      </c>
      <c r="AH142" s="9">
        <f t="shared" si="126"/>
        <v>0</v>
      </c>
    </row>
    <row r="143" spans="1:36" ht="22" customHeight="1" x14ac:dyDescent="0.2">
      <c r="A143" s="32"/>
      <c r="B143" s="102" t="s">
        <v>362</v>
      </c>
      <c r="C143" s="103">
        <v>232</v>
      </c>
      <c r="D143" s="82"/>
      <c r="E143" s="82"/>
      <c r="F143" s="82"/>
      <c r="G143" s="82"/>
      <c r="H143" s="82"/>
      <c r="I143" s="82"/>
      <c r="J143" s="82"/>
      <c r="K143" s="82"/>
      <c r="L143" s="82"/>
      <c r="M143" s="34">
        <f t="shared" si="115"/>
        <v>244</v>
      </c>
      <c r="N143" s="84"/>
      <c r="O143" s="84"/>
      <c r="P143" s="105">
        <f t="shared" si="116"/>
        <v>0</v>
      </c>
      <c r="Q143" s="106">
        <f t="shared" si="117"/>
        <v>0</v>
      </c>
      <c r="R143" s="140" t="s">
        <v>363</v>
      </c>
      <c r="S143" s="57">
        <f t="shared" si="118"/>
        <v>0</v>
      </c>
      <c r="T143" s="14">
        <v>1</v>
      </c>
      <c r="U143" s="14">
        <v>1</v>
      </c>
      <c r="V143" s="14">
        <v>0</v>
      </c>
      <c r="W143" s="38">
        <v>2.59</v>
      </c>
      <c r="X143" s="11">
        <f t="shared" si="119"/>
        <v>0</v>
      </c>
      <c r="Y143" s="10">
        <f t="shared" si="120"/>
        <v>0</v>
      </c>
      <c r="Z143" s="9"/>
      <c r="AA143" s="11">
        <f t="shared" si="121"/>
        <v>0</v>
      </c>
      <c r="AB143" s="9">
        <f t="shared" si="122"/>
        <v>0</v>
      </c>
      <c r="AD143" s="9">
        <f t="shared" si="123"/>
        <v>0</v>
      </c>
      <c r="AE143" s="9">
        <f t="shared" si="124"/>
        <v>0</v>
      </c>
      <c r="AG143" s="9">
        <f t="shared" si="125"/>
        <v>0</v>
      </c>
      <c r="AH143" s="9">
        <f t="shared" si="126"/>
        <v>0</v>
      </c>
    </row>
    <row r="144" spans="1:36" ht="22" customHeight="1" x14ac:dyDescent="0.2">
      <c r="A144" s="32"/>
      <c r="B144" s="29" t="s">
        <v>364</v>
      </c>
      <c r="C144" s="8">
        <v>234</v>
      </c>
      <c r="D144" s="81"/>
      <c r="E144" s="81"/>
      <c r="F144" s="81"/>
      <c r="G144" s="81"/>
      <c r="H144" s="81"/>
      <c r="I144" s="81"/>
      <c r="J144" s="81"/>
      <c r="K144" s="81"/>
      <c r="L144" s="81"/>
      <c r="M144" s="6">
        <f t="shared" si="115"/>
        <v>246</v>
      </c>
      <c r="N144" s="83"/>
      <c r="O144" s="83"/>
      <c r="P144" s="35">
        <f t="shared" si="116"/>
        <v>0</v>
      </c>
      <c r="Q144" s="37">
        <f t="shared" si="117"/>
        <v>0</v>
      </c>
      <c r="R144" s="141" t="s">
        <v>365</v>
      </c>
      <c r="S144" s="56">
        <f t="shared" si="118"/>
        <v>0</v>
      </c>
      <c r="T144" s="14">
        <v>1</v>
      </c>
      <c r="U144" s="14">
        <v>1</v>
      </c>
      <c r="V144" s="14">
        <v>0</v>
      </c>
      <c r="W144" s="38">
        <v>2.63</v>
      </c>
      <c r="X144" s="11">
        <f t="shared" si="119"/>
        <v>0</v>
      </c>
      <c r="Y144" s="10">
        <f t="shared" si="120"/>
        <v>0</v>
      </c>
      <c r="Z144" s="9"/>
      <c r="AA144" s="11">
        <f t="shared" si="121"/>
        <v>0</v>
      </c>
      <c r="AB144" s="9">
        <f t="shared" si="122"/>
        <v>0</v>
      </c>
      <c r="AD144" s="9">
        <f t="shared" si="123"/>
        <v>0</v>
      </c>
      <c r="AE144" s="9">
        <f t="shared" si="124"/>
        <v>0</v>
      </c>
      <c r="AG144" s="9">
        <f t="shared" si="125"/>
        <v>0</v>
      </c>
      <c r="AH144" s="9">
        <f t="shared" si="126"/>
        <v>0</v>
      </c>
    </row>
    <row r="145" spans="1:36" ht="22" customHeight="1" x14ac:dyDescent="0.2">
      <c r="A145" s="32"/>
      <c r="B145" s="102" t="s">
        <v>366</v>
      </c>
      <c r="C145" s="103">
        <v>240</v>
      </c>
      <c r="D145" s="82"/>
      <c r="E145" s="82"/>
      <c r="F145" s="82"/>
      <c r="G145" s="82"/>
      <c r="H145" s="82"/>
      <c r="I145" s="82"/>
      <c r="J145" s="82"/>
      <c r="K145" s="82"/>
      <c r="L145" s="82"/>
      <c r="M145" s="34">
        <f t="shared" si="115"/>
        <v>252</v>
      </c>
      <c r="N145" s="84"/>
      <c r="O145" s="84"/>
      <c r="P145" s="105">
        <f t="shared" si="116"/>
        <v>0</v>
      </c>
      <c r="Q145" s="106">
        <f t="shared" si="117"/>
        <v>0</v>
      </c>
      <c r="R145" s="140" t="s">
        <v>367</v>
      </c>
      <c r="S145" s="57">
        <f t="shared" si="118"/>
        <v>0</v>
      </c>
      <c r="T145" s="14">
        <v>1</v>
      </c>
      <c r="U145" s="14">
        <v>1</v>
      </c>
      <c r="V145" s="14">
        <v>0</v>
      </c>
      <c r="W145" s="38">
        <v>2.69</v>
      </c>
      <c r="X145" s="11">
        <f t="shared" si="119"/>
        <v>0</v>
      </c>
      <c r="Y145" s="10">
        <f t="shared" si="120"/>
        <v>0</v>
      </c>
      <c r="Z145" s="9"/>
      <c r="AA145" s="11">
        <f t="shared" si="121"/>
        <v>0</v>
      </c>
      <c r="AB145" s="9">
        <f t="shared" si="122"/>
        <v>0</v>
      </c>
      <c r="AD145" s="9">
        <f t="shared" si="123"/>
        <v>0</v>
      </c>
      <c r="AE145" s="9">
        <f t="shared" si="124"/>
        <v>0</v>
      </c>
      <c r="AG145" s="9">
        <f t="shared" si="125"/>
        <v>0</v>
      </c>
      <c r="AH145" s="9">
        <f t="shared" si="126"/>
        <v>0</v>
      </c>
    </row>
    <row r="146" spans="1:36" ht="22" customHeight="1" x14ac:dyDescent="0.2">
      <c r="A146" s="32"/>
      <c r="B146" s="29" t="s">
        <v>368</v>
      </c>
      <c r="C146" s="8">
        <v>216</v>
      </c>
      <c r="D146" s="81"/>
      <c r="E146" s="81"/>
      <c r="F146" s="81"/>
      <c r="G146" s="81"/>
      <c r="H146" s="81"/>
      <c r="I146" s="81"/>
      <c r="J146" s="81"/>
      <c r="K146" s="81"/>
      <c r="L146" s="81"/>
      <c r="M146" s="6">
        <f t="shared" si="115"/>
        <v>227</v>
      </c>
      <c r="N146" s="83"/>
      <c r="O146" s="83"/>
      <c r="P146" s="35">
        <f t="shared" si="116"/>
        <v>0</v>
      </c>
      <c r="Q146" s="37">
        <f t="shared" si="117"/>
        <v>0</v>
      </c>
      <c r="R146" s="141" t="s">
        <v>369</v>
      </c>
      <c r="S146" s="56">
        <f t="shared" si="118"/>
        <v>0</v>
      </c>
      <c r="T146" s="14">
        <v>1</v>
      </c>
      <c r="U146" s="14">
        <v>1</v>
      </c>
      <c r="V146" s="14">
        <v>0</v>
      </c>
      <c r="W146" s="38">
        <v>2.2999999999999998</v>
      </c>
      <c r="X146" s="11">
        <f t="shared" si="119"/>
        <v>0</v>
      </c>
      <c r="Y146" s="10">
        <f t="shared" si="120"/>
        <v>0</v>
      </c>
      <c r="Z146" s="9"/>
      <c r="AA146" s="11">
        <f t="shared" si="121"/>
        <v>0</v>
      </c>
      <c r="AB146" s="9">
        <f t="shared" si="122"/>
        <v>0</v>
      </c>
      <c r="AD146" s="9">
        <f t="shared" si="123"/>
        <v>0</v>
      </c>
      <c r="AE146" s="9">
        <f t="shared" si="124"/>
        <v>0</v>
      </c>
      <c r="AG146" s="9">
        <f t="shared" si="125"/>
        <v>0</v>
      </c>
      <c r="AH146" s="9">
        <f t="shared" si="126"/>
        <v>0</v>
      </c>
    </row>
    <row r="147" spans="1:36" ht="22" customHeight="1" x14ac:dyDescent="0.2">
      <c r="A147" s="32"/>
      <c r="B147" s="102" t="s">
        <v>370</v>
      </c>
      <c r="C147" s="103">
        <v>188</v>
      </c>
      <c r="D147" s="82"/>
      <c r="E147" s="82"/>
      <c r="F147" s="82"/>
      <c r="G147" s="82"/>
      <c r="H147" s="82"/>
      <c r="I147" s="82"/>
      <c r="J147" s="82"/>
      <c r="K147" s="82"/>
      <c r="L147" s="82"/>
      <c r="M147" s="34">
        <f t="shared" si="115"/>
        <v>198</v>
      </c>
      <c r="N147" s="84"/>
      <c r="O147" s="84"/>
      <c r="P147" s="105">
        <f t="shared" si="116"/>
        <v>0</v>
      </c>
      <c r="Q147" s="106">
        <f t="shared" si="117"/>
        <v>0</v>
      </c>
      <c r="R147" s="140" t="s">
        <v>371</v>
      </c>
      <c r="S147" s="57">
        <f t="shared" si="118"/>
        <v>0</v>
      </c>
      <c r="T147" s="14">
        <v>1</v>
      </c>
      <c r="U147" s="14">
        <v>1</v>
      </c>
      <c r="V147" s="14">
        <v>0</v>
      </c>
      <c r="W147" s="38">
        <v>1.82</v>
      </c>
      <c r="X147" s="11">
        <f t="shared" si="119"/>
        <v>0</v>
      </c>
      <c r="Y147" s="10">
        <f t="shared" si="120"/>
        <v>0</v>
      </c>
      <c r="Z147" s="9"/>
      <c r="AA147" s="11">
        <f t="shared" si="121"/>
        <v>0</v>
      </c>
      <c r="AB147" s="9">
        <f t="shared" si="122"/>
        <v>0</v>
      </c>
      <c r="AD147" s="9">
        <f t="shared" si="123"/>
        <v>0</v>
      </c>
      <c r="AE147" s="9">
        <f t="shared" si="124"/>
        <v>0</v>
      </c>
      <c r="AG147" s="9">
        <f t="shared" si="125"/>
        <v>0</v>
      </c>
      <c r="AH147" s="9">
        <f t="shared" si="126"/>
        <v>0</v>
      </c>
    </row>
    <row r="148" spans="1:36" ht="22" customHeight="1" x14ac:dyDescent="0.2">
      <c r="A148" s="32"/>
      <c r="B148" s="29" t="s">
        <v>372</v>
      </c>
      <c r="C148" s="8">
        <v>194</v>
      </c>
      <c r="D148" s="81"/>
      <c r="E148" s="81"/>
      <c r="F148" s="81"/>
      <c r="G148" s="81"/>
      <c r="H148" s="81"/>
      <c r="I148" s="81"/>
      <c r="J148" s="81"/>
      <c r="K148" s="81"/>
      <c r="L148" s="81"/>
      <c r="M148" s="6">
        <f t="shared" si="115"/>
        <v>204</v>
      </c>
      <c r="N148" s="83"/>
      <c r="O148" s="83"/>
      <c r="P148" s="35">
        <f t="shared" si="116"/>
        <v>0</v>
      </c>
      <c r="Q148" s="37">
        <f t="shared" si="117"/>
        <v>0</v>
      </c>
      <c r="R148" s="141" t="s">
        <v>373</v>
      </c>
      <c r="S148" s="56">
        <f t="shared" si="118"/>
        <v>0</v>
      </c>
      <c r="T148" s="14">
        <v>1</v>
      </c>
      <c r="U148" s="14">
        <v>1</v>
      </c>
      <c r="V148" s="14">
        <v>0</v>
      </c>
      <c r="W148" s="38">
        <v>1.89</v>
      </c>
      <c r="X148" s="11">
        <f t="shared" si="119"/>
        <v>0</v>
      </c>
      <c r="Y148" s="10">
        <f t="shared" si="120"/>
        <v>0</v>
      </c>
      <c r="Z148" s="9"/>
      <c r="AA148" s="11">
        <f t="shared" si="121"/>
        <v>0</v>
      </c>
      <c r="AB148" s="9">
        <f t="shared" si="122"/>
        <v>0</v>
      </c>
      <c r="AD148" s="9">
        <f t="shared" si="123"/>
        <v>0</v>
      </c>
      <c r="AE148" s="9">
        <f t="shared" si="124"/>
        <v>0</v>
      </c>
      <c r="AG148" s="9">
        <f t="shared" si="125"/>
        <v>0</v>
      </c>
      <c r="AH148" s="9">
        <f t="shared" si="126"/>
        <v>0</v>
      </c>
    </row>
    <row r="149" spans="1:36" ht="22" customHeight="1" x14ac:dyDescent="0.2">
      <c r="A149" s="32"/>
      <c r="B149" s="102" t="s">
        <v>374</v>
      </c>
      <c r="C149" s="103">
        <v>190</v>
      </c>
      <c r="D149" s="82"/>
      <c r="E149" s="82"/>
      <c r="F149" s="82"/>
      <c r="G149" s="82"/>
      <c r="H149" s="82"/>
      <c r="I149" s="82"/>
      <c r="J149" s="82"/>
      <c r="K149" s="82"/>
      <c r="L149" s="82"/>
      <c r="M149" s="34">
        <f t="shared" si="115"/>
        <v>200</v>
      </c>
      <c r="N149" s="84"/>
      <c r="O149" s="84"/>
      <c r="P149" s="105">
        <f t="shared" si="116"/>
        <v>0</v>
      </c>
      <c r="Q149" s="106">
        <f t="shared" si="117"/>
        <v>0</v>
      </c>
      <c r="R149" s="140" t="s">
        <v>375</v>
      </c>
      <c r="S149" s="57">
        <f t="shared" si="118"/>
        <v>0</v>
      </c>
      <c r="T149" s="14">
        <v>1</v>
      </c>
      <c r="U149" s="14">
        <v>1</v>
      </c>
      <c r="V149" s="14">
        <v>0</v>
      </c>
      <c r="W149" s="38">
        <v>1.87</v>
      </c>
      <c r="X149" s="11">
        <f t="shared" si="119"/>
        <v>0</v>
      </c>
      <c r="Y149" s="10">
        <f t="shared" si="120"/>
        <v>0</v>
      </c>
      <c r="Z149" s="9"/>
      <c r="AA149" s="11">
        <f t="shared" si="121"/>
        <v>0</v>
      </c>
      <c r="AB149" s="9">
        <f t="shared" si="122"/>
        <v>0</v>
      </c>
      <c r="AD149" s="9">
        <f t="shared" si="123"/>
        <v>0</v>
      </c>
      <c r="AE149" s="9">
        <f t="shared" si="124"/>
        <v>0</v>
      </c>
      <c r="AG149" s="9">
        <f t="shared" si="125"/>
        <v>0</v>
      </c>
      <c r="AH149" s="9">
        <f t="shared" si="126"/>
        <v>0</v>
      </c>
    </row>
    <row r="150" spans="1:36" ht="22" customHeight="1" x14ac:dyDescent="0.2">
      <c r="A150" s="32"/>
      <c r="B150" s="29" t="s">
        <v>376</v>
      </c>
      <c r="C150" s="8">
        <v>176</v>
      </c>
      <c r="D150" s="81"/>
      <c r="E150" s="81"/>
      <c r="F150" s="81"/>
      <c r="G150" s="81"/>
      <c r="H150" s="81"/>
      <c r="I150" s="81"/>
      <c r="J150" s="81"/>
      <c r="K150" s="81"/>
      <c r="L150" s="81"/>
      <c r="M150" s="6">
        <f t="shared" si="115"/>
        <v>185</v>
      </c>
      <c r="N150" s="83"/>
      <c r="O150" s="83"/>
      <c r="P150" s="35">
        <f t="shared" si="116"/>
        <v>0</v>
      </c>
      <c r="Q150" s="37">
        <f t="shared" si="117"/>
        <v>0</v>
      </c>
      <c r="R150" s="141" t="s">
        <v>377</v>
      </c>
      <c r="S150" s="56">
        <f t="shared" si="118"/>
        <v>0</v>
      </c>
      <c r="T150" s="14">
        <v>1</v>
      </c>
      <c r="U150" s="14">
        <v>1</v>
      </c>
      <c r="V150" s="14">
        <v>0</v>
      </c>
      <c r="W150" s="38">
        <v>1.61</v>
      </c>
      <c r="X150" s="11">
        <f t="shared" si="119"/>
        <v>0</v>
      </c>
      <c r="Y150" s="10">
        <f t="shared" si="120"/>
        <v>0</v>
      </c>
      <c r="Z150" s="9"/>
      <c r="AA150" s="11">
        <f t="shared" si="121"/>
        <v>0</v>
      </c>
      <c r="AB150" s="9">
        <f t="shared" si="122"/>
        <v>0</v>
      </c>
      <c r="AD150" s="9">
        <f t="shared" si="123"/>
        <v>0</v>
      </c>
      <c r="AE150" s="9">
        <f t="shared" si="124"/>
        <v>0</v>
      </c>
      <c r="AG150" s="9">
        <f t="shared" si="125"/>
        <v>0</v>
      </c>
      <c r="AH150" s="9">
        <f t="shared" si="126"/>
        <v>0</v>
      </c>
    </row>
    <row r="151" spans="1:36" ht="22" customHeight="1" x14ac:dyDescent="0.2">
      <c r="A151" s="32"/>
      <c r="B151" s="102" t="s">
        <v>378</v>
      </c>
      <c r="C151" s="103">
        <v>192</v>
      </c>
      <c r="D151" s="82"/>
      <c r="E151" s="82"/>
      <c r="F151" s="82"/>
      <c r="G151" s="82"/>
      <c r="H151" s="82"/>
      <c r="I151" s="82"/>
      <c r="J151" s="82"/>
      <c r="K151" s="82"/>
      <c r="L151" s="82"/>
      <c r="M151" s="34">
        <f t="shared" si="115"/>
        <v>202</v>
      </c>
      <c r="N151" s="84"/>
      <c r="O151" s="84"/>
      <c r="P151" s="105">
        <f t="shared" si="116"/>
        <v>0</v>
      </c>
      <c r="Q151" s="106">
        <f t="shared" si="117"/>
        <v>0</v>
      </c>
      <c r="R151" s="140" t="s">
        <v>379</v>
      </c>
      <c r="S151" s="57">
        <f t="shared" si="118"/>
        <v>0</v>
      </c>
      <c r="T151" s="14">
        <v>1</v>
      </c>
      <c r="U151" s="14">
        <v>1</v>
      </c>
      <c r="V151" s="14">
        <v>0</v>
      </c>
      <c r="W151" s="38">
        <v>1.82</v>
      </c>
      <c r="X151" s="11">
        <f t="shared" si="119"/>
        <v>0</v>
      </c>
      <c r="Y151" s="10">
        <f t="shared" si="120"/>
        <v>0</v>
      </c>
      <c r="Z151" s="9"/>
      <c r="AA151" s="11">
        <f t="shared" si="121"/>
        <v>0</v>
      </c>
      <c r="AB151" s="9">
        <f t="shared" si="122"/>
        <v>0</v>
      </c>
      <c r="AD151" s="9">
        <f t="shared" si="123"/>
        <v>0</v>
      </c>
      <c r="AE151" s="9">
        <f t="shared" si="124"/>
        <v>0</v>
      </c>
      <c r="AG151" s="9">
        <f t="shared" si="125"/>
        <v>0</v>
      </c>
      <c r="AH151" s="9">
        <f t="shared" si="126"/>
        <v>0</v>
      </c>
    </row>
    <row r="152" spans="1:36" ht="22" customHeight="1" x14ac:dyDescent="0.2">
      <c r="A152" s="32"/>
      <c r="B152" s="29" t="s">
        <v>380</v>
      </c>
      <c r="C152" s="8">
        <v>170</v>
      </c>
      <c r="D152" s="81"/>
      <c r="E152" s="81"/>
      <c r="F152" s="81"/>
      <c r="G152" s="81"/>
      <c r="H152" s="81"/>
      <c r="I152" s="81"/>
      <c r="J152" s="81"/>
      <c r="K152" s="81"/>
      <c r="L152" s="81"/>
      <c r="M152" s="6">
        <f t="shared" si="115"/>
        <v>179</v>
      </c>
      <c r="N152" s="83"/>
      <c r="O152" s="83"/>
      <c r="P152" s="35">
        <f t="shared" si="116"/>
        <v>0</v>
      </c>
      <c r="Q152" s="37">
        <f t="shared" si="117"/>
        <v>0</v>
      </c>
      <c r="R152" s="141" t="s">
        <v>381</v>
      </c>
      <c r="S152" s="56">
        <f t="shared" si="118"/>
        <v>0</v>
      </c>
      <c r="T152" s="14">
        <v>1</v>
      </c>
      <c r="U152" s="14">
        <v>1</v>
      </c>
      <c r="V152" s="14">
        <v>0</v>
      </c>
      <c r="W152" s="38">
        <v>1.46</v>
      </c>
      <c r="X152" s="11">
        <f t="shared" si="119"/>
        <v>0</v>
      </c>
      <c r="Y152" s="10">
        <f t="shared" si="120"/>
        <v>0</v>
      </c>
      <c r="Z152" s="9"/>
      <c r="AA152" s="11">
        <f t="shared" si="121"/>
        <v>0</v>
      </c>
      <c r="AB152" s="9">
        <f t="shared" si="122"/>
        <v>0</v>
      </c>
      <c r="AD152" s="9">
        <f t="shared" si="123"/>
        <v>0</v>
      </c>
      <c r="AE152" s="9">
        <f t="shared" si="124"/>
        <v>0</v>
      </c>
      <c r="AG152" s="9">
        <f t="shared" si="125"/>
        <v>0</v>
      </c>
      <c r="AH152" s="9">
        <f t="shared" si="126"/>
        <v>0</v>
      </c>
    </row>
    <row r="153" spans="1:36" ht="22" customHeight="1" x14ac:dyDescent="0.2">
      <c r="A153" s="32"/>
      <c r="B153" s="102" t="s">
        <v>382</v>
      </c>
      <c r="C153" s="103">
        <v>162</v>
      </c>
      <c r="D153" s="82"/>
      <c r="E153" s="82"/>
      <c r="F153" s="82"/>
      <c r="G153" s="82"/>
      <c r="H153" s="82"/>
      <c r="I153" s="82"/>
      <c r="J153" s="82"/>
      <c r="K153" s="82"/>
      <c r="L153" s="82"/>
      <c r="M153" s="34">
        <f t="shared" si="115"/>
        <v>171</v>
      </c>
      <c r="N153" s="84"/>
      <c r="O153" s="84"/>
      <c r="P153" s="105">
        <f t="shared" si="116"/>
        <v>0</v>
      </c>
      <c r="Q153" s="106">
        <f t="shared" si="117"/>
        <v>0</v>
      </c>
      <c r="R153" s="140" t="s">
        <v>383</v>
      </c>
      <c r="S153" s="57">
        <f t="shared" si="118"/>
        <v>0</v>
      </c>
      <c r="T153" s="14">
        <v>1</v>
      </c>
      <c r="U153" s="14">
        <v>1</v>
      </c>
      <c r="V153" s="14">
        <v>0</v>
      </c>
      <c r="W153" s="38">
        <v>1.25</v>
      </c>
      <c r="X153" s="11">
        <f t="shared" si="119"/>
        <v>0</v>
      </c>
      <c r="Y153" s="10">
        <f t="shared" si="120"/>
        <v>0</v>
      </c>
      <c r="Z153" s="9"/>
      <c r="AA153" s="11">
        <f t="shared" si="121"/>
        <v>0</v>
      </c>
      <c r="AB153" s="9">
        <f t="shared" si="122"/>
        <v>0</v>
      </c>
      <c r="AD153" s="9">
        <f t="shared" si="123"/>
        <v>0</v>
      </c>
      <c r="AE153" s="9">
        <f t="shared" si="124"/>
        <v>0</v>
      </c>
      <c r="AG153" s="9">
        <f t="shared" si="125"/>
        <v>0</v>
      </c>
      <c r="AH153" s="9">
        <f t="shared" si="126"/>
        <v>0</v>
      </c>
    </row>
    <row r="154" spans="1:36" ht="22" customHeight="1" x14ac:dyDescent="0.2">
      <c r="A154" s="32"/>
      <c r="B154" s="29" t="s">
        <v>384</v>
      </c>
      <c r="C154" s="8">
        <v>174</v>
      </c>
      <c r="D154" s="81"/>
      <c r="E154" s="81"/>
      <c r="F154" s="81"/>
      <c r="G154" s="81"/>
      <c r="H154" s="81"/>
      <c r="I154" s="81"/>
      <c r="J154" s="81"/>
      <c r="K154" s="81"/>
      <c r="L154" s="81"/>
      <c r="M154" s="6">
        <f t="shared" si="115"/>
        <v>183</v>
      </c>
      <c r="N154" s="83"/>
      <c r="O154" s="83"/>
      <c r="P154" s="35">
        <f t="shared" si="116"/>
        <v>0</v>
      </c>
      <c r="Q154" s="37">
        <f t="shared" si="117"/>
        <v>0</v>
      </c>
      <c r="R154" s="141" t="s">
        <v>385</v>
      </c>
      <c r="S154" s="56">
        <f t="shared" si="118"/>
        <v>0</v>
      </c>
      <c r="T154" s="14">
        <v>1</v>
      </c>
      <c r="U154" s="14">
        <v>1</v>
      </c>
      <c r="V154" s="14">
        <v>0</v>
      </c>
      <c r="W154" s="38">
        <v>1.57</v>
      </c>
      <c r="X154" s="11">
        <f t="shared" si="119"/>
        <v>0</v>
      </c>
      <c r="Y154" s="10">
        <f t="shared" si="120"/>
        <v>0</v>
      </c>
      <c r="Z154" s="9"/>
      <c r="AA154" s="11">
        <f t="shared" si="121"/>
        <v>0</v>
      </c>
      <c r="AB154" s="9">
        <f t="shared" si="122"/>
        <v>0</v>
      </c>
      <c r="AD154" s="9">
        <f t="shared" si="123"/>
        <v>0</v>
      </c>
      <c r="AE154" s="9">
        <f t="shared" si="124"/>
        <v>0</v>
      </c>
      <c r="AG154" s="9">
        <f t="shared" si="125"/>
        <v>0</v>
      </c>
      <c r="AH154" s="9">
        <f t="shared" si="126"/>
        <v>0</v>
      </c>
    </row>
    <row r="155" spans="1:36" ht="22" customHeight="1" x14ac:dyDescent="0.2">
      <c r="A155" s="32"/>
      <c r="B155" s="102" t="s">
        <v>386</v>
      </c>
      <c r="C155" s="103">
        <v>168</v>
      </c>
      <c r="D155" s="82"/>
      <c r="E155" s="82"/>
      <c r="F155" s="82"/>
      <c r="G155" s="82"/>
      <c r="H155" s="82"/>
      <c r="I155" s="82"/>
      <c r="J155" s="82"/>
      <c r="K155" s="82"/>
      <c r="L155" s="82"/>
      <c r="M155" s="34">
        <f t="shared" si="115"/>
        <v>177</v>
      </c>
      <c r="N155" s="84"/>
      <c r="O155" s="84"/>
      <c r="P155" s="105">
        <f t="shared" si="116"/>
        <v>0</v>
      </c>
      <c r="Q155" s="106">
        <f t="shared" si="117"/>
        <v>0</v>
      </c>
      <c r="R155" s="140" t="s">
        <v>387</v>
      </c>
      <c r="S155" s="57">
        <f t="shared" si="118"/>
        <v>0</v>
      </c>
      <c r="T155" s="14">
        <v>1</v>
      </c>
      <c r="U155" s="14">
        <v>1</v>
      </c>
      <c r="V155" s="14">
        <v>0</v>
      </c>
      <c r="W155" s="38">
        <v>1.45</v>
      </c>
      <c r="X155" s="11">
        <f t="shared" si="119"/>
        <v>0</v>
      </c>
      <c r="Y155" s="10">
        <f t="shared" si="120"/>
        <v>0</v>
      </c>
      <c r="Z155" s="9"/>
      <c r="AA155" s="11">
        <f t="shared" si="121"/>
        <v>0</v>
      </c>
      <c r="AB155" s="9">
        <f t="shared" si="122"/>
        <v>0</v>
      </c>
      <c r="AD155" s="9">
        <f t="shared" si="123"/>
        <v>0</v>
      </c>
      <c r="AE155" s="9">
        <f t="shared" si="124"/>
        <v>0</v>
      </c>
      <c r="AG155" s="9">
        <f t="shared" si="125"/>
        <v>0</v>
      </c>
      <c r="AH155" s="9">
        <f t="shared" si="126"/>
        <v>0</v>
      </c>
    </row>
    <row r="156" spans="1:36" s="5" customFormat="1" ht="22" customHeight="1" x14ac:dyDescent="0.2">
      <c r="B156" s="29"/>
      <c r="C156" s="121"/>
      <c r="D156" s="80"/>
      <c r="E156" s="47"/>
      <c r="F156" s="48"/>
      <c r="G156" s="49"/>
      <c r="H156" s="50"/>
      <c r="I156" s="51"/>
      <c r="J156" s="52"/>
      <c r="K156" s="40"/>
      <c r="L156" s="41"/>
      <c r="M156" s="138"/>
      <c r="N156" s="53"/>
      <c r="O156" s="54"/>
      <c r="P156" s="86"/>
      <c r="Q156" s="87"/>
      <c r="R156" s="86"/>
      <c r="S156" s="86"/>
      <c r="W156" s="88"/>
      <c r="AD156" s="9"/>
      <c r="AG156" s="9"/>
      <c r="AH156" s="9"/>
      <c r="AI156" s="1"/>
      <c r="AJ156" s="1"/>
    </row>
    <row r="157" spans="1:36" ht="30" customHeight="1" x14ac:dyDescent="0.2">
      <c r="A157" s="146" t="s">
        <v>129</v>
      </c>
      <c r="B157" s="104" t="s">
        <v>388</v>
      </c>
      <c r="C157" s="103">
        <v>2225</v>
      </c>
      <c r="D157" s="82"/>
      <c r="E157" s="82"/>
      <c r="F157" s="82"/>
      <c r="G157" s="82"/>
      <c r="H157" s="82"/>
      <c r="I157" s="82"/>
      <c r="J157" s="82"/>
      <c r="K157" s="82"/>
      <c r="L157" s="82"/>
      <c r="M157" s="103">
        <v>2342</v>
      </c>
      <c r="N157" s="84"/>
      <c r="O157" s="84"/>
      <c r="P157" s="105">
        <f>X157</f>
        <v>0</v>
      </c>
      <c r="Q157" s="106">
        <f>SUM(AD157:AE157)*W157</f>
        <v>0</v>
      </c>
      <c r="R157" s="140" t="s">
        <v>114</v>
      </c>
      <c r="S157" s="57">
        <f>SUM((AD157*C157)+(AE157*M157))</f>
        <v>0</v>
      </c>
      <c r="T157" s="14">
        <v>15</v>
      </c>
      <c r="U157" s="14">
        <v>15</v>
      </c>
      <c r="V157" s="14">
        <v>0</v>
      </c>
      <c r="W157" s="59">
        <v>31.01</v>
      </c>
      <c r="X157" s="11">
        <f>(SUM(D157:L157)+SUM(N157:O157))*T157</f>
        <v>0</v>
      </c>
      <c r="Y157" s="10">
        <f>(SUM(D157:L157,N157:O157))*W157</f>
        <v>0</v>
      </c>
      <c r="Z157" s="9"/>
      <c r="AA157" s="11">
        <f>SUM(AD157+AE157)*15</f>
        <v>0</v>
      </c>
      <c r="AB157" s="9">
        <f>SUM(T157*AA157)/15</f>
        <v>0</v>
      </c>
      <c r="AD157" s="9">
        <f>SUM(D157:L157)</f>
        <v>0</v>
      </c>
      <c r="AE157" s="9">
        <f>SUM(N157:O157)</f>
        <v>0</v>
      </c>
      <c r="AG157" s="9">
        <f t="shared" ref="AG157" si="127">SUM(AD157:AE157)*U157</f>
        <v>0</v>
      </c>
      <c r="AH157" s="9">
        <f t="shared" ref="AH157" si="128">SUM(AD157:AE157)*V157</f>
        <v>0</v>
      </c>
    </row>
    <row r="158" spans="1:36" s="5" customFormat="1" ht="22" customHeight="1" x14ac:dyDescent="0.2">
      <c r="B158" s="29"/>
      <c r="C158" s="121"/>
      <c r="D158" s="80"/>
      <c r="E158" s="47"/>
      <c r="F158" s="48"/>
      <c r="G158" s="49"/>
      <c r="H158" s="50"/>
      <c r="I158" s="51"/>
      <c r="J158" s="52"/>
      <c r="K158" s="40"/>
      <c r="L158" s="41"/>
      <c r="M158" s="138"/>
      <c r="N158" s="53"/>
      <c r="O158" s="54"/>
      <c r="P158" s="86"/>
      <c r="Q158" s="87"/>
      <c r="R158" s="86"/>
      <c r="S158" s="86"/>
      <c r="W158" s="88"/>
      <c r="AD158" s="9"/>
      <c r="AG158" s="9"/>
      <c r="AH158" s="9"/>
      <c r="AI158" s="1"/>
      <c r="AJ158" s="1"/>
    </row>
    <row r="159" spans="1:36" ht="22" customHeight="1" x14ac:dyDescent="0.2">
      <c r="A159" s="32"/>
      <c r="B159" s="102" t="s">
        <v>389</v>
      </c>
      <c r="C159" s="103">
        <v>212</v>
      </c>
      <c r="D159" s="82"/>
      <c r="E159" s="82"/>
      <c r="F159" s="82"/>
      <c r="G159" s="82"/>
      <c r="H159" s="82"/>
      <c r="I159" s="82"/>
      <c r="J159" s="82"/>
      <c r="K159" s="82"/>
      <c r="L159" s="82"/>
      <c r="M159" s="34">
        <f t="shared" ref="M159:M173" si="129">ROUNDUP((C159*105%),0.1)</f>
        <v>223</v>
      </c>
      <c r="N159" s="84"/>
      <c r="O159" s="84"/>
      <c r="P159" s="105">
        <f t="shared" ref="P159:P173" si="130">X159</f>
        <v>0</v>
      </c>
      <c r="Q159" s="106">
        <f t="shared" ref="Q159:Q173" si="131">SUM(AA159*W159)</f>
        <v>0</v>
      </c>
      <c r="R159" s="140" t="s">
        <v>390</v>
      </c>
      <c r="S159" s="57">
        <f t="shared" ref="S159:S173" si="132">SUM((AD159*C159)+(AE159*M159))</f>
        <v>0</v>
      </c>
      <c r="T159" s="14">
        <v>1</v>
      </c>
      <c r="U159" s="14">
        <v>1</v>
      </c>
      <c r="V159" s="14">
        <v>0</v>
      </c>
      <c r="W159" s="38">
        <v>3.35</v>
      </c>
      <c r="X159" s="11">
        <f t="shared" ref="X159:X173" si="133">(SUM(D159:L159,N159:O159))*T159</f>
        <v>0</v>
      </c>
      <c r="Y159" s="10">
        <f t="shared" ref="Y159:Y173" si="134">(SUM(D159:L159,N159:O159))*W159</f>
        <v>0</v>
      </c>
      <c r="Z159" s="9"/>
      <c r="AA159" s="11">
        <f t="shared" ref="AA159:AA173" si="135">SUM(AD159+AE159)</f>
        <v>0</v>
      </c>
      <c r="AB159" s="9">
        <f t="shared" ref="AB159:AB173" si="136">SUM(T159*AA159)</f>
        <v>0</v>
      </c>
      <c r="AD159" s="9">
        <f t="shared" ref="AD159:AD173" si="137">SUM(D159:L159)</f>
        <v>0</v>
      </c>
      <c r="AE159" s="9">
        <f t="shared" ref="AE159:AE173" si="138">SUM(N159:O159)</f>
        <v>0</v>
      </c>
      <c r="AG159" s="9">
        <f t="shared" ref="AG159:AG173" si="139">SUM(AD159:AE159)*U159</f>
        <v>0</v>
      </c>
      <c r="AH159" s="9">
        <f t="shared" ref="AH159:AH173" si="140">SUM(AD159:AE159)*V159</f>
        <v>0</v>
      </c>
    </row>
    <row r="160" spans="1:36" ht="22" customHeight="1" x14ac:dyDescent="0.2">
      <c r="A160" s="32"/>
      <c r="B160" s="29" t="s">
        <v>391</v>
      </c>
      <c r="C160" s="8">
        <v>190</v>
      </c>
      <c r="D160" s="81"/>
      <c r="E160" s="81"/>
      <c r="F160" s="81"/>
      <c r="G160" s="81"/>
      <c r="H160" s="81"/>
      <c r="I160" s="81"/>
      <c r="J160" s="81"/>
      <c r="K160" s="81"/>
      <c r="L160" s="81"/>
      <c r="M160" s="6">
        <f t="shared" si="129"/>
        <v>200</v>
      </c>
      <c r="N160" s="83"/>
      <c r="O160" s="83"/>
      <c r="P160" s="35">
        <f t="shared" si="130"/>
        <v>0</v>
      </c>
      <c r="Q160" s="37">
        <f t="shared" si="131"/>
        <v>0</v>
      </c>
      <c r="R160" s="141" t="s">
        <v>392</v>
      </c>
      <c r="S160" s="56">
        <f t="shared" si="132"/>
        <v>0</v>
      </c>
      <c r="T160" s="14">
        <v>1</v>
      </c>
      <c r="U160" s="14">
        <v>1</v>
      </c>
      <c r="V160" s="14">
        <v>0</v>
      </c>
      <c r="W160" s="38">
        <v>2.71</v>
      </c>
      <c r="X160" s="11">
        <f t="shared" si="133"/>
        <v>0</v>
      </c>
      <c r="Y160" s="10">
        <f t="shared" si="134"/>
        <v>0</v>
      </c>
      <c r="Z160" s="9"/>
      <c r="AA160" s="11">
        <f t="shared" si="135"/>
        <v>0</v>
      </c>
      <c r="AB160" s="9">
        <f t="shared" si="136"/>
        <v>0</v>
      </c>
      <c r="AD160" s="9">
        <f t="shared" si="137"/>
        <v>0</v>
      </c>
      <c r="AE160" s="9">
        <f t="shared" si="138"/>
        <v>0</v>
      </c>
      <c r="AG160" s="9">
        <f t="shared" si="139"/>
        <v>0</v>
      </c>
      <c r="AH160" s="9">
        <f t="shared" si="140"/>
        <v>0</v>
      </c>
    </row>
    <row r="161" spans="1:34" ht="22" customHeight="1" x14ac:dyDescent="0.2">
      <c r="A161" s="32"/>
      <c r="B161" s="102" t="s">
        <v>393</v>
      </c>
      <c r="C161" s="103">
        <v>184</v>
      </c>
      <c r="D161" s="82"/>
      <c r="E161" s="82"/>
      <c r="F161" s="82"/>
      <c r="G161" s="82"/>
      <c r="H161" s="82"/>
      <c r="I161" s="82"/>
      <c r="J161" s="82"/>
      <c r="K161" s="82"/>
      <c r="L161" s="82"/>
      <c r="M161" s="34">
        <f t="shared" si="129"/>
        <v>194</v>
      </c>
      <c r="N161" s="84"/>
      <c r="O161" s="84"/>
      <c r="P161" s="105">
        <f t="shared" si="130"/>
        <v>0</v>
      </c>
      <c r="Q161" s="106">
        <f t="shared" si="131"/>
        <v>0</v>
      </c>
      <c r="R161" s="140" t="s">
        <v>394</v>
      </c>
      <c r="S161" s="57">
        <f t="shared" si="132"/>
        <v>0</v>
      </c>
      <c r="T161" s="14">
        <v>1</v>
      </c>
      <c r="U161" s="14">
        <v>1</v>
      </c>
      <c r="V161" s="14">
        <v>0</v>
      </c>
      <c r="W161" s="38">
        <v>2.59</v>
      </c>
      <c r="X161" s="11">
        <f t="shared" si="133"/>
        <v>0</v>
      </c>
      <c r="Y161" s="10">
        <f t="shared" si="134"/>
        <v>0</v>
      </c>
      <c r="Z161" s="9"/>
      <c r="AA161" s="11">
        <f t="shared" si="135"/>
        <v>0</v>
      </c>
      <c r="AB161" s="9">
        <f t="shared" si="136"/>
        <v>0</v>
      </c>
      <c r="AD161" s="9">
        <f t="shared" si="137"/>
        <v>0</v>
      </c>
      <c r="AE161" s="9">
        <f t="shared" si="138"/>
        <v>0</v>
      </c>
      <c r="AG161" s="9">
        <f t="shared" si="139"/>
        <v>0</v>
      </c>
      <c r="AH161" s="9">
        <f t="shared" si="140"/>
        <v>0</v>
      </c>
    </row>
    <row r="162" spans="1:34" ht="22" customHeight="1" x14ac:dyDescent="0.2">
      <c r="A162" s="32"/>
      <c r="B162" s="29" t="s">
        <v>395</v>
      </c>
      <c r="C162" s="8">
        <v>186</v>
      </c>
      <c r="D162" s="81"/>
      <c r="E162" s="81"/>
      <c r="F162" s="81"/>
      <c r="G162" s="81"/>
      <c r="H162" s="81"/>
      <c r="I162" s="81"/>
      <c r="J162" s="81"/>
      <c r="K162" s="81"/>
      <c r="L162" s="81"/>
      <c r="M162" s="6">
        <f t="shared" si="129"/>
        <v>196</v>
      </c>
      <c r="N162" s="83"/>
      <c r="O162" s="83"/>
      <c r="P162" s="35">
        <f t="shared" si="130"/>
        <v>0</v>
      </c>
      <c r="Q162" s="37">
        <f t="shared" si="131"/>
        <v>0</v>
      </c>
      <c r="R162" s="141" t="s">
        <v>396</v>
      </c>
      <c r="S162" s="56">
        <f t="shared" si="132"/>
        <v>0</v>
      </c>
      <c r="T162" s="14">
        <v>1</v>
      </c>
      <c r="U162" s="14">
        <v>1</v>
      </c>
      <c r="V162" s="14">
        <v>0</v>
      </c>
      <c r="W162" s="38">
        <v>2.63</v>
      </c>
      <c r="X162" s="11">
        <f t="shared" si="133"/>
        <v>0</v>
      </c>
      <c r="Y162" s="10">
        <f t="shared" si="134"/>
        <v>0</v>
      </c>
      <c r="Z162" s="9"/>
      <c r="AA162" s="11">
        <f t="shared" si="135"/>
        <v>0</v>
      </c>
      <c r="AB162" s="9">
        <f t="shared" si="136"/>
        <v>0</v>
      </c>
      <c r="AD162" s="9">
        <f t="shared" si="137"/>
        <v>0</v>
      </c>
      <c r="AE162" s="9">
        <f t="shared" si="138"/>
        <v>0</v>
      </c>
      <c r="AG162" s="9">
        <f t="shared" si="139"/>
        <v>0</v>
      </c>
      <c r="AH162" s="9">
        <f t="shared" si="140"/>
        <v>0</v>
      </c>
    </row>
    <row r="163" spans="1:34" ht="22" customHeight="1" x14ac:dyDescent="0.2">
      <c r="A163" s="32"/>
      <c r="B163" s="102" t="s">
        <v>397</v>
      </c>
      <c r="C163" s="103">
        <v>188</v>
      </c>
      <c r="D163" s="82"/>
      <c r="E163" s="82"/>
      <c r="F163" s="82"/>
      <c r="G163" s="82"/>
      <c r="H163" s="82"/>
      <c r="I163" s="82"/>
      <c r="J163" s="82"/>
      <c r="K163" s="82"/>
      <c r="L163" s="82"/>
      <c r="M163" s="34">
        <f t="shared" si="129"/>
        <v>198</v>
      </c>
      <c r="N163" s="84"/>
      <c r="O163" s="84"/>
      <c r="P163" s="105">
        <f t="shared" si="130"/>
        <v>0</v>
      </c>
      <c r="Q163" s="106">
        <f t="shared" si="131"/>
        <v>0</v>
      </c>
      <c r="R163" s="140" t="s">
        <v>398</v>
      </c>
      <c r="S163" s="57">
        <f t="shared" si="132"/>
        <v>0</v>
      </c>
      <c r="T163" s="14">
        <v>1</v>
      </c>
      <c r="U163" s="14">
        <v>1</v>
      </c>
      <c r="V163" s="14">
        <v>0</v>
      </c>
      <c r="W163" s="38">
        <v>2.69</v>
      </c>
      <c r="X163" s="11">
        <f t="shared" si="133"/>
        <v>0</v>
      </c>
      <c r="Y163" s="10">
        <f t="shared" si="134"/>
        <v>0</v>
      </c>
      <c r="Z163" s="9"/>
      <c r="AA163" s="11">
        <f t="shared" si="135"/>
        <v>0</v>
      </c>
      <c r="AB163" s="9">
        <f t="shared" si="136"/>
        <v>0</v>
      </c>
      <c r="AD163" s="9">
        <f t="shared" si="137"/>
        <v>0</v>
      </c>
      <c r="AE163" s="9">
        <f t="shared" si="138"/>
        <v>0</v>
      </c>
      <c r="AG163" s="9">
        <f t="shared" si="139"/>
        <v>0</v>
      </c>
      <c r="AH163" s="9">
        <f t="shared" si="140"/>
        <v>0</v>
      </c>
    </row>
    <row r="164" spans="1:34" ht="22" customHeight="1" x14ac:dyDescent="0.2">
      <c r="A164" s="32"/>
      <c r="B164" s="29" t="s">
        <v>399</v>
      </c>
      <c r="C164" s="8">
        <v>172</v>
      </c>
      <c r="D164" s="81"/>
      <c r="E164" s="81"/>
      <c r="F164" s="81"/>
      <c r="G164" s="81"/>
      <c r="H164" s="81"/>
      <c r="I164" s="81"/>
      <c r="J164" s="81"/>
      <c r="K164" s="81"/>
      <c r="L164" s="81"/>
      <c r="M164" s="6">
        <f t="shared" si="129"/>
        <v>181</v>
      </c>
      <c r="N164" s="83"/>
      <c r="O164" s="83"/>
      <c r="P164" s="35">
        <f t="shared" si="130"/>
        <v>0</v>
      </c>
      <c r="Q164" s="37">
        <f t="shared" si="131"/>
        <v>0</v>
      </c>
      <c r="R164" s="141" t="s">
        <v>400</v>
      </c>
      <c r="S164" s="56">
        <f t="shared" si="132"/>
        <v>0</v>
      </c>
      <c r="T164" s="14">
        <v>1</v>
      </c>
      <c r="U164" s="14">
        <v>1</v>
      </c>
      <c r="V164" s="14">
        <v>0</v>
      </c>
      <c r="W164" s="38">
        <v>2.2999999999999998</v>
      </c>
      <c r="X164" s="11">
        <f t="shared" si="133"/>
        <v>0</v>
      </c>
      <c r="Y164" s="10">
        <f t="shared" si="134"/>
        <v>0</v>
      </c>
      <c r="Z164" s="9"/>
      <c r="AA164" s="11">
        <f t="shared" si="135"/>
        <v>0</v>
      </c>
      <c r="AB164" s="9">
        <f t="shared" si="136"/>
        <v>0</v>
      </c>
      <c r="AD164" s="9">
        <f t="shared" si="137"/>
        <v>0</v>
      </c>
      <c r="AE164" s="9">
        <f t="shared" si="138"/>
        <v>0</v>
      </c>
      <c r="AG164" s="9">
        <f t="shared" si="139"/>
        <v>0</v>
      </c>
      <c r="AH164" s="9">
        <f t="shared" si="140"/>
        <v>0</v>
      </c>
    </row>
    <row r="165" spans="1:34" ht="22" customHeight="1" x14ac:dyDescent="0.2">
      <c r="A165" s="32"/>
      <c r="B165" s="102" t="s">
        <v>401</v>
      </c>
      <c r="C165" s="103">
        <v>154</v>
      </c>
      <c r="D165" s="82"/>
      <c r="E165" s="82"/>
      <c r="F165" s="82"/>
      <c r="G165" s="82"/>
      <c r="H165" s="82"/>
      <c r="I165" s="82"/>
      <c r="J165" s="82"/>
      <c r="K165" s="82"/>
      <c r="L165" s="82"/>
      <c r="M165" s="34">
        <f t="shared" si="129"/>
        <v>162</v>
      </c>
      <c r="N165" s="84"/>
      <c r="O165" s="84"/>
      <c r="P165" s="105">
        <f t="shared" si="130"/>
        <v>0</v>
      </c>
      <c r="Q165" s="106">
        <f t="shared" si="131"/>
        <v>0</v>
      </c>
      <c r="R165" s="140" t="s">
        <v>402</v>
      </c>
      <c r="S165" s="57">
        <f t="shared" si="132"/>
        <v>0</v>
      </c>
      <c r="T165" s="14">
        <v>1</v>
      </c>
      <c r="U165" s="14">
        <v>1</v>
      </c>
      <c r="V165" s="14">
        <v>0</v>
      </c>
      <c r="W165" s="38">
        <v>1.82</v>
      </c>
      <c r="X165" s="11">
        <f t="shared" si="133"/>
        <v>0</v>
      </c>
      <c r="Y165" s="10">
        <f t="shared" si="134"/>
        <v>0</v>
      </c>
      <c r="Z165" s="9"/>
      <c r="AA165" s="11">
        <f t="shared" si="135"/>
        <v>0</v>
      </c>
      <c r="AB165" s="9">
        <f t="shared" si="136"/>
        <v>0</v>
      </c>
      <c r="AD165" s="9">
        <f t="shared" si="137"/>
        <v>0</v>
      </c>
      <c r="AE165" s="9">
        <f t="shared" si="138"/>
        <v>0</v>
      </c>
      <c r="AG165" s="9">
        <f t="shared" si="139"/>
        <v>0</v>
      </c>
      <c r="AH165" s="9">
        <f t="shared" si="140"/>
        <v>0</v>
      </c>
    </row>
    <row r="166" spans="1:34" ht="22" customHeight="1" x14ac:dyDescent="0.2">
      <c r="A166" s="32"/>
      <c r="B166" s="29" t="s">
        <v>403</v>
      </c>
      <c r="C166" s="8">
        <v>158</v>
      </c>
      <c r="D166" s="81"/>
      <c r="E166" s="81"/>
      <c r="F166" s="81"/>
      <c r="G166" s="81"/>
      <c r="H166" s="81"/>
      <c r="I166" s="81"/>
      <c r="J166" s="81"/>
      <c r="K166" s="81"/>
      <c r="L166" s="81"/>
      <c r="M166" s="6">
        <f t="shared" si="129"/>
        <v>166</v>
      </c>
      <c r="N166" s="83"/>
      <c r="O166" s="83"/>
      <c r="P166" s="35">
        <f t="shared" si="130"/>
        <v>0</v>
      </c>
      <c r="Q166" s="37">
        <f t="shared" si="131"/>
        <v>0</v>
      </c>
      <c r="R166" s="141" t="s">
        <v>404</v>
      </c>
      <c r="S166" s="56">
        <f t="shared" si="132"/>
        <v>0</v>
      </c>
      <c r="T166" s="14">
        <v>1</v>
      </c>
      <c r="U166" s="14">
        <v>1</v>
      </c>
      <c r="V166" s="14">
        <v>0</v>
      </c>
      <c r="W166" s="38">
        <v>1.89</v>
      </c>
      <c r="X166" s="11">
        <f t="shared" si="133"/>
        <v>0</v>
      </c>
      <c r="Y166" s="10">
        <f t="shared" si="134"/>
        <v>0</v>
      </c>
      <c r="Z166" s="9"/>
      <c r="AA166" s="11">
        <f t="shared" si="135"/>
        <v>0</v>
      </c>
      <c r="AB166" s="9">
        <f t="shared" si="136"/>
        <v>0</v>
      </c>
      <c r="AD166" s="9">
        <f t="shared" si="137"/>
        <v>0</v>
      </c>
      <c r="AE166" s="9">
        <f t="shared" si="138"/>
        <v>0</v>
      </c>
      <c r="AG166" s="9">
        <f t="shared" si="139"/>
        <v>0</v>
      </c>
      <c r="AH166" s="9">
        <f t="shared" si="140"/>
        <v>0</v>
      </c>
    </row>
    <row r="167" spans="1:34" ht="22" customHeight="1" x14ac:dyDescent="0.2">
      <c r="A167" s="32"/>
      <c r="B167" s="102" t="s">
        <v>405</v>
      </c>
      <c r="C167" s="103">
        <v>156</v>
      </c>
      <c r="D167" s="82"/>
      <c r="E167" s="82"/>
      <c r="F167" s="82"/>
      <c r="G167" s="82"/>
      <c r="H167" s="82"/>
      <c r="I167" s="82"/>
      <c r="J167" s="82"/>
      <c r="K167" s="82"/>
      <c r="L167" s="82"/>
      <c r="M167" s="34">
        <f t="shared" si="129"/>
        <v>164</v>
      </c>
      <c r="N167" s="84"/>
      <c r="O167" s="84"/>
      <c r="P167" s="105">
        <f t="shared" si="130"/>
        <v>0</v>
      </c>
      <c r="Q167" s="106">
        <f t="shared" si="131"/>
        <v>0</v>
      </c>
      <c r="R167" s="140" t="s">
        <v>406</v>
      </c>
      <c r="S167" s="57">
        <f t="shared" si="132"/>
        <v>0</v>
      </c>
      <c r="T167" s="14">
        <v>1</v>
      </c>
      <c r="U167" s="14">
        <v>1</v>
      </c>
      <c r="V167" s="14">
        <v>0</v>
      </c>
      <c r="W167" s="38">
        <v>1.87</v>
      </c>
      <c r="X167" s="11">
        <f t="shared" si="133"/>
        <v>0</v>
      </c>
      <c r="Y167" s="10">
        <f t="shared" si="134"/>
        <v>0</v>
      </c>
      <c r="Z167" s="9"/>
      <c r="AA167" s="11">
        <f t="shared" si="135"/>
        <v>0</v>
      </c>
      <c r="AB167" s="9">
        <f t="shared" si="136"/>
        <v>0</v>
      </c>
      <c r="AD167" s="9">
        <f t="shared" si="137"/>
        <v>0</v>
      </c>
      <c r="AE167" s="9">
        <f t="shared" si="138"/>
        <v>0</v>
      </c>
      <c r="AG167" s="9">
        <f t="shared" si="139"/>
        <v>0</v>
      </c>
      <c r="AH167" s="9">
        <f t="shared" si="140"/>
        <v>0</v>
      </c>
    </row>
    <row r="168" spans="1:34" ht="22" customHeight="1" x14ac:dyDescent="0.2">
      <c r="A168" s="32"/>
      <c r="B168" s="29" t="s">
        <v>407</v>
      </c>
      <c r="C168" s="8">
        <v>146</v>
      </c>
      <c r="D168" s="81"/>
      <c r="E168" s="81"/>
      <c r="F168" s="81"/>
      <c r="G168" s="81"/>
      <c r="H168" s="81"/>
      <c r="I168" s="81"/>
      <c r="J168" s="81"/>
      <c r="K168" s="81"/>
      <c r="L168" s="81"/>
      <c r="M168" s="6">
        <f t="shared" si="129"/>
        <v>154</v>
      </c>
      <c r="N168" s="83"/>
      <c r="O168" s="83"/>
      <c r="P168" s="35">
        <f t="shared" si="130"/>
        <v>0</v>
      </c>
      <c r="Q168" s="37">
        <f t="shared" si="131"/>
        <v>0</v>
      </c>
      <c r="R168" s="141" t="s">
        <v>408</v>
      </c>
      <c r="S168" s="56">
        <f t="shared" si="132"/>
        <v>0</v>
      </c>
      <c r="T168" s="14">
        <v>1</v>
      </c>
      <c r="U168" s="14">
        <v>1</v>
      </c>
      <c r="V168" s="14">
        <v>0</v>
      </c>
      <c r="W168" s="38">
        <v>1.61</v>
      </c>
      <c r="X168" s="11">
        <f t="shared" si="133"/>
        <v>0</v>
      </c>
      <c r="Y168" s="10">
        <f t="shared" si="134"/>
        <v>0</v>
      </c>
      <c r="Z168" s="9"/>
      <c r="AA168" s="11">
        <f t="shared" si="135"/>
        <v>0</v>
      </c>
      <c r="AB168" s="9">
        <f t="shared" si="136"/>
        <v>0</v>
      </c>
      <c r="AD168" s="9">
        <f t="shared" si="137"/>
        <v>0</v>
      </c>
      <c r="AE168" s="9">
        <f t="shared" si="138"/>
        <v>0</v>
      </c>
      <c r="AG168" s="9">
        <f t="shared" si="139"/>
        <v>0</v>
      </c>
      <c r="AH168" s="9">
        <f t="shared" si="140"/>
        <v>0</v>
      </c>
    </row>
    <row r="169" spans="1:34" ht="22" customHeight="1" x14ac:dyDescent="0.2">
      <c r="A169" s="32"/>
      <c r="B169" s="102" t="s">
        <v>409</v>
      </c>
      <c r="C169" s="103">
        <v>158</v>
      </c>
      <c r="D169" s="82"/>
      <c r="E169" s="82"/>
      <c r="F169" s="82"/>
      <c r="G169" s="82"/>
      <c r="H169" s="82"/>
      <c r="I169" s="82"/>
      <c r="J169" s="82"/>
      <c r="K169" s="82"/>
      <c r="L169" s="82"/>
      <c r="M169" s="34">
        <f t="shared" si="129"/>
        <v>166</v>
      </c>
      <c r="N169" s="84"/>
      <c r="O169" s="84"/>
      <c r="P169" s="105">
        <f t="shared" si="130"/>
        <v>0</v>
      </c>
      <c r="Q169" s="106">
        <f t="shared" si="131"/>
        <v>0</v>
      </c>
      <c r="R169" s="140" t="s">
        <v>410</v>
      </c>
      <c r="S169" s="57">
        <f t="shared" si="132"/>
        <v>0</v>
      </c>
      <c r="T169" s="14">
        <v>1</v>
      </c>
      <c r="U169" s="14">
        <v>1</v>
      </c>
      <c r="V169" s="14">
        <v>0</v>
      </c>
      <c r="W169" s="38">
        <v>1.82</v>
      </c>
      <c r="X169" s="11">
        <f t="shared" si="133"/>
        <v>0</v>
      </c>
      <c r="Y169" s="10">
        <f t="shared" si="134"/>
        <v>0</v>
      </c>
      <c r="Z169" s="9"/>
      <c r="AA169" s="11">
        <f t="shared" si="135"/>
        <v>0</v>
      </c>
      <c r="AB169" s="9">
        <f t="shared" si="136"/>
        <v>0</v>
      </c>
      <c r="AD169" s="9">
        <f t="shared" si="137"/>
        <v>0</v>
      </c>
      <c r="AE169" s="9">
        <f t="shared" si="138"/>
        <v>0</v>
      </c>
      <c r="AG169" s="9">
        <f t="shared" si="139"/>
        <v>0</v>
      </c>
      <c r="AH169" s="9">
        <f t="shared" si="140"/>
        <v>0</v>
      </c>
    </row>
    <row r="170" spans="1:34" ht="22" customHeight="1" x14ac:dyDescent="0.2">
      <c r="A170" s="32"/>
      <c r="B170" s="29" t="s">
        <v>411</v>
      </c>
      <c r="C170" s="8">
        <v>144</v>
      </c>
      <c r="D170" s="81"/>
      <c r="E170" s="81"/>
      <c r="F170" s="81"/>
      <c r="G170" s="81"/>
      <c r="H170" s="81"/>
      <c r="I170" s="81"/>
      <c r="J170" s="81"/>
      <c r="K170" s="81"/>
      <c r="L170" s="81"/>
      <c r="M170" s="6">
        <f t="shared" si="129"/>
        <v>152</v>
      </c>
      <c r="N170" s="83"/>
      <c r="O170" s="83"/>
      <c r="P170" s="35">
        <f t="shared" si="130"/>
        <v>0</v>
      </c>
      <c r="Q170" s="37">
        <f t="shared" si="131"/>
        <v>0</v>
      </c>
      <c r="R170" s="141" t="s">
        <v>412</v>
      </c>
      <c r="S170" s="56">
        <f t="shared" si="132"/>
        <v>0</v>
      </c>
      <c r="T170" s="14">
        <v>1</v>
      </c>
      <c r="U170" s="14">
        <v>1</v>
      </c>
      <c r="V170" s="14">
        <v>0</v>
      </c>
      <c r="W170" s="38">
        <v>1.46</v>
      </c>
      <c r="X170" s="11">
        <f t="shared" si="133"/>
        <v>0</v>
      </c>
      <c r="Y170" s="10">
        <f t="shared" si="134"/>
        <v>0</v>
      </c>
      <c r="Z170" s="9"/>
      <c r="AA170" s="11">
        <f t="shared" si="135"/>
        <v>0</v>
      </c>
      <c r="AB170" s="9">
        <f t="shared" si="136"/>
        <v>0</v>
      </c>
      <c r="AD170" s="9">
        <f t="shared" si="137"/>
        <v>0</v>
      </c>
      <c r="AE170" s="9">
        <f t="shared" si="138"/>
        <v>0</v>
      </c>
      <c r="AG170" s="9">
        <f t="shared" si="139"/>
        <v>0</v>
      </c>
      <c r="AH170" s="9">
        <f t="shared" si="140"/>
        <v>0</v>
      </c>
    </row>
    <row r="171" spans="1:34" ht="22" customHeight="1" x14ac:dyDescent="0.2">
      <c r="A171" s="32"/>
      <c r="B171" s="102" t="s">
        <v>413</v>
      </c>
      <c r="C171" s="103">
        <v>138</v>
      </c>
      <c r="D171" s="82"/>
      <c r="E171" s="82"/>
      <c r="F171" s="82"/>
      <c r="G171" s="82"/>
      <c r="H171" s="82"/>
      <c r="I171" s="82"/>
      <c r="J171" s="82"/>
      <c r="K171" s="82"/>
      <c r="L171" s="82"/>
      <c r="M171" s="34">
        <f t="shared" si="129"/>
        <v>145</v>
      </c>
      <c r="N171" s="84"/>
      <c r="O171" s="84"/>
      <c r="P171" s="105">
        <f t="shared" si="130"/>
        <v>0</v>
      </c>
      <c r="Q171" s="106">
        <f t="shared" si="131"/>
        <v>0</v>
      </c>
      <c r="R171" s="140" t="s">
        <v>414</v>
      </c>
      <c r="S171" s="57">
        <f t="shared" si="132"/>
        <v>0</v>
      </c>
      <c r="T171" s="14">
        <v>1</v>
      </c>
      <c r="U171" s="14">
        <v>1</v>
      </c>
      <c r="V171" s="14">
        <v>0</v>
      </c>
      <c r="W171" s="38">
        <v>1.25</v>
      </c>
      <c r="X171" s="11">
        <f t="shared" si="133"/>
        <v>0</v>
      </c>
      <c r="Y171" s="10">
        <f t="shared" si="134"/>
        <v>0</v>
      </c>
      <c r="Z171" s="9"/>
      <c r="AA171" s="11">
        <f t="shared" si="135"/>
        <v>0</v>
      </c>
      <c r="AB171" s="9">
        <f t="shared" si="136"/>
        <v>0</v>
      </c>
      <c r="AD171" s="9">
        <f t="shared" si="137"/>
        <v>0</v>
      </c>
      <c r="AE171" s="9">
        <f t="shared" si="138"/>
        <v>0</v>
      </c>
      <c r="AG171" s="9">
        <f t="shared" si="139"/>
        <v>0</v>
      </c>
      <c r="AH171" s="9">
        <f t="shared" si="140"/>
        <v>0</v>
      </c>
    </row>
    <row r="172" spans="1:34" ht="22" customHeight="1" x14ac:dyDescent="0.2">
      <c r="A172" s="32"/>
      <c r="B172" s="29" t="s">
        <v>415</v>
      </c>
      <c r="C172" s="8">
        <v>146</v>
      </c>
      <c r="D172" s="81"/>
      <c r="E172" s="81"/>
      <c r="F172" s="81"/>
      <c r="G172" s="81"/>
      <c r="H172" s="81"/>
      <c r="I172" s="81"/>
      <c r="J172" s="81"/>
      <c r="K172" s="81"/>
      <c r="L172" s="81"/>
      <c r="M172" s="6">
        <f t="shared" si="129"/>
        <v>154</v>
      </c>
      <c r="N172" s="83"/>
      <c r="O172" s="83"/>
      <c r="P172" s="35">
        <f t="shared" si="130"/>
        <v>0</v>
      </c>
      <c r="Q172" s="37">
        <f t="shared" si="131"/>
        <v>0</v>
      </c>
      <c r="R172" s="141" t="s">
        <v>416</v>
      </c>
      <c r="S172" s="56">
        <f t="shared" si="132"/>
        <v>0</v>
      </c>
      <c r="T172" s="14">
        <v>1</v>
      </c>
      <c r="U172" s="14">
        <v>1</v>
      </c>
      <c r="V172" s="14">
        <v>0</v>
      </c>
      <c r="W172" s="38">
        <v>1.57</v>
      </c>
      <c r="X172" s="11">
        <f t="shared" si="133"/>
        <v>0</v>
      </c>
      <c r="Y172" s="10">
        <f t="shared" si="134"/>
        <v>0</v>
      </c>
      <c r="Z172" s="9"/>
      <c r="AA172" s="11">
        <f t="shared" si="135"/>
        <v>0</v>
      </c>
      <c r="AB172" s="9">
        <f t="shared" si="136"/>
        <v>0</v>
      </c>
      <c r="AD172" s="9">
        <f t="shared" si="137"/>
        <v>0</v>
      </c>
      <c r="AE172" s="9">
        <f t="shared" si="138"/>
        <v>0</v>
      </c>
      <c r="AG172" s="9">
        <f t="shared" si="139"/>
        <v>0</v>
      </c>
      <c r="AH172" s="9">
        <f t="shared" si="140"/>
        <v>0</v>
      </c>
    </row>
    <row r="173" spans="1:34" ht="22" customHeight="1" x14ac:dyDescent="0.2">
      <c r="A173" s="32"/>
      <c r="B173" s="102" t="s">
        <v>417</v>
      </c>
      <c r="C173" s="103">
        <v>140</v>
      </c>
      <c r="D173" s="82"/>
      <c r="E173" s="82"/>
      <c r="F173" s="82"/>
      <c r="G173" s="82"/>
      <c r="H173" s="82"/>
      <c r="I173" s="82"/>
      <c r="J173" s="82"/>
      <c r="K173" s="82"/>
      <c r="L173" s="82"/>
      <c r="M173" s="34">
        <f t="shared" si="129"/>
        <v>147</v>
      </c>
      <c r="N173" s="84"/>
      <c r="O173" s="84"/>
      <c r="P173" s="105">
        <f t="shared" si="130"/>
        <v>0</v>
      </c>
      <c r="Q173" s="106">
        <f t="shared" si="131"/>
        <v>0</v>
      </c>
      <c r="R173" s="140" t="s">
        <v>418</v>
      </c>
      <c r="S173" s="57">
        <f t="shared" si="132"/>
        <v>0</v>
      </c>
      <c r="T173" s="14">
        <v>1</v>
      </c>
      <c r="U173" s="14">
        <v>1</v>
      </c>
      <c r="V173" s="14">
        <v>0</v>
      </c>
      <c r="W173" s="38">
        <v>1.45</v>
      </c>
      <c r="X173" s="11">
        <f t="shared" si="133"/>
        <v>0</v>
      </c>
      <c r="Y173" s="10">
        <f t="shared" si="134"/>
        <v>0</v>
      </c>
      <c r="Z173" s="9"/>
      <c r="AA173" s="11">
        <f t="shared" si="135"/>
        <v>0</v>
      </c>
      <c r="AB173" s="9">
        <f t="shared" si="136"/>
        <v>0</v>
      </c>
      <c r="AD173" s="9">
        <f t="shared" si="137"/>
        <v>0</v>
      </c>
      <c r="AE173" s="9">
        <f t="shared" si="138"/>
        <v>0</v>
      </c>
      <c r="AG173" s="9">
        <f t="shared" si="139"/>
        <v>0</v>
      </c>
      <c r="AH173" s="9">
        <f t="shared" si="140"/>
        <v>0</v>
      </c>
    </row>
    <row r="174" spans="1:34" x14ac:dyDescent="0.2">
      <c r="S174" s="15"/>
    </row>
    <row r="175" spans="1:34" ht="22" customHeight="1" x14ac:dyDescent="0.2">
      <c r="R175" s="15"/>
      <c r="S175" s="15"/>
      <c r="X175" s="9" t="s">
        <v>121</v>
      </c>
      <c r="Y175" s="13" t="s">
        <v>118</v>
      </c>
      <c r="AA175" s="9" t="s">
        <v>119</v>
      </c>
      <c r="AG175" s="9" t="s">
        <v>120</v>
      </c>
      <c r="AH175" s="9" t="s">
        <v>121</v>
      </c>
    </row>
    <row r="176" spans="1:34" ht="22" customHeight="1" x14ac:dyDescent="0.2">
      <c r="R176" s="15"/>
      <c r="S176" s="15"/>
      <c r="X176" s="11">
        <f>SUM(X6:X173)</f>
        <v>0</v>
      </c>
      <c r="Y176" s="10">
        <f>SUM(Y6:Y173)</f>
        <v>0</v>
      </c>
      <c r="AA176" s="11">
        <f>SUM(AA6:AA173)</f>
        <v>0</v>
      </c>
      <c r="AG176" s="9">
        <f>SUM(AG6:AG173)</f>
        <v>0</v>
      </c>
      <c r="AH176" s="9">
        <f>SUM(AH6:AH173)</f>
        <v>0</v>
      </c>
    </row>
    <row r="177" spans="1:19" x14ac:dyDescent="0.2">
      <c r="R177" s="15"/>
      <c r="S177" s="15"/>
    </row>
    <row r="178" spans="1:19" x14ac:dyDescent="0.2">
      <c r="A178" s="17"/>
      <c r="B178" s="17"/>
      <c r="C178" s="122"/>
      <c r="D178" s="17"/>
      <c r="E178" s="17"/>
      <c r="F178" s="17"/>
      <c r="G178" s="17"/>
      <c r="H178" s="17"/>
      <c r="I178" s="17"/>
      <c r="J178" s="17"/>
      <c r="K178" s="17"/>
      <c r="L178" s="17"/>
      <c r="M178" s="17"/>
      <c r="N178" s="17"/>
      <c r="O178" s="17"/>
      <c r="P178" s="17"/>
      <c r="Q178" s="17"/>
      <c r="R178" s="15"/>
      <c r="S178" s="15"/>
    </row>
    <row r="179" spans="1:19" x14ac:dyDescent="0.2">
      <c r="R179" s="15"/>
      <c r="S179" s="15"/>
    </row>
  </sheetData>
  <sheetProtection algorithmName="SHA-512" hashValue="jFhQtFXycc77wa83bgZ+6jZKDkbE5BhM4IQeVzVrMEW0+uJpc9931HD9hlJaOXS7QrHeV5Hqy5n9vsKlI4XcEA==" saltValue="yix059LpnGR86ycwP9PevA==" spinCount="100000" sheet="1" selectLockedCells="1" autoFilter="0"/>
  <autoFilter ref="D5:O31" xr:uid="{A3315A75-8D02-644B-A6B8-9F1986FCC0A8}"/>
  <mergeCells count="18">
    <mergeCell ref="M2:M3"/>
    <mergeCell ref="B2:B3"/>
    <mergeCell ref="C2:C3"/>
    <mergeCell ref="D2:D3"/>
    <mergeCell ref="E2:E3"/>
    <mergeCell ref="F2:F3"/>
    <mergeCell ref="G2:G3"/>
    <mergeCell ref="H2:H3"/>
    <mergeCell ref="I2:I3"/>
    <mergeCell ref="J2:J3"/>
    <mergeCell ref="K2:K3"/>
    <mergeCell ref="L2:L3"/>
    <mergeCell ref="Q2:Q3"/>
    <mergeCell ref="N2:N3"/>
    <mergeCell ref="O2:O3"/>
    <mergeCell ref="S2:S3"/>
    <mergeCell ref="R2:R3"/>
    <mergeCell ref="P2:P3"/>
  </mergeCells>
  <pageMargins left="0.7" right="0.7" top="0.75" bottom="0.75" header="0.3" footer="0.3"/>
  <pageSetup paperSize="9" scale="42" orientation="portrait" horizontalDpi="0" verticalDpi="0"/>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C1A6-B040-894A-A878-7D2477C4FAF2}">
  <sheetPr codeName="Sheet4">
    <tabColor rgb="FFFFCC00"/>
    <pageSetUpPr autoPageBreaks="0" fitToPage="1"/>
  </sheetPr>
  <dimension ref="A1:AK111"/>
  <sheetViews>
    <sheetView zoomScale="90" zoomScaleNormal="90" workbookViewId="0">
      <pane xSplit="2" ySplit="5" topLeftCell="C17" activePane="bottomRight" state="frozen"/>
      <selection pane="topRight" activeCell="G29" sqref="G29:H29"/>
      <selection pane="bottomLeft" activeCell="G29" sqref="G29:H29"/>
      <selection pane="bottomRight" activeCell="H23" sqref="H23"/>
    </sheetView>
  </sheetViews>
  <sheetFormatPr baseColWidth="10" defaultColWidth="10.83203125" defaultRowHeight="16" x14ac:dyDescent="0.2"/>
  <cols>
    <col min="1" max="1" width="21.1640625" style="1" customWidth="1"/>
    <col min="2" max="2" width="45.33203125" style="7" customWidth="1"/>
    <col min="3" max="3" width="13" style="116" customWidth="1"/>
    <col min="4" max="12" width="9.83203125" style="12" customWidth="1"/>
    <col min="13" max="13" width="13" style="116" customWidth="1"/>
    <col min="14" max="15" width="10.83203125" style="12" customWidth="1"/>
    <col min="16" max="16" width="12.83203125" style="15" customWidth="1"/>
    <col min="17" max="17" width="17.33203125" style="7" customWidth="1"/>
    <col min="18" max="18" width="16.1640625" style="7" customWidth="1"/>
    <col min="19" max="19" width="16.1640625" style="116" customWidth="1"/>
    <col min="20" max="20" width="15.1640625" style="55" customWidth="1"/>
    <col min="21" max="24" width="10.83203125" style="115" hidden="1" customWidth="1"/>
    <col min="25" max="25" width="10.83203125" style="1" hidden="1" customWidth="1"/>
    <col min="26" max="26" width="14.6640625" style="1" hidden="1" customWidth="1"/>
    <col min="27" max="27" width="10.83203125" style="1" hidden="1" customWidth="1"/>
    <col min="28" max="28" width="10.83203125" style="115" hidden="1" customWidth="1"/>
    <col min="29" max="29" width="17.5" style="115" hidden="1" customWidth="1"/>
    <col min="30" max="30" width="10.83203125" style="1" hidden="1" customWidth="1"/>
    <col min="31" max="32" width="10.83203125" style="9" hidden="1" customWidth="1"/>
    <col min="33" max="33" width="10.83203125" style="1" hidden="1" customWidth="1"/>
    <col min="34" max="34" width="16.6640625" style="9" hidden="1" customWidth="1"/>
    <col min="35" max="35" width="14.83203125" style="9" hidden="1" customWidth="1"/>
    <col min="36" max="37" width="10.83203125" style="1" hidden="1" customWidth="1"/>
    <col min="38" max="52" width="10.83203125" style="1" customWidth="1"/>
    <col min="53" max="16384" width="10.83203125" style="1"/>
  </cols>
  <sheetData>
    <row r="1" spans="1:37" ht="49" customHeight="1" x14ac:dyDescent="0.2">
      <c r="D1" s="42"/>
      <c r="E1" s="42"/>
      <c r="F1" s="42"/>
      <c r="G1" s="42"/>
      <c r="H1" s="42"/>
      <c r="I1" s="42"/>
      <c r="J1" s="42"/>
      <c r="K1" s="42"/>
      <c r="L1" s="42"/>
      <c r="N1" s="27"/>
      <c r="O1" s="27"/>
      <c r="P1" s="33"/>
      <c r="Y1" s="9"/>
      <c r="Z1" s="9"/>
      <c r="AA1" s="9"/>
    </row>
    <row r="2" spans="1:37" s="4" customFormat="1" ht="68" customHeight="1" x14ac:dyDescent="0.2">
      <c r="B2" s="300" t="s">
        <v>31</v>
      </c>
      <c r="C2" s="312" t="s">
        <v>33</v>
      </c>
      <c r="D2" s="308" t="s">
        <v>34</v>
      </c>
      <c r="E2" s="294" t="s">
        <v>35</v>
      </c>
      <c r="F2" s="296" t="s">
        <v>36</v>
      </c>
      <c r="G2" s="298" t="s">
        <v>37</v>
      </c>
      <c r="H2" s="284" t="s">
        <v>38</v>
      </c>
      <c r="I2" s="286" t="s">
        <v>39</v>
      </c>
      <c r="J2" s="288" t="s">
        <v>40</v>
      </c>
      <c r="K2" s="290" t="s">
        <v>41</v>
      </c>
      <c r="L2" s="292" t="s">
        <v>42</v>
      </c>
      <c r="M2" s="310" t="s">
        <v>43</v>
      </c>
      <c r="N2" s="302" t="s">
        <v>44</v>
      </c>
      <c r="O2" s="304" t="s">
        <v>45</v>
      </c>
      <c r="P2" s="281" t="s">
        <v>419</v>
      </c>
      <c r="Q2" s="281" t="s">
        <v>420</v>
      </c>
      <c r="R2" s="281" t="s">
        <v>48</v>
      </c>
      <c r="S2" s="281" t="s">
        <v>49</v>
      </c>
      <c r="T2" s="281" t="s">
        <v>50</v>
      </c>
      <c r="U2" s="99" t="s">
        <v>51</v>
      </c>
      <c r="V2" s="99" t="s">
        <v>26</v>
      </c>
      <c r="W2" s="99" t="s">
        <v>27</v>
      </c>
      <c r="X2" s="7" t="s">
        <v>25</v>
      </c>
      <c r="Y2" s="99" t="s">
        <v>54</v>
      </c>
      <c r="Z2" s="99" t="s">
        <v>57</v>
      </c>
      <c r="AA2" s="9"/>
      <c r="AB2" s="9" t="s">
        <v>58</v>
      </c>
      <c r="AC2" s="9" t="s">
        <v>59</v>
      </c>
      <c r="AD2" s="9"/>
      <c r="AE2" s="9" t="s">
        <v>60</v>
      </c>
      <c r="AF2" s="9" t="s">
        <v>61</v>
      </c>
      <c r="AG2" s="1"/>
      <c r="AH2" s="9" t="s">
        <v>62</v>
      </c>
      <c r="AI2" s="9" t="s">
        <v>63</v>
      </c>
      <c r="AJ2" s="1"/>
      <c r="AK2" s="1"/>
    </row>
    <row r="3" spans="1:37" ht="22" customHeight="1" x14ac:dyDescent="0.2">
      <c r="B3" s="301"/>
      <c r="C3" s="313"/>
      <c r="D3" s="309"/>
      <c r="E3" s="295"/>
      <c r="F3" s="297"/>
      <c r="G3" s="299"/>
      <c r="H3" s="285"/>
      <c r="I3" s="287"/>
      <c r="J3" s="289"/>
      <c r="K3" s="291"/>
      <c r="L3" s="293"/>
      <c r="M3" s="311"/>
      <c r="N3" s="303"/>
      <c r="O3" s="305"/>
      <c r="P3" s="282"/>
      <c r="Q3" s="282"/>
      <c r="R3" s="282"/>
      <c r="S3" s="283"/>
      <c r="T3" s="282"/>
      <c r="U3" s="123"/>
      <c r="Y3" s="9"/>
      <c r="Z3" s="9"/>
      <c r="AA3" s="9"/>
    </row>
    <row r="4" spans="1:37" ht="29" customHeight="1" x14ac:dyDescent="0.2">
      <c r="B4" s="74"/>
      <c r="C4" s="119"/>
      <c r="D4" s="46"/>
      <c r="E4" s="75"/>
      <c r="F4" s="76"/>
      <c r="G4" s="68"/>
      <c r="H4" s="69"/>
      <c r="I4" s="70"/>
      <c r="J4" s="71"/>
      <c r="K4" s="73"/>
      <c r="L4" s="45"/>
      <c r="M4" s="144"/>
      <c r="N4" s="72"/>
      <c r="O4" s="77"/>
      <c r="P4" s="111">
        <f>SUM(P6:P106)</f>
        <v>0</v>
      </c>
      <c r="Q4" s="112">
        <f>SUM(Q6:Q106)</f>
        <v>0</v>
      </c>
      <c r="R4" s="113">
        <f>SUM(R6:R106)</f>
        <v>0</v>
      </c>
      <c r="S4" s="137" t="s">
        <v>1</v>
      </c>
      <c r="T4" s="110">
        <f>SUM(T6:T106)</f>
        <v>0</v>
      </c>
      <c r="U4" s="123"/>
      <c r="Y4" s="9"/>
      <c r="Z4" s="9"/>
      <c r="AA4" s="9"/>
    </row>
    <row r="5" spans="1:37" ht="22" customHeight="1" x14ac:dyDescent="0.2">
      <c r="B5" s="74"/>
      <c r="C5" s="119"/>
      <c r="D5" s="43"/>
      <c r="E5" s="18"/>
      <c r="F5" s="19"/>
      <c r="G5" s="20"/>
      <c r="H5" s="21"/>
      <c r="I5" s="22"/>
      <c r="J5" s="23"/>
      <c r="K5" s="24"/>
      <c r="L5" s="39"/>
      <c r="M5" s="119"/>
      <c r="N5" s="25"/>
      <c r="O5" s="26"/>
      <c r="P5" s="85"/>
      <c r="Q5" s="86"/>
      <c r="R5" s="87"/>
      <c r="S5" s="138"/>
      <c r="T5" s="86"/>
      <c r="U5" s="123"/>
      <c r="Y5" s="9"/>
      <c r="Z5" s="9"/>
      <c r="AA5" s="9"/>
    </row>
    <row r="6" spans="1:37" s="101" customFormat="1" ht="20" x14ac:dyDescent="0.2">
      <c r="A6" s="93" t="s">
        <v>421</v>
      </c>
      <c r="B6" s="104" t="s">
        <v>422</v>
      </c>
      <c r="C6" s="103">
        <v>550</v>
      </c>
      <c r="D6" s="82"/>
      <c r="E6" s="82"/>
      <c r="F6" s="82"/>
      <c r="G6" s="82"/>
      <c r="H6" s="82"/>
      <c r="I6" s="82"/>
      <c r="J6" s="82"/>
      <c r="K6" s="82"/>
      <c r="L6" s="82"/>
      <c r="M6" s="34">
        <v>579</v>
      </c>
      <c r="N6" s="84"/>
      <c r="O6" s="84"/>
      <c r="P6" s="105">
        <f>AB6</f>
        <v>0</v>
      </c>
      <c r="Q6" s="105">
        <f>Y6</f>
        <v>0</v>
      </c>
      <c r="R6" s="106">
        <f>SUM(AE6:AF6)*X6</f>
        <v>0</v>
      </c>
      <c r="S6" s="140" t="s">
        <v>423</v>
      </c>
      <c r="T6" s="57">
        <f>SUM((AE6*C6)+(AF6*M6))</f>
        <v>0</v>
      </c>
      <c r="U6" s="107">
        <v>44</v>
      </c>
      <c r="V6" s="107">
        <v>0</v>
      </c>
      <c r="W6" s="107">
        <v>44</v>
      </c>
      <c r="X6" s="135">
        <f>SUM(X8:X11)</f>
        <v>4.05</v>
      </c>
      <c r="Y6" s="108">
        <f>(SUM(D6:L6)+SUM(N6:O6))*U6</f>
        <v>0</v>
      </c>
      <c r="Z6" s="109">
        <f>(SUM(D6:L6,N6:O6))*X6</f>
        <v>0</v>
      </c>
      <c r="AA6" s="100"/>
      <c r="AB6" s="108">
        <f>SUM(AE6+AF6)*4</f>
        <v>0</v>
      </c>
      <c r="AC6" s="100">
        <f>SUM(U6*AB6)/4</f>
        <v>0</v>
      </c>
      <c r="AE6" s="100">
        <f>SUM(D6:L6)</f>
        <v>0</v>
      </c>
      <c r="AF6" s="100">
        <f>SUM(N6:O6)</f>
        <v>0</v>
      </c>
      <c r="AH6" s="100">
        <f t="shared" ref="AH6" si="0">SUM(AE6:AF6)*V6</f>
        <v>0</v>
      </c>
      <c r="AI6" s="100">
        <f t="shared" ref="AI6" si="1">SUM(AE6:AF6)*W6</f>
        <v>0</v>
      </c>
    </row>
    <row r="7" spans="1:37" s="5" customFormat="1" ht="22" customHeight="1" x14ac:dyDescent="0.2">
      <c r="A7" s="93"/>
      <c r="B7" s="29"/>
      <c r="C7" s="8"/>
      <c r="D7" s="80"/>
      <c r="E7" s="47"/>
      <c r="F7" s="48"/>
      <c r="G7" s="49"/>
      <c r="H7" s="50"/>
      <c r="I7" s="51"/>
      <c r="J7" s="52"/>
      <c r="K7" s="40"/>
      <c r="L7" s="41"/>
      <c r="M7" s="142"/>
      <c r="N7" s="53"/>
      <c r="O7" s="54"/>
      <c r="P7" s="85"/>
      <c r="Q7" s="86"/>
      <c r="R7" s="87"/>
      <c r="S7" s="138"/>
      <c r="T7" s="86"/>
      <c r="U7" s="125"/>
      <c r="X7" s="117"/>
      <c r="AE7" s="9"/>
      <c r="AH7" s="9"/>
      <c r="AI7" s="9"/>
      <c r="AJ7" s="1"/>
      <c r="AK7" s="1"/>
    </row>
    <row r="8" spans="1:37" s="101" customFormat="1" ht="19" x14ac:dyDescent="0.2">
      <c r="A8" s="93" t="s">
        <v>421</v>
      </c>
      <c r="B8" s="102" t="s">
        <v>424</v>
      </c>
      <c r="C8" s="103">
        <v>134</v>
      </c>
      <c r="D8" s="82"/>
      <c r="E8" s="82"/>
      <c r="F8" s="82"/>
      <c r="G8" s="82"/>
      <c r="H8" s="82"/>
      <c r="I8" s="82"/>
      <c r="J8" s="82"/>
      <c r="K8" s="82"/>
      <c r="L8" s="82"/>
      <c r="M8" s="34">
        <f t="shared" ref="M8:M13" si="2">ROUNDUP((C8*105%),0.1)</f>
        <v>141</v>
      </c>
      <c r="N8" s="84"/>
      <c r="O8" s="84"/>
      <c r="P8" s="105">
        <f t="shared" ref="P8:P13" si="3">AB8</f>
        <v>0</v>
      </c>
      <c r="Q8" s="105">
        <f t="shared" ref="Q8:Q13" si="4">Y8</f>
        <v>0</v>
      </c>
      <c r="R8" s="106">
        <f t="shared" ref="R8:R13" si="5">SUM(AB8*X8)</f>
        <v>0</v>
      </c>
      <c r="S8" s="182" t="s">
        <v>425</v>
      </c>
      <c r="T8" s="57">
        <f t="shared" ref="T8:T13" si="6">SUM((AE8*C8)+(AF8*M8))</f>
        <v>0</v>
      </c>
      <c r="U8" s="107">
        <v>14</v>
      </c>
      <c r="V8" s="107">
        <v>0</v>
      </c>
      <c r="W8" s="107">
        <v>14</v>
      </c>
      <c r="X8" s="134">
        <v>0.73</v>
      </c>
      <c r="Y8" s="108">
        <f t="shared" ref="Y8:Y13" si="7">(SUM(D8:L8)+SUM(N8:O8))*U8</f>
        <v>0</v>
      </c>
      <c r="Z8" s="109">
        <f t="shared" ref="Z8:Z13" si="8">(SUM(D8:L8,N8:O8))*X8</f>
        <v>0</v>
      </c>
      <c r="AA8" s="100"/>
      <c r="AB8" s="108">
        <f t="shared" ref="AB8:AB13" si="9">SUM(AE8+AF8)</f>
        <v>0</v>
      </c>
      <c r="AC8" s="100">
        <f t="shared" ref="AC8:AC13" si="10">SUM(U8*AB8)</f>
        <v>0</v>
      </c>
      <c r="AE8" s="100">
        <f t="shared" ref="AE8:AE13" si="11">SUM(D8:L8)</f>
        <v>0</v>
      </c>
      <c r="AF8" s="100">
        <f t="shared" ref="AF8:AF13" si="12">SUM(N8:O8)</f>
        <v>0</v>
      </c>
      <c r="AH8" s="100">
        <f t="shared" ref="AH8:AH13" si="13">SUM(AE8:AF8)*V8</f>
        <v>0</v>
      </c>
      <c r="AI8" s="100">
        <f t="shared" ref="AI8:AI13" si="14">SUM(AE8:AF8)*W8</f>
        <v>0</v>
      </c>
    </row>
    <row r="9" spans="1:37" ht="19" x14ac:dyDescent="0.2">
      <c r="A9" s="93" t="s">
        <v>421</v>
      </c>
      <c r="B9" s="29" t="s">
        <v>426</v>
      </c>
      <c r="C9" s="8">
        <v>142</v>
      </c>
      <c r="D9" s="81"/>
      <c r="E9" s="81"/>
      <c r="F9" s="81"/>
      <c r="G9" s="81"/>
      <c r="H9" s="81"/>
      <c r="I9" s="81"/>
      <c r="J9" s="81"/>
      <c r="K9" s="81"/>
      <c r="L9" s="81"/>
      <c r="M9" s="6">
        <f t="shared" si="2"/>
        <v>150</v>
      </c>
      <c r="N9" s="83"/>
      <c r="O9" s="83"/>
      <c r="P9" s="35">
        <f t="shared" si="3"/>
        <v>0</v>
      </c>
      <c r="Q9" s="35">
        <f t="shared" si="4"/>
        <v>0</v>
      </c>
      <c r="R9" s="37">
        <f t="shared" si="5"/>
        <v>0</v>
      </c>
      <c r="S9" s="217" t="s">
        <v>427</v>
      </c>
      <c r="T9" s="56">
        <f t="shared" si="6"/>
        <v>0</v>
      </c>
      <c r="U9" s="14">
        <v>12</v>
      </c>
      <c r="V9" s="14">
        <v>0</v>
      </c>
      <c r="W9" s="14">
        <v>12</v>
      </c>
      <c r="X9" s="38">
        <v>1.05</v>
      </c>
      <c r="Y9" s="11">
        <f t="shared" si="7"/>
        <v>0</v>
      </c>
      <c r="Z9" s="10">
        <f t="shared" si="8"/>
        <v>0</v>
      </c>
      <c r="AA9" s="9"/>
      <c r="AB9" s="11">
        <f t="shared" si="9"/>
        <v>0</v>
      </c>
      <c r="AC9" s="9">
        <f t="shared" si="10"/>
        <v>0</v>
      </c>
      <c r="AE9" s="9">
        <f t="shared" si="11"/>
        <v>0</v>
      </c>
      <c r="AF9" s="9">
        <f t="shared" si="12"/>
        <v>0</v>
      </c>
      <c r="AH9" s="9">
        <f t="shared" si="13"/>
        <v>0</v>
      </c>
      <c r="AI9" s="9">
        <f t="shared" si="14"/>
        <v>0</v>
      </c>
    </row>
    <row r="10" spans="1:37" s="101" customFormat="1" ht="19" x14ac:dyDescent="0.2">
      <c r="A10" s="93" t="s">
        <v>421</v>
      </c>
      <c r="B10" s="102" t="s">
        <v>428</v>
      </c>
      <c r="C10" s="103">
        <v>138</v>
      </c>
      <c r="D10" s="82"/>
      <c r="E10" s="82"/>
      <c r="F10" s="82"/>
      <c r="G10" s="82"/>
      <c r="H10" s="82"/>
      <c r="I10" s="82"/>
      <c r="J10" s="82"/>
      <c r="K10" s="82"/>
      <c r="L10" s="82"/>
      <c r="M10" s="34">
        <f t="shared" si="2"/>
        <v>145</v>
      </c>
      <c r="N10" s="84"/>
      <c r="O10" s="84"/>
      <c r="P10" s="105">
        <f t="shared" si="3"/>
        <v>0</v>
      </c>
      <c r="Q10" s="105">
        <f t="shared" si="4"/>
        <v>0</v>
      </c>
      <c r="R10" s="106">
        <f t="shared" si="5"/>
        <v>0</v>
      </c>
      <c r="S10" s="182" t="s">
        <v>429</v>
      </c>
      <c r="T10" s="57">
        <f t="shared" si="6"/>
        <v>0</v>
      </c>
      <c r="U10" s="107">
        <v>10</v>
      </c>
      <c r="V10" s="107">
        <v>0</v>
      </c>
      <c r="W10" s="107">
        <v>10</v>
      </c>
      <c r="X10" s="134">
        <v>1.1299999999999999</v>
      </c>
      <c r="Y10" s="108">
        <f t="shared" si="7"/>
        <v>0</v>
      </c>
      <c r="Z10" s="109">
        <f t="shared" si="8"/>
        <v>0</v>
      </c>
      <c r="AA10" s="100"/>
      <c r="AB10" s="108">
        <f t="shared" si="9"/>
        <v>0</v>
      </c>
      <c r="AC10" s="100">
        <f t="shared" si="10"/>
        <v>0</v>
      </c>
      <c r="AE10" s="100">
        <f t="shared" si="11"/>
        <v>0</v>
      </c>
      <c r="AF10" s="100">
        <f t="shared" si="12"/>
        <v>0</v>
      </c>
      <c r="AH10" s="100">
        <f t="shared" si="13"/>
        <v>0</v>
      </c>
      <c r="AI10" s="100">
        <f t="shared" si="14"/>
        <v>0</v>
      </c>
    </row>
    <row r="11" spans="1:37" ht="19" x14ac:dyDescent="0.2">
      <c r="A11" s="93" t="s">
        <v>421</v>
      </c>
      <c r="B11" s="29" t="s">
        <v>430</v>
      </c>
      <c r="C11" s="8">
        <v>136</v>
      </c>
      <c r="D11" s="81"/>
      <c r="E11" s="81"/>
      <c r="F11" s="81"/>
      <c r="G11" s="81"/>
      <c r="H11" s="81"/>
      <c r="I11" s="81"/>
      <c r="J11" s="81"/>
      <c r="K11" s="81"/>
      <c r="L11" s="81"/>
      <c r="M11" s="6">
        <f t="shared" si="2"/>
        <v>143</v>
      </c>
      <c r="N11" s="83"/>
      <c r="O11" s="83"/>
      <c r="P11" s="35">
        <f t="shared" si="3"/>
        <v>0</v>
      </c>
      <c r="Q11" s="35">
        <f t="shared" si="4"/>
        <v>0</v>
      </c>
      <c r="R11" s="37">
        <f t="shared" si="5"/>
        <v>0</v>
      </c>
      <c r="S11" s="217" t="s">
        <v>431</v>
      </c>
      <c r="T11" s="56">
        <f t="shared" si="6"/>
        <v>0</v>
      </c>
      <c r="U11" s="14">
        <v>8</v>
      </c>
      <c r="V11" s="14">
        <v>0</v>
      </c>
      <c r="W11" s="14">
        <v>8</v>
      </c>
      <c r="X11" s="38">
        <v>1.1399999999999999</v>
      </c>
      <c r="Y11" s="11">
        <f t="shared" si="7"/>
        <v>0</v>
      </c>
      <c r="Z11" s="10">
        <f t="shared" si="8"/>
        <v>0</v>
      </c>
      <c r="AA11" s="9"/>
      <c r="AB11" s="11">
        <f t="shared" si="9"/>
        <v>0</v>
      </c>
      <c r="AC11" s="9">
        <f t="shared" si="10"/>
        <v>0</v>
      </c>
      <c r="AE11" s="9">
        <f t="shared" si="11"/>
        <v>0</v>
      </c>
      <c r="AF11" s="9">
        <f t="shared" si="12"/>
        <v>0</v>
      </c>
      <c r="AH11" s="9">
        <f t="shared" si="13"/>
        <v>0</v>
      </c>
      <c r="AI11" s="9">
        <f t="shared" si="14"/>
        <v>0</v>
      </c>
    </row>
    <row r="12" spans="1:37" s="101" customFormat="1" ht="19" hidden="1" x14ac:dyDescent="0.2">
      <c r="A12" s="93" t="s">
        <v>421</v>
      </c>
      <c r="B12" s="129" t="s">
        <v>432</v>
      </c>
      <c r="C12" s="120">
        <v>0</v>
      </c>
      <c r="D12" s="82"/>
      <c r="E12" s="82"/>
      <c r="F12" s="82"/>
      <c r="G12" s="82"/>
      <c r="H12" s="82"/>
      <c r="I12" s="82"/>
      <c r="J12" s="82"/>
      <c r="K12" s="82"/>
      <c r="L12" s="82"/>
      <c r="M12" s="136">
        <f t="shared" si="2"/>
        <v>0</v>
      </c>
      <c r="N12" s="84"/>
      <c r="O12" s="84"/>
      <c r="P12" s="105">
        <f t="shared" si="3"/>
        <v>0</v>
      </c>
      <c r="Q12" s="105">
        <f t="shared" ref="Q12" si="15">Y12</f>
        <v>0</v>
      </c>
      <c r="R12" s="106">
        <f t="shared" ref="R12" si="16">SUM(AB12*X12)</f>
        <v>0</v>
      </c>
      <c r="S12" s="160" t="s">
        <v>433</v>
      </c>
      <c r="T12" s="57">
        <f t="shared" si="6"/>
        <v>0</v>
      </c>
      <c r="U12" s="124">
        <v>2</v>
      </c>
      <c r="V12" s="124">
        <v>0</v>
      </c>
      <c r="W12" s="124">
        <v>2</v>
      </c>
      <c r="X12" s="118">
        <v>1</v>
      </c>
      <c r="Y12" s="108">
        <f t="shared" si="7"/>
        <v>0</v>
      </c>
      <c r="Z12" s="109">
        <f t="shared" si="8"/>
        <v>0</v>
      </c>
      <c r="AA12" s="100"/>
      <c r="AB12" s="126">
        <f t="shared" ref="AB12" si="17">SUM(AE12+AF12)</f>
        <v>0</v>
      </c>
      <c r="AC12" s="127">
        <f t="shared" ref="AC12" si="18">SUM(U12*AB12)</f>
        <v>0</v>
      </c>
      <c r="AE12" s="100">
        <f t="shared" si="11"/>
        <v>0</v>
      </c>
      <c r="AF12" s="100">
        <f t="shared" si="12"/>
        <v>0</v>
      </c>
      <c r="AH12" s="100">
        <f t="shared" ref="AH12" si="19">SUM(AE12:AF12)*V12</f>
        <v>0</v>
      </c>
      <c r="AI12" s="100">
        <f t="shared" ref="AI12" si="20">SUM(AE12:AF12)*W12</f>
        <v>0</v>
      </c>
    </row>
    <row r="13" spans="1:37" s="101" customFormat="1" ht="19" hidden="1" x14ac:dyDescent="0.2">
      <c r="A13" s="93" t="s">
        <v>421</v>
      </c>
      <c r="B13" s="129" t="s">
        <v>434</v>
      </c>
      <c r="C13" s="120">
        <v>0</v>
      </c>
      <c r="D13" s="82"/>
      <c r="E13" s="82"/>
      <c r="F13" s="82"/>
      <c r="G13" s="82"/>
      <c r="H13" s="82"/>
      <c r="I13" s="82"/>
      <c r="J13" s="82"/>
      <c r="K13" s="82"/>
      <c r="L13" s="82"/>
      <c r="M13" s="136">
        <f t="shared" si="2"/>
        <v>0</v>
      </c>
      <c r="N13" s="84"/>
      <c r="O13" s="84"/>
      <c r="P13" s="105">
        <f t="shared" si="3"/>
        <v>0</v>
      </c>
      <c r="Q13" s="105">
        <f t="shared" si="4"/>
        <v>0</v>
      </c>
      <c r="R13" s="106">
        <f t="shared" si="5"/>
        <v>0</v>
      </c>
      <c r="S13" s="160" t="s">
        <v>435</v>
      </c>
      <c r="T13" s="57">
        <f t="shared" si="6"/>
        <v>0</v>
      </c>
      <c r="U13" s="124">
        <v>2</v>
      </c>
      <c r="V13" s="124">
        <v>0</v>
      </c>
      <c r="W13" s="124">
        <v>2</v>
      </c>
      <c r="X13" s="118">
        <v>1</v>
      </c>
      <c r="Y13" s="108">
        <f t="shared" si="7"/>
        <v>0</v>
      </c>
      <c r="Z13" s="109">
        <f t="shared" si="8"/>
        <v>0</v>
      </c>
      <c r="AA13" s="100"/>
      <c r="AB13" s="126">
        <f t="shared" si="9"/>
        <v>0</v>
      </c>
      <c r="AC13" s="127">
        <f t="shared" si="10"/>
        <v>0</v>
      </c>
      <c r="AE13" s="100">
        <f t="shared" si="11"/>
        <v>0</v>
      </c>
      <c r="AF13" s="100">
        <f t="shared" si="12"/>
        <v>0</v>
      </c>
      <c r="AH13" s="100">
        <f t="shared" si="13"/>
        <v>0</v>
      </c>
      <c r="AI13" s="100">
        <f t="shared" si="14"/>
        <v>0</v>
      </c>
    </row>
    <row r="14" spans="1:37" s="5" customFormat="1" ht="22" customHeight="1" x14ac:dyDescent="0.2">
      <c r="B14" s="29"/>
      <c r="C14" s="121"/>
      <c r="D14" s="80"/>
      <c r="E14" s="47"/>
      <c r="F14" s="48"/>
      <c r="G14" s="49"/>
      <c r="H14" s="50"/>
      <c r="I14" s="51"/>
      <c r="J14" s="52"/>
      <c r="K14" s="40"/>
      <c r="L14" s="41"/>
      <c r="M14" s="138"/>
      <c r="N14" s="53"/>
      <c r="O14" s="54"/>
      <c r="P14" s="85"/>
      <c r="Q14" s="86"/>
      <c r="R14" s="87"/>
      <c r="S14" s="138"/>
      <c r="T14" s="86"/>
      <c r="U14" s="125"/>
      <c r="V14" s="125"/>
      <c r="W14" s="125"/>
      <c r="X14" s="117"/>
      <c r="AB14" s="125"/>
      <c r="AC14" s="125"/>
      <c r="AE14" s="9"/>
      <c r="AH14" s="9"/>
      <c r="AI14" s="9"/>
      <c r="AJ14" s="1"/>
      <c r="AK14" s="1"/>
    </row>
    <row r="15" spans="1:37" s="101" customFormat="1" ht="20" x14ac:dyDescent="0.2">
      <c r="A15" s="93"/>
      <c r="B15" s="104" t="s">
        <v>436</v>
      </c>
      <c r="C15" s="103">
        <f>SUM(C17:C19)</f>
        <v>480</v>
      </c>
      <c r="D15" s="82"/>
      <c r="E15" s="82"/>
      <c r="F15" s="82"/>
      <c r="G15" s="82"/>
      <c r="H15" s="82"/>
      <c r="I15" s="82"/>
      <c r="J15" s="82"/>
      <c r="K15" s="82"/>
      <c r="L15" s="82"/>
      <c r="M15" s="103">
        <v>505</v>
      </c>
      <c r="N15" s="84"/>
      <c r="O15" s="84"/>
      <c r="P15" s="105">
        <f>AB15</f>
        <v>0</v>
      </c>
      <c r="Q15" s="105">
        <f>Y15</f>
        <v>0</v>
      </c>
      <c r="R15" s="106">
        <f>SUM(AE15:AF15)*X15</f>
        <v>0</v>
      </c>
      <c r="S15" s="140" t="s">
        <v>437</v>
      </c>
      <c r="T15" s="57">
        <f>SUM((AE15*C15)+(AF15*M15))</f>
        <v>0</v>
      </c>
      <c r="U15" s="107">
        <v>60</v>
      </c>
      <c r="V15" s="107">
        <v>0</v>
      </c>
      <c r="W15" s="107">
        <v>60</v>
      </c>
      <c r="X15" s="135">
        <f>SUM(X17:X19)</f>
        <v>3.85</v>
      </c>
      <c r="Y15" s="108">
        <f>(SUM(D15:L15)+SUM(N15:O15))*U15</f>
        <v>0</v>
      </c>
      <c r="Z15" s="109">
        <f>(SUM(D15:L15,N15:O15))*X15</f>
        <v>0</v>
      </c>
      <c r="AA15" s="100"/>
      <c r="AB15" s="108">
        <f>SUM(AE15+AF15)*3</f>
        <v>0</v>
      </c>
      <c r="AC15" s="100">
        <f>SUM(U15*AB15)/3</f>
        <v>0</v>
      </c>
      <c r="AE15" s="100">
        <f>SUM(D15:L15)</f>
        <v>0</v>
      </c>
      <c r="AF15" s="100">
        <f>SUM(N15:O15)</f>
        <v>0</v>
      </c>
      <c r="AH15" s="100">
        <f t="shared" ref="AH15" si="21">SUM(AE15:AF15)*V15</f>
        <v>0</v>
      </c>
      <c r="AI15" s="100">
        <f t="shared" ref="AI15" si="22">SUM(AE15:AF15)*W15</f>
        <v>0</v>
      </c>
    </row>
    <row r="16" spans="1:37" s="5" customFormat="1" ht="22" customHeight="1" x14ac:dyDescent="0.2">
      <c r="B16" s="29"/>
      <c r="C16" s="8"/>
      <c r="D16" s="80"/>
      <c r="E16" s="47"/>
      <c r="F16" s="48"/>
      <c r="G16" s="49"/>
      <c r="H16" s="50"/>
      <c r="I16" s="51"/>
      <c r="J16" s="52"/>
      <c r="K16" s="40"/>
      <c r="L16" s="41"/>
      <c r="M16" s="138"/>
      <c r="N16" s="53"/>
      <c r="O16" s="54"/>
      <c r="P16" s="85"/>
      <c r="Q16" s="86"/>
      <c r="R16" s="87"/>
      <c r="S16" s="138"/>
      <c r="T16" s="86"/>
      <c r="U16" s="125"/>
      <c r="V16" s="125"/>
      <c r="W16" s="125"/>
      <c r="X16" s="88"/>
      <c r="AE16" s="9"/>
      <c r="AH16" s="9"/>
      <c r="AI16" s="9"/>
      <c r="AJ16" s="1"/>
      <c r="AK16" s="1"/>
    </row>
    <row r="17" spans="1:37" s="101" customFormat="1" ht="19" x14ac:dyDescent="0.2">
      <c r="A17" s="16"/>
      <c r="B17" s="102" t="s">
        <v>438</v>
      </c>
      <c r="C17" s="103">
        <v>160</v>
      </c>
      <c r="D17" s="82"/>
      <c r="E17" s="82"/>
      <c r="F17" s="82"/>
      <c r="G17" s="82"/>
      <c r="H17" s="82"/>
      <c r="I17" s="82"/>
      <c r="J17" s="82"/>
      <c r="K17" s="82"/>
      <c r="L17" s="82"/>
      <c r="M17" s="34">
        <f>ROUNDUP((C17*105%),0.1)</f>
        <v>168</v>
      </c>
      <c r="N17" s="84"/>
      <c r="O17" s="84"/>
      <c r="P17" s="105">
        <f>AB17</f>
        <v>0</v>
      </c>
      <c r="Q17" s="105">
        <f t="shared" ref="Q17:Q19" si="23">Y17</f>
        <v>0</v>
      </c>
      <c r="R17" s="106">
        <f t="shared" ref="R17:R19" si="24">SUM(AB17*X17)</f>
        <v>0</v>
      </c>
      <c r="S17" s="140" t="s">
        <v>439</v>
      </c>
      <c r="T17" s="57">
        <f>SUM((AE17*C17)+(AF17*M17))</f>
        <v>0</v>
      </c>
      <c r="U17" s="107">
        <v>20</v>
      </c>
      <c r="V17" s="107">
        <v>0</v>
      </c>
      <c r="W17" s="107">
        <v>20</v>
      </c>
      <c r="X17" s="134">
        <v>1.25</v>
      </c>
      <c r="Y17" s="108">
        <f>(SUM(D17:L17)+SUM(N17:O17))*U17</f>
        <v>0</v>
      </c>
      <c r="Z17" s="109">
        <f>(SUM(D17:L17,N17:O17))*X17</f>
        <v>0</v>
      </c>
      <c r="AA17" s="100"/>
      <c r="AB17" s="108">
        <f t="shared" ref="AB17:AB19" si="25">SUM(AE17+AF17)</f>
        <v>0</v>
      </c>
      <c r="AC17" s="100">
        <f t="shared" ref="AC17:AC19" si="26">SUM(U17*AB17)</f>
        <v>0</v>
      </c>
      <c r="AE17" s="100">
        <f>SUM(D17:L17)</f>
        <v>0</v>
      </c>
      <c r="AF17" s="100">
        <f>SUM(N17:O17)</f>
        <v>0</v>
      </c>
      <c r="AH17" s="100">
        <f t="shared" ref="AH17:AH19" si="27">SUM(AE17:AF17)*V17</f>
        <v>0</v>
      </c>
      <c r="AI17" s="100">
        <f t="shared" ref="AI17:AI19" si="28">SUM(AE17:AF17)*W17</f>
        <v>0</v>
      </c>
    </row>
    <row r="18" spans="1:37" ht="19" x14ac:dyDescent="0.2">
      <c r="A18" s="16"/>
      <c r="B18" s="29" t="s">
        <v>440</v>
      </c>
      <c r="C18" s="8">
        <v>158</v>
      </c>
      <c r="D18" s="81"/>
      <c r="E18" s="81"/>
      <c r="F18" s="81"/>
      <c r="G18" s="81"/>
      <c r="H18" s="81"/>
      <c r="I18" s="81"/>
      <c r="J18" s="81"/>
      <c r="K18" s="81"/>
      <c r="L18" s="81"/>
      <c r="M18" s="6">
        <f>ROUNDUP((C18*105%),0.1)</f>
        <v>166</v>
      </c>
      <c r="N18" s="83"/>
      <c r="O18" s="83"/>
      <c r="P18" s="35">
        <f>AB18</f>
        <v>0</v>
      </c>
      <c r="Q18" s="35">
        <f t="shared" si="23"/>
        <v>0</v>
      </c>
      <c r="R18" s="37">
        <f t="shared" si="24"/>
        <v>0</v>
      </c>
      <c r="S18" s="141" t="s">
        <v>441</v>
      </c>
      <c r="T18" s="56">
        <f>SUM((AE18*C18)+(AF18*M18))</f>
        <v>0</v>
      </c>
      <c r="U18" s="14">
        <v>20</v>
      </c>
      <c r="V18" s="14">
        <v>0</v>
      </c>
      <c r="W18" s="14">
        <v>20</v>
      </c>
      <c r="X18" s="38">
        <v>1.2</v>
      </c>
      <c r="Y18" s="11">
        <f>(SUM(D18:L18)+SUM(N18:O18))*U18</f>
        <v>0</v>
      </c>
      <c r="Z18" s="10">
        <f>(SUM(D18:L18,N18:O18))*X18</f>
        <v>0</v>
      </c>
      <c r="AA18" s="9"/>
      <c r="AB18" s="11">
        <f t="shared" si="25"/>
        <v>0</v>
      </c>
      <c r="AC18" s="9">
        <f t="shared" si="26"/>
        <v>0</v>
      </c>
      <c r="AE18" s="9">
        <f>SUM(D18:L18)</f>
        <v>0</v>
      </c>
      <c r="AF18" s="9">
        <f>SUM(N18:O18)</f>
        <v>0</v>
      </c>
      <c r="AH18" s="9">
        <f t="shared" si="27"/>
        <v>0</v>
      </c>
      <c r="AI18" s="9">
        <f t="shared" si="28"/>
        <v>0</v>
      </c>
    </row>
    <row r="19" spans="1:37" s="101" customFormat="1" ht="19" x14ac:dyDescent="0.2">
      <c r="A19" s="16"/>
      <c r="B19" s="102" t="s">
        <v>442</v>
      </c>
      <c r="C19" s="103">
        <v>162</v>
      </c>
      <c r="D19" s="82"/>
      <c r="E19" s="82"/>
      <c r="F19" s="82"/>
      <c r="G19" s="82"/>
      <c r="H19" s="82"/>
      <c r="I19" s="82"/>
      <c r="J19" s="82"/>
      <c r="K19" s="82"/>
      <c r="L19" s="82"/>
      <c r="M19" s="34">
        <f>ROUNDUP((C19*105%),0.1)</f>
        <v>171</v>
      </c>
      <c r="N19" s="84"/>
      <c r="O19" s="84"/>
      <c r="P19" s="105">
        <f>AB19</f>
        <v>0</v>
      </c>
      <c r="Q19" s="105">
        <f t="shared" si="23"/>
        <v>0</v>
      </c>
      <c r="R19" s="106">
        <f t="shared" si="24"/>
        <v>0</v>
      </c>
      <c r="S19" s="140" t="s">
        <v>443</v>
      </c>
      <c r="T19" s="57">
        <f>SUM((AE19*C19)+(AF19*M19))</f>
        <v>0</v>
      </c>
      <c r="U19" s="107">
        <v>20</v>
      </c>
      <c r="V19" s="107">
        <v>0</v>
      </c>
      <c r="W19" s="107">
        <v>20</v>
      </c>
      <c r="X19" s="134">
        <v>1.4</v>
      </c>
      <c r="Y19" s="108">
        <f>(SUM(D19:L19)+SUM(N19:O19))*U19</f>
        <v>0</v>
      </c>
      <c r="Z19" s="109">
        <f>(SUM(D19:L19,N19:O19))*X19</f>
        <v>0</v>
      </c>
      <c r="AA19" s="100"/>
      <c r="AB19" s="108">
        <f t="shared" si="25"/>
        <v>0</v>
      </c>
      <c r="AC19" s="100">
        <f t="shared" si="26"/>
        <v>0</v>
      </c>
      <c r="AE19" s="100">
        <f>SUM(D19:L19)</f>
        <v>0</v>
      </c>
      <c r="AF19" s="100">
        <f>SUM(N19:O19)</f>
        <v>0</v>
      </c>
      <c r="AH19" s="100">
        <f t="shared" si="27"/>
        <v>0</v>
      </c>
      <c r="AI19" s="100">
        <f t="shared" si="28"/>
        <v>0</v>
      </c>
    </row>
    <row r="20" spans="1:37" s="5" customFormat="1" ht="22" customHeight="1" x14ac:dyDescent="0.2">
      <c r="B20" s="29"/>
      <c r="C20" s="121"/>
      <c r="D20" s="80"/>
      <c r="E20" s="47"/>
      <c r="F20" s="48"/>
      <c r="G20" s="49"/>
      <c r="H20" s="50"/>
      <c r="I20" s="51"/>
      <c r="J20" s="52"/>
      <c r="K20" s="40"/>
      <c r="L20" s="41"/>
      <c r="M20" s="138"/>
      <c r="N20" s="53"/>
      <c r="O20" s="54"/>
      <c r="P20" s="85"/>
      <c r="Q20" s="86"/>
      <c r="R20" s="87"/>
      <c r="S20" s="138"/>
      <c r="T20" s="86"/>
      <c r="U20" s="125"/>
      <c r="V20" s="125"/>
      <c r="W20" s="125"/>
      <c r="X20" s="117"/>
      <c r="AB20" s="125"/>
      <c r="AC20" s="125"/>
      <c r="AE20" s="9"/>
      <c r="AH20" s="9"/>
      <c r="AI20" s="9"/>
      <c r="AJ20" s="1"/>
      <c r="AK20" s="1"/>
    </row>
    <row r="21" spans="1:37" s="101" customFormat="1" ht="20" x14ac:dyDescent="0.2">
      <c r="A21" s="146" t="s">
        <v>129</v>
      </c>
      <c r="B21" s="104" t="s">
        <v>444</v>
      </c>
      <c r="C21" s="103">
        <v>2767</v>
      </c>
      <c r="D21" s="82"/>
      <c r="E21" s="82"/>
      <c r="F21" s="82"/>
      <c r="G21" s="82"/>
      <c r="H21" s="82"/>
      <c r="I21" s="82"/>
      <c r="J21" s="82"/>
      <c r="K21" s="82"/>
      <c r="L21" s="82"/>
      <c r="M21" s="103">
        <v>2909</v>
      </c>
      <c r="N21" s="84"/>
      <c r="O21" s="84"/>
      <c r="P21" s="105">
        <f>AB21</f>
        <v>0</v>
      </c>
      <c r="Q21" s="105">
        <f>Y21</f>
        <v>0</v>
      </c>
      <c r="R21" s="106">
        <f>SUM(AE21:AF21)*X21</f>
        <v>0</v>
      </c>
      <c r="S21" s="140" t="s">
        <v>98</v>
      </c>
      <c r="T21" s="57">
        <f>SUM((AE21*C21)+(AF21*M21))</f>
        <v>0</v>
      </c>
      <c r="U21" s="107">
        <f>SUM(U23:U40)</f>
        <v>86</v>
      </c>
      <c r="V21" s="107">
        <v>0</v>
      </c>
      <c r="W21" s="107">
        <f>SUM(W23:W40)</f>
        <v>86</v>
      </c>
      <c r="X21" s="135">
        <f>SUM(X23:X40)</f>
        <v>36.990000000000009</v>
      </c>
      <c r="Y21" s="108">
        <f>(SUM(D21:L21)+SUM(N21:O21))*U21</f>
        <v>0</v>
      </c>
      <c r="Z21" s="109">
        <f>(SUM(D21:L21,N21:O21))*X21</f>
        <v>0</v>
      </c>
      <c r="AA21" s="100"/>
      <c r="AB21" s="108">
        <f>SUM(AE21+AF21)*18</f>
        <v>0</v>
      </c>
      <c r="AC21" s="100">
        <f>SUM(U21*AB21)/18</f>
        <v>0</v>
      </c>
      <c r="AE21" s="100">
        <f>SUM(D21:L21)</f>
        <v>0</v>
      </c>
      <c r="AF21" s="100">
        <f>SUM(N21:O21)</f>
        <v>0</v>
      </c>
      <c r="AH21" s="100">
        <f t="shared" ref="AH21:AH23" si="29">SUM(AE21:AF21)*V21</f>
        <v>0</v>
      </c>
      <c r="AI21" s="100">
        <f t="shared" ref="AI21:AI23" si="30">SUM(AE21:AF21)*W21</f>
        <v>0</v>
      </c>
    </row>
    <row r="22" spans="1:37" s="5" customFormat="1" ht="22" customHeight="1" x14ac:dyDescent="0.2">
      <c r="B22" s="29"/>
      <c r="C22" s="121"/>
      <c r="D22" s="80"/>
      <c r="E22" s="47"/>
      <c r="F22" s="48"/>
      <c r="G22" s="49"/>
      <c r="H22" s="50"/>
      <c r="I22" s="51"/>
      <c r="J22" s="52"/>
      <c r="K22" s="40"/>
      <c r="L22" s="41"/>
      <c r="M22" s="138"/>
      <c r="N22" s="53"/>
      <c r="O22" s="54"/>
      <c r="P22" s="85"/>
      <c r="Q22" s="86"/>
      <c r="R22" s="87"/>
      <c r="S22" s="138"/>
      <c r="T22" s="86"/>
      <c r="U22" s="125"/>
      <c r="W22" s="125"/>
      <c r="X22" s="117"/>
      <c r="AB22" s="125"/>
      <c r="AC22" s="125"/>
      <c r="AE22" s="9"/>
      <c r="AH22" s="9"/>
      <c r="AI22" s="9"/>
      <c r="AJ22" s="1"/>
      <c r="AK22" s="1"/>
    </row>
    <row r="23" spans="1:37" s="101" customFormat="1" ht="19" x14ac:dyDescent="0.2">
      <c r="A23" s="93" t="s">
        <v>421</v>
      </c>
      <c r="B23" s="102" t="s">
        <v>445</v>
      </c>
      <c r="C23" s="103">
        <v>146</v>
      </c>
      <c r="D23" s="82"/>
      <c r="E23" s="82"/>
      <c r="F23" s="82"/>
      <c r="G23" s="82"/>
      <c r="H23" s="82"/>
      <c r="I23" s="82"/>
      <c r="J23" s="82"/>
      <c r="K23" s="82"/>
      <c r="L23" s="82"/>
      <c r="M23" s="34">
        <f t="shared" ref="M23:M40" si="31">ROUNDUP((C23*105%),0.1)</f>
        <v>154</v>
      </c>
      <c r="N23" s="84"/>
      <c r="O23" s="84"/>
      <c r="P23" s="105">
        <f t="shared" ref="P23:P40" si="32">AB23</f>
        <v>0</v>
      </c>
      <c r="Q23" s="105">
        <f t="shared" ref="Q23" si="33">Y23</f>
        <v>0</v>
      </c>
      <c r="R23" s="106">
        <f t="shared" ref="R23" si="34">SUM(AB23*X23)</f>
        <v>0</v>
      </c>
      <c r="S23" s="140" t="s">
        <v>446</v>
      </c>
      <c r="T23" s="57">
        <f t="shared" ref="T23:T40" si="35">SUM((AE23*C23)+(AF23*M23))</f>
        <v>0</v>
      </c>
      <c r="U23" s="107">
        <v>1</v>
      </c>
      <c r="V23" s="107">
        <v>0</v>
      </c>
      <c r="W23" s="107">
        <v>1</v>
      </c>
      <c r="X23" s="134">
        <v>2.0699999999999998</v>
      </c>
      <c r="Y23" s="108">
        <f t="shared" ref="Y23:Y40" si="36">(SUM(D23:L23)+SUM(N23:O23))*U23</f>
        <v>0</v>
      </c>
      <c r="Z23" s="109">
        <f t="shared" ref="Z23:Z40" si="37">(SUM(D23:L23,N23:O23))*X23</f>
        <v>0</v>
      </c>
      <c r="AA23" s="100"/>
      <c r="AB23" s="108">
        <f t="shared" ref="AB23" si="38">SUM(AE23+AF23)</f>
        <v>0</v>
      </c>
      <c r="AC23" s="100">
        <f t="shared" ref="AC23" si="39">SUM(U23*AB23)</f>
        <v>0</v>
      </c>
      <c r="AE23" s="100">
        <f t="shared" ref="AE23:AE39" si="40">SUM(D23:L23)</f>
        <v>0</v>
      </c>
      <c r="AF23" s="100">
        <f t="shared" ref="AF23:AF39" si="41">SUM(N23:O23)</f>
        <v>0</v>
      </c>
      <c r="AH23" s="100">
        <f t="shared" si="29"/>
        <v>0</v>
      </c>
      <c r="AI23" s="100">
        <f t="shared" si="30"/>
        <v>0</v>
      </c>
    </row>
    <row r="24" spans="1:37" ht="19" x14ac:dyDescent="0.2">
      <c r="A24" s="93" t="s">
        <v>421</v>
      </c>
      <c r="B24" s="29" t="s">
        <v>447</v>
      </c>
      <c r="C24" s="8">
        <v>150</v>
      </c>
      <c r="D24" s="81"/>
      <c r="E24" s="81"/>
      <c r="F24" s="81"/>
      <c r="G24" s="81"/>
      <c r="H24" s="81"/>
      <c r="I24" s="81"/>
      <c r="J24" s="81"/>
      <c r="K24" s="81"/>
      <c r="L24" s="81"/>
      <c r="M24" s="6">
        <f t="shared" si="31"/>
        <v>158</v>
      </c>
      <c r="N24" s="83"/>
      <c r="O24" s="83"/>
      <c r="P24" s="35">
        <f t="shared" si="32"/>
        <v>0</v>
      </c>
      <c r="Q24" s="35">
        <f t="shared" ref="Q24:Q25" si="42">Y24</f>
        <v>0</v>
      </c>
      <c r="R24" s="37">
        <f t="shared" ref="R24:R25" si="43">SUM(AB24*X24)</f>
        <v>0</v>
      </c>
      <c r="S24" s="141" t="s">
        <v>448</v>
      </c>
      <c r="T24" s="56">
        <f t="shared" si="35"/>
        <v>0</v>
      </c>
      <c r="U24" s="14">
        <v>1</v>
      </c>
      <c r="V24" s="14">
        <v>0</v>
      </c>
      <c r="W24" s="14">
        <v>1</v>
      </c>
      <c r="X24" s="38">
        <v>2.2000000000000002</v>
      </c>
      <c r="Y24" s="11">
        <f t="shared" si="36"/>
        <v>0</v>
      </c>
      <c r="Z24" s="10">
        <f t="shared" si="37"/>
        <v>0</v>
      </c>
      <c r="AA24" s="9"/>
      <c r="AB24" s="11">
        <f t="shared" ref="AB24:AB25" si="44">SUM(AE24+AF24)</f>
        <v>0</v>
      </c>
      <c r="AC24" s="9">
        <f t="shared" ref="AC24:AC25" si="45">SUM(U24*AB24)</f>
        <v>0</v>
      </c>
      <c r="AE24" s="9">
        <f t="shared" si="40"/>
        <v>0</v>
      </c>
      <c r="AF24" s="9">
        <f t="shared" si="41"/>
        <v>0</v>
      </c>
      <c r="AH24" s="9">
        <f t="shared" ref="AH24:AH25" si="46">SUM(AE24:AF24)*V24</f>
        <v>0</v>
      </c>
      <c r="AI24" s="9">
        <f t="shared" ref="AI24:AI25" si="47">SUM(AE24:AF24)*W24</f>
        <v>0</v>
      </c>
    </row>
    <row r="25" spans="1:37" s="101" customFormat="1" ht="19" x14ac:dyDescent="0.2">
      <c r="A25" s="93" t="s">
        <v>421</v>
      </c>
      <c r="B25" s="102" t="s">
        <v>449</v>
      </c>
      <c r="C25" s="103">
        <v>140</v>
      </c>
      <c r="D25" s="82"/>
      <c r="E25" s="82"/>
      <c r="F25" s="82"/>
      <c r="G25" s="82"/>
      <c r="H25" s="82"/>
      <c r="I25" s="82"/>
      <c r="J25" s="82"/>
      <c r="K25" s="82"/>
      <c r="L25" s="82"/>
      <c r="M25" s="34">
        <f t="shared" si="31"/>
        <v>147</v>
      </c>
      <c r="N25" s="84"/>
      <c r="O25" s="84"/>
      <c r="P25" s="105">
        <f t="shared" si="32"/>
        <v>0</v>
      </c>
      <c r="Q25" s="105">
        <f t="shared" si="42"/>
        <v>0</v>
      </c>
      <c r="R25" s="106">
        <f t="shared" si="43"/>
        <v>0</v>
      </c>
      <c r="S25" s="140" t="s">
        <v>450</v>
      </c>
      <c r="T25" s="57">
        <f t="shared" si="35"/>
        <v>0</v>
      </c>
      <c r="U25" s="107">
        <v>1</v>
      </c>
      <c r="V25" s="107">
        <v>0</v>
      </c>
      <c r="W25" s="107">
        <v>1</v>
      </c>
      <c r="X25" s="134">
        <v>1.89</v>
      </c>
      <c r="Y25" s="108">
        <f t="shared" si="36"/>
        <v>0</v>
      </c>
      <c r="Z25" s="109">
        <f t="shared" si="37"/>
        <v>0</v>
      </c>
      <c r="AA25" s="100"/>
      <c r="AB25" s="108">
        <f t="shared" si="44"/>
        <v>0</v>
      </c>
      <c r="AC25" s="100">
        <f t="shared" si="45"/>
        <v>0</v>
      </c>
      <c r="AE25" s="100">
        <f t="shared" si="40"/>
        <v>0</v>
      </c>
      <c r="AF25" s="100">
        <f t="shared" si="41"/>
        <v>0</v>
      </c>
      <c r="AH25" s="100">
        <f t="shared" si="46"/>
        <v>0</v>
      </c>
      <c r="AI25" s="100">
        <f t="shared" si="47"/>
        <v>0</v>
      </c>
    </row>
    <row r="26" spans="1:37" ht="19" x14ac:dyDescent="0.2">
      <c r="A26" s="93" t="s">
        <v>421</v>
      </c>
      <c r="B26" s="29" t="s">
        <v>451</v>
      </c>
      <c r="C26" s="8">
        <v>142</v>
      </c>
      <c r="D26" s="81"/>
      <c r="E26" s="81"/>
      <c r="F26" s="81"/>
      <c r="G26" s="81"/>
      <c r="H26" s="81"/>
      <c r="I26" s="81"/>
      <c r="J26" s="81"/>
      <c r="K26" s="81"/>
      <c r="L26" s="81"/>
      <c r="M26" s="6">
        <f t="shared" si="31"/>
        <v>150</v>
      </c>
      <c r="N26" s="83"/>
      <c r="O26" s="83"/>
      <c r="P26" s="35">
        <f t="shared" si="32"/>
        <v>0</v>
      </c>
      <c r="Q26" s="35">
        <f t="shared" ref="Q26:Q29" si="48">Y26</f>
        <v>0</v>
      </c>
      <c r="R26" s="37">
        <f t="shared" ref="R26:R29" si="49">SUM(AB26*X26)</f>
        <v>0</v>
      </c>
      <c r="S26" s="141" t="s">
        <v>452</v>
      </c>
      <c r="T26" s="56">
        <f t="shared" si="35"/>
        <v>0</v>
      </c>
      <c r="U26" s="14">
        <v>1</v>
      </c>
      <c r="V26" s="14">
        <v>0</v>
      </c>
      <c r="W26" s="14">
        <v>1</v>
      </c>
      <c r="X26" s="38">
        <v>1.98</v>
      </c>
      <c r="Y26" s="11">
        <f t="shared" si="36"/>
        <v>0</v>
      </c>
      <c r="Z26" s="10">
        <f t="shared" si="37"/>
        <v>0</v>
      </c>
      <c r="AA26" s="9"/>
      <c r="AB26" s="11">
        <f t="shared" ref="AB26:AB29" si="50">SUM(AE26+AF26)</f>
        <v>0</v>
      </c>
      <c r="AC26" s="9">
        <f t="shared" ref="AC26:AC29" si="51">SUM(U26*AB26)</f>
        <v>0</v>
      </c>
      <c r="AE26" s="9">
        <f t="shared" si="40"/>
        <v>0</v>
      </c>
      <c r="AF26" s="9">
        <f t="shared" si="41"/>
        <v>0</v>
      </c>
      <c r="AH26" s="9">
        <f t="shared" ref="AH26:AH29" si="52">SUM(AE26:AF26)*V26</f>
        <v>0</v>
      </c>
      <c r="AI26" s="9">
        <f t="shared" ref="AI26:AI29" si="53">SUM(AE26:AF26)*W26</f>
        <v>0</v>
      </c>
    </row>
    <row r="27" spans="1:37" s="101" customFormat="1" ht="19" x14ac:dyDescent="0.2">
      <c r="A27" s="93" t="s">
        <v>421</v>
      </c>
      <c r="B27" s="102" t="s">
        <v>453</v>
      </c>
      <c r="C27" s="103">
        <v>134</v>
      </c>
      <c r="D27" s="82"/>
      <c r="E27" s="82"/>
      <c r="F27" s="82"/>
      <c r="G27" s="82"/>
      <c r="H27" s="82"/>
      <c r="I27" s="82"/>
      <c r="J27" s="82"/>
      <c r="K27" s="82"/>
      <c r="L27" s="82"/>
      <c r="M27" s="34">
        <f t="shared" si="31"/>
        <v>141</v>
      </c>
      <c r="N27" s="84"/>
      <c r="O27" s="84"/>
      <c r="P27" s="105">
        <f t="shared" si="32"/>
        <v>0</v>
      </c>
      <c r="Q27" s="105">
        <f t="shared" si="48"/>
        <v>0</v>
      </c>
      <c r="R27" s="106">
        <f t="shared" si="49"/>
        <v>0</v>
      </c>
      <c r="S27" s="140" t="s">
        <v>454</v>
      </c>
      <c r="T27" s="57">
        <f t="shared" si="35"/>
        <v>0</v>
      </c>
      <c r="U27" s="107">
        <v>1</v>
      </c>
      <c r="V27" s="107">
        <v>0</v>
      </c>
      <c r="W27" s="107">
        <v>1</v>
      </c>
      <c r="X27" s="134">
        <v>1.66</v>
      </c>
      <c r="Y27" s="108">
        <f t="shared" si="36"/>
        <v>0</v>
      </c>
      <c r="Z27" s="109">
        <f t="shared" si="37"/>
        <v>0</v>
      </c>
      <c r="AA27" s="100"/>
      <c r="AB27" s="108">
        <f t="shared" si="50"/>
        <v>0</v>
      </c>
      <c r="AC27" s="100">
        <f t="shared" si="51"/>
        <v>0</v>
      </c>
      <c r="AE27" s="100">
        <f t="shared" si="40"/>
        <v>0</v>
      </c>
      <c r="AF27" s="100">
        <f t="shared" si="41"/>
        <v>0</v>
      </c>
      <c r="AH27" s="100">
        <f t="shared" si="52"/>
        <v>0</v>
      </c>
      <c r="AI27" s="100">
        <f t="shared" si="53"/>
        <v>0</v>
      </c>
    </row>
    <row r="28" spans="1:37" ht="19" x14ac:dyDescent="0.2">
      <c r="A28" s="93" t="s">
        <v>421</v>
      </c>
      <c r="B28" s="29" t="s">
        <v>455</v>
      </c>
      <c r="C28" s="8">
        <v>132</v>
      </c>
      <c r="D28" s="81"/>
      <c r="E28" s="81"/>
      <c r="F28" s="81"/>
      <c r="G28" s="81"/>
      <c r="H28" s="81"/>
      <c r="I28" s="81"/>
      <c r="J28" s="81"/>
      <c r="K28" s="81"/>
      <c r="L28" s="81"/>
      <c r="M28" s="6">
        <f t="shared" si="31"/>
        <v>139</v>
      </c>
      <c r="N28" s="83"/>
      <c r="O28" s="83"/>
      <c r="P28" s="35">
        <f t="shared" si="32"/>
        <v>0</v>
      </c>
      <c r="Q28" s="35">
        <f t="shared" si="48"/>
        <v>0</v>
      </c>
      <c r="R28" s="37">
        <f t="shared" si="49"/>
        <v>0</v>
      </c>
      <c r="S28" s="141" t="s">
        <v>456</v>
      </c>
      <c r="T28" s="56">
        <f t="shared" si="35"/>
        <v>0</v>
      </c>
      <c r="U28" s="14">
        <v>1</v>
      </c>
      <c r="V28" s="14">
        <v>0</v>
      </c>
      <c r="W28" s="14">
        <v>1</v>
      </c>
      <c r="X28" s="38">
        <v>1.63</v>
      </c>
      <c r="Y28" s="11">
        <f t="shared" si="36"/>
        <v>0</v>
      </c>
      <c r="Z28" s="10">
        <f t="shared" si="37"/>
        <v>0</v>
      </c>
      <c r="AA28" s="9"/>
      <c r="AB28" s="11">
        <f t="shared" si="50"/>
        <v>0</v>
      </c>
      <c r="AC28" s="9">
        <f t="shared" si="51"/>
        <v>0</v>
      </c>
      <c r="AE28" s="9">
        <f t="shared" si="40"/>
        <v>0</v>
      </c>
      <c r="AF28" s="9">
        <f t="shared" si="41"/>
        <v>0</v>
      </c>
      <c r="AH28" s="9">
        <f t="shared" si="52"/>
        <v>0</v>
      </c>
      <c r="AI28" s="9">
        <f t="shared" si="53"/>
        <v>0</v>
      </c>
    </row>
    <row r="29" spans="1:37" s="101" customFormat="1" ht="19" x14ac:dyDescent="0.2">
      <c r="A29" s="16"/>
      <c r="B29" s="102" t="s">
        <v>457</v>
      </c>
      <c r="C29" s="103">
        <v>180</v>
      </c>
      <c r="D29" s="82"/>
      <c r="E29" s="82"/>
      <c r="F29" s="82"/>
      <c r="G29" s="82"/>
      <c r="H29" s="82"/>
      <c r="I29" s="82"/>
      <c r="J29" s="82"/>
      <c r="K29" s="82"/>
      <c r="L29" s="82"/>
      <c r="M29" s="34">
        <f t="shared" si="31"/>
        <v>189</v>
      </c>
      <c r="N29" s="84"/>
      <c r="O29" s="84"/>
      <c r="P29" s="105">
        <f t="shared" si="32"/>
        <v>0</v>
      </c>
      <c r="Q29" s="105">
        <f t="shared" si="48"/>
        <v>0</v>
      </c>
      <c r="R29" s="106">
        <f t="shared" si="49"/>
        <v>0</v>
      </c>
      <c r="S29" s="140" t="s">
        <v>458</v>
      </c>
      <c r="T29" s="57">
        <f t="shared" si="35"/>
        <v>0</v>
      </c>
      <c r="U29" s="107">
        <v>2</v>
      </c>
      <c r="V29" s="107">
        <v>0</v>
      </c>
      <c r="W29" s="107">
        <v>2</v>
      </c>
      <c r="X29" s="134">
        <v>2.99</v>
      </c>
      <c r="Y29" s="108">
        <f t="shared" si="36"/>
        <v>0</v>
      </c>
      <c r="Z29" s="109">
        <f t="shared" si="37"/>
        <v>0</v>
      </c>
      <c r="AA29" s="100"/>
      <c r="AB29" s="108">
        <f t="shared" si="50"/>
        <v>0</v>
      </c>
      <c r="AC29" s="100">
        <f t="shared" si="51"/>
        <v>0</v>
      </c>
      <c r="AE29" s="100">
        <f t="shared" si="40"/>
        <v>0</v>
      </c>
      <c r="AF29" s="100">
        <f t="shared" si="41"/>
        <v>0</v>
      </c>
      <c r="AH29" s="100">
        <f t="shared" si="52"/>
        <v>0</v>
      </c>
      <c r="AI29" s="100">
        <f t="shared" si="53"/>
        <v>0</v>
      </c>
    </row>
    <row r="30" spans="1:37" ht="19" x14ac:dyDescent="0.2">
      <c r="A30" s="16"/>
      <c r="B30" s="29" t="s">
        <v>459</v>
      </c>
      <c r="C30" s="8">
        <v>258</v>
      </c>
      <c r="D30" s="81"/>
      <c r="E30" s="81"/>
      <c r="F30" s="81"/>
      <c r="G30" s="81"/>
      <c r="H30" s="81"/>
      <c r="I30" s="81"/>
      <c r="J30" s="81"/>
      <c r="K30" s="81"/>
      <c r="L30" s="81"/>
      <c r="M30" s="6">
        <f t="shared" si="31"/>
        <v>271</v>
      </c>
      <c r="N30" s="83"/>
      <c r="O30" s="83"/>
      <c r="P30" s="35">
        <f t="shared" si="32"/>
        <v>0</v>
      </c>
      <c r="Q30" s="35">
        <f t="shared" ref="Q30:Q37" si="54">Y30</f>
        <v>0</v>
      </c>
      <c r="R30" s="37">
        <f t="shared" ref="R30:R37" si="55">SUM(AB30*X30)</f>
        <v>0</v>
      </c>
      <c r="S30" s="141" t="s">
        <v>460</v>
      </c>
      <c r="T30" s="56">
        <f t="shared" si="35"/>
        <v>0</v>
      </c>
      <c r="U30" s="14">
        <v>3</v>
      </c>
      <c r="V30" s="14">
        <v>0</v>
      </c>
      <c r="W30" s="14">
        <v>3</v>
      </c>
      <c r="X30" s="38">
        <v>3.42</v>
      </c>
      <c r="Y30" s="11">
        <f t="shared" si="36"/>
        <v>0</v>
      </c>
      <c r="Z30" s="10">
        <f t="shared" si="37"/>
        <v>0</v>
      </c>
      <c r="AA30" s="9"/>
      <c r="AB30" s="11">
        <f t="shared" ref="AB30:AB37" si="56">SUM(AE30+AF30)</f>
        <v>0</v>
      </c>
      <c r="AC30" s="9">
        <f t="shared" ref="AC30:AC37" si="57">SUM(U30*AB30)</f>
        <v>0</v>
      </c>
      <c r="AE30" s="9">
        <f t="shared" si="40"/>
        <v>0</v>
      </c>
      <c r="AF30" s="9">
        <f t="shared" si="41"/>
        <v>0</v>
      </c>
      <c r="AH30" s="9">
        <f t="shared" ref="AH30:AH37" si="58">SUM(AE30:AF30)*V30</f>
        <v>0</v>
      </c>
      <c r="AI30" s="9">
        <f t="shared" ref="AI30:AI37" si="59">SUM(AE30:AF30)*W30</f>
        <v>0</v>
      </c>
    </row>
    <row r="31" spans="1:37" s="101" customFormat="1" ht="19" x14ac:dyDescent="0.2">
      <c r="A31" s="16"/>
      <c r="B31" s="102" t="s">
        <v>461</v>
      </c>
      <c r="C31" s="103">
        <v>156</v>
      </c>
      <c r="D31" s="82"/>
      <c r="E31" s="82"/>
      <c r="F31" s="82"/>
      <c r="G31" s="82"/>
      <c r="H31" s="82"/>
      <c r="I31" s="82"/>
      <c r="J31" s="82"/>
      <c r="K31" s="82"/>
      <c r="L31" s="82"/>
      <c r="M31" s="34">
        <f t="shared" si="31"/>
        <v>164</v>
      </c>
      <c r="N31" s="84"/>
      <c r="O31" s="84"/>
      <c r="P31" s="105">
        <f t="shared" si="32"/>
        <v>0</v>
      </c>
      <c r="Q31" s="105">
        <f t="shared" si="54"/>
        <v>0</v>
      </c>
      <c r="R31" s="106">
        <f t="shared" si="55"/>
        <v>0</v>
      </c>
      <c r="S31" s="140" t="s">
        <v>462</v>
      </c>
      <c r="T31" s="57">
        <f t="shared" si="35"/>
        <v>0</v>
      </c>
      <c r="U31" s="107">
        <v>2</v>
      </c>
      <c r="V31" s="107">
        <v>0</v>
      </c>
      <c r="W31" s="107">
        <v>2</v>
      </c>
      <c r="X31" s="134">
        <v>2.19</v>
      </c>
      <c r="Y31" s="108">
        <f t="shared" si="36"/>
        <v>0</v>
      </c>
      <c r="Z31" s="109">
        <f t="shared" si="37"/>
        <v>0</v>
      </c>
      <c r="AA31" s="100"/>
      <c r="AB31" s="108">
        <f t="shared" si="56"/>
        <v>0</v>
      </c>
      <c r="AC31" s="100">
        <f t="shared" si="57"/>
        <v>0</v>
      </c>
      <c r="AE31" s="100">
        <f t="shared" si="40"/>
        <v>0</v>
      </c>
      <c r="AF31" s="100">
        <f t="shared" si="41"/>
        <v>0</v>
      </c>
      <c r="AH31" s="100">
        <f t="shared" si="58"/>
        <v>0</v>
      </c>
      <c r="AI31" s="100">
        <f t="shared" si="59"/>
        <v>0</v>
      </c>
    </row>
    <row r="32" spans="1:37" ht="19" x14ac:dyDescent="0.2">
      <c r="A32" s="16"/>
      <c r="B32" s="29" t="s">
        <v>463</v>
      </c>
      <c r="C32" s="8">
        <v>160</v>
      </c>
      <c r="D32" s="81"/>
      <c r="E32" s="81"/>
      <c r="F32" s="81"/>
      <c r="G32" s="81"/>
      <c r="H32" s="81"/>
      <c r="I32" s="81"/>
      <c r="J32" s="81"/>
      <c r="K32" s="81"/>
      <c r="L32" s="81"/>
      <c r="M32" s="6">
        <f t="shared" si="31"/>
        <v>168</v>
      </c>
      <c r="N32" s="83"/>
      <c r="O32" s="83"/>
      <c r="P32" s="35">
        <f t="shared" si="32"/>
        <v>0</v>
      </c>
      <c r="Q32" s="35">
        <f t="shared" si="54"/>
        <v>0</v>
      </c>
      <c r="R32" s="37">
        <f t="shared" si="55"/>
        <v>0</v>
      </c>
      <c r="S32" s="141" t="s">
        <v>464</v>
      </c>
      <c r="T32" s="56">
        <f t="shared" si="35"/>
        <v>0</v>
      </c>
      <c r="U32" s="14">
        <v>3</v>
      </c>
      <c r="V32" s="14">
        <v>0</v>
      </c>
      <c r="W32" s="14">
        <v>3</v>
      </c>
      <c r="X32" s="38">
        <v>2.09</v>
      </c>
      <c r="Y32" s="11">
        <f t="shared" si="36"/>
        <v>0</v>
      </c>
      <c r="Z32" s="10">
        <f t="shared" si="37"/>
        <v>0</v>
      </c>
      <c r="AA32" s="9"/>
      <c r="AB32" s="11">
        <f t="shared" si="56"/>
        <v>0</v>
      </c>
      <c r="AC32" s="9">
        <f t="shared" si="57"/>
        <v>0</v>
      </c>
      <c r="AE32" s="9">
        <f t="shared" si="40"/>
        <v>0</v>
      </c>
      <c r="AF32" s="9">
        <f t="shared" si="41"/>
        <v>0</v>
      </c>
      <c r="AH32" s="9">
        <f t="shared" si="58"/>
        <v>0</v>
      </c>
      <c r="AI32" s="9">
        <f t="shared" si="59"/>
        <v>0</v>
      </c>
    </row>
    <row r="33" spans="1:37" s="101" customFormat="1" ht="19" x14ac:dyDescent="0.2">
      <c r="A33" s="16"/>
      <c r="B33" s="102" t="s">
        <v>465</v>
      </c>
      <c r="C33" s="103">
        <v>240</v>
      </c>
      <c r="D33" s="82"/>
      <c r="E33" s="82"/>
      <c r="F33" s="82"/>
      <c r="G33" s="82"/>
      <c r="H33" s="82"/>
      <c r="I33" s="82"/>
      <c r="J33" s="82"/>
      <c r="K33" s="82"/>
      <c r="L33" s="82"/>
      <c r="M33" s="34">
        <f t="shared" si="31"/>
        <v>252</v>
      </c>
      <c r="N33" s="84"/>
      <c r="O33" s="84"/>
      <c r="P33" s="105">
        <f t="shared" si="32"/>
        <v>0</v>
      </c>
      <c r="Q33" s="105">
        <f t="shared" si="54"/>
        <v>0</v>
      </c>
      <c r="R33" s="106">
        <f t="shared" si="55"/>
        <v>0</v>
      </c>
      <c r="S33" s="140" t="s">
        <v>466</v>
      </c>
      <c r="T33" s="57">
        <f t="shared" si="35"/>
        <v>0</v>
      </c>
      <c r="U33" s="107">
        <v>2</v>
      </c>
      <c r="V33" s="107">
        <v>0</v>
      </c>
      <c r="W33" s="107">
        <v>2</v>
      </c>
      <c r="X33" s="134">
        <v>3.11</v>
      </c>
      <c r="Y33" s="108">
        <f t="shared" si="36"/>
        <v>0</v>
      </c>
      <c r="Z33" s="109">
        <f t="shared" si="37"/>
        <v>0</v>
      </c>
      <c r="AA33" s="100"/>
      <c r="AB33" s="108">
        <f t="shared" si="56"/>
        <v>0</v>
      </c>
      <c r="AC33" s="100">
        <f t="shared" si="57"/>
        <v>0</v>
      </c>
      <c r="AE33" s="100">
        <f t="shared" si="40"/>
        <v>0</v>
      </c>
      <c r="AF33" s="100">
        <f t="shared" si="41"/>
        <v>0</v>
      </c>
      <c r="AH33" s="100">
        <f t="shared" si="58"/>
        <v>0</v>
      </c>
      <c r="AI33" s="100">
        <f t="shared" si="59"/>
        <v>0</v>
      </c>
    </row>
    <row r="34" spans="1:37" ht="19" x14ac:dyDescent="0.2">
      <c r="A34" s="16"/>
      <c r="B34" s="29" t="s">
        <v>467</v>
      </c>
      <c r="C34" s="8">
        <v>140</v>
      </c>
      <c r="D34" s="81"/>
      <c r="E34" s="81"/>
      <c r="F34" s="81"/>
      <c r="G34" s="81"/>
      <c r="H34" s="81"/>
      <c r="I34" s="81"/>
      <c r="J34" s="81"/>
      <c r="K34" s="81"/>
      <c r="L34" s="81"/>
      <c r="M34" s="6">
        <f t="shared" si="31"/>
        <v>147</v>
      </c>
      <c r="N34" s="83"/>
      <c r="O34" s="83"/>
      <c r="P34" s="35">
        <f t="shared" si="32"/>
        <v>0</v>
      </c>
      <c r="Q34" s="35">
        <f t="shared" si="54"/>
        <v>0</v>
      </c>
      <c r="R34" s="37">
        <f t="shared" si="55"/>
        <v>0</v>
      </c>
      <c r="S34" s="141" t="s">
        <v>468</v>
      </c>
      <c r="T34" s="56">
        <f t="shared" si="35"/>
        <v>0</v>
      </c>
      <c r="U34" s="14">
        <v>2</v>
      </c>
      <c r="V34" s="14">
        <v>0</v>
      </c>
      <c r="W34" s="14">
        <v>2</v>
      </c>
      <c r="X34" s="38">
        <v>1.69</v>
      </c>
      <c r="Y34" s="11">
        <f t="shared" si="36"/>
        <v>0</v>
      </c>
      <c r="Z34" s="10">
        <f t="shared" si="37"/>
        <v>0</v>
      </c>
      <c r="AA34" s="9"/>
      <c r="AB34" s="11">
        <f t="shared" si="56"/>
        <v>0</v>
      </c>
      <c r="AC34" s="9">
        <f t="shared" si="57"/>
        <v>0</v>
      </c>
      <c r="AE34" s="9">
        <f t="shared" si="40"/>
        <v>0</v>
      </c>
      <c r="AF34" s="9">
        <f t="shared" si="41"/>
        <v>0</v>
      </c>
      <c r="AH34" s="9">
        <f t="shared" si="58"/>
        <v>0</v>
      </c>
      <c r="AI34" s="9">
        <f t="shared" si="59"/>
        <v>0</v>
      </c>
    </row>
    <row r="35" spans="1:37" s="101" customFormat="1" ht="19" x14ac:dyDescent="0.2">
      <c r="A35" s="16"/>
      <c r="B35" s="102" t="s">
        <v>469</v>
      </c>
      <c r="C35" s="103">
        <v>154</v>
      </c>
      <c r="D35" s="82"/>
      <c r="E35" s="82"/>
      <c r="F35" s="82"/>
      <c r="G35" s="82"/>
      <c r="H35" s="82"/>
      <c r="I35" s="82"/>
      <c r="J35" s="82"/>
      <c r="K35" s="82"/>
      <c r="L35" s="82"/>
      <c r="M35" s="34">
        <f t="shared" si="31"/>
        <v>162</v>
      </c>
      <c r="N35" s="84"/>
      <c r="O35" s="84"/>
      <c r="P35" s="105">
        <f t="shared" si="32"/>
        <v>0</v>
      </c>
      <c r="Q35" s="105">
        <f t="shared" si="54"/>
        <v>0</v>
      </c>
      <c r="R35" s="106">
        <f t="shared" si="55"/>
        <v>0</v>
      </c>
      <c r="S35" s="140" t="s">
        <v>470</v>
      </c>
      <c r="T35" s="57">
        <f t="shared" si="35"/>
        <v>0</v>
      </c>
      <c r="U35" s="107">
        <v>3</v>
      </c>
      <c r="V35" s="107">
        <v>0</v>
      </c>
      <c r="W35" s="107">
        <v>3</v>
      </c>
      <c r="X35" s="134">
        <v>1.97</v>
      </c>
      <c r="Y35" s="108">
        <f t="shared" si="36"/>
        <v>0</v>
      </c>
      <c r="Z35" s="109">
        <f t="shared" si="37"/>
        <v>0</v>
      </c>
      <c r="AA35" s="100"/>
      <c r="AB35" s="108">
        <f t="shared" si="56"/>
        <v>0</v>
      </c>
      <c r="AC35" s="100">
        <f t="shared" si="57"/>
        <v>0</v>
      </c>
      <c r="AE35" s="100">
        <f t="shared" si="40"/>
        <v>0</v>
      </c>
      <c r="AF35" s="100">
        <f t="shared" si="41"/>
        <v>0</v>
      </c>
      <c r="AH35" s="100">
        <f t="shared" si="58"/>
        <v>0</v>
      </c>
      <c r="AI35" s="100">
        <f t="shared" si="59"/>
        <v>0</v>
      </c>
    </row>
    <row r="36" spans="1:37" ht="19" x14ac:dyDescent="0.2">
      <c r="A36" s="16"/>
      <c r="B36" s="29" t="s">
        <v>471</v>
      </c>
      <c r="C36" s="8">
        <v>140</v>
      </c>
      <c r="D36" s="81"/>
      <c r="E36" s="81"/>
      <c r="F36" s="81"/>
      <c r="G36" s="81"/>
      <c r="H36" s="81"/>
      <c r="I36" s="81"/>
      <c r="J36" s="81"/>
      <c r="K36" s="81"/>
      <c r="L36" s="81"/>
      <c r="M36" s="6">
        <f t="shared" si="31"/>
        <v>147</v>
      </c>
      <c r="N36" s="83"/>
      <c r="O36" s="83"/>
      <c r="P36" s="35">
        <f t="shared" si="32"/>
        <v>0</v>
      </c>
      <c r="Q36" s="35">
        <f t="shared" si="54"/>
        <v>0</v>
      </c>
      <c r="R36" s="37">
        <f t="shared" si="55"/>
        <v>0</v>
      </c>
      <c r="S36" s="141" t="s">
        <v>472</v>
      </c>
      <c r="T36" s="56">
        <f t="shared" si="35"/>
        <v>0</v>
      </c>
      <c r="U36" s="14">
        <v>3</v>
      </c>
      <c r="V36" s="14">
        <v>0</v>
      </c>
      <c r="W36" s="14">
        <v>3</v>
      </c>
      <c r="X36" s="38">
        <v>1.47</v>
      </c>
      <c r="Y36" s="11">
        <f t="shared" si="36"/>
        <v>0</v>
      </c>
      <c r="Z36" s="10">
        <f t="shared" si="37"/>
        <v>0</v>
      </c>
      <c r="AA36" s="9"/>
      <c r="AB36" s="11">
        <f t="shared" si="56"/>
        <v>0</v>
      </c>
      <c r="AC36" s="9">
        <f t="shared" si="57"/>
        <v>0</v>
      </c>
      <c r="AE36" s="9">
        <f t="shared" si="40"/>
        <v>0</v>
      </c>
      <c r="AF36" s="9">
        <f t="shared" si="41"/>
        <v>0</v>
      </c>
      <c r="AH36" s="9">
        <f t="shared" si="58"/>
        <v>0</v>
      </c>
      <c r="AI36" s="9">
        <f t="shared" si="59"/>
        <v>0</v>
      </c>
    </row>
    <row r="37" spans="1:37" s="101" customFormat="1" ht="19" x14ac:dyDescent="0.2">
      <c r="A37" s="16"/>
      <c r="B37" s="102" t="s">
        <v>473</v>
      </c>
      <c r="C37" s="103">
        <v>352</v>
      </c>
      <c r="D37" s="82"/>
      <c r="E37" s="82"/>
      <c r="F37" s="82"/>
      <c r="G37" s="82"/>
      <c r="H37" s="82"/>
      <c r="I37" s="82"/>
      <c r="J37" s="82"/>
      <c r="K37" s="82"/>
      <c r="L37" s="82"/>
      <c r="M37" s="34">
        <f t="shared" si="31"/>
        <v>370</v>
      </c>
      <c r="N37" s="84"/>
      <c r="O37" s="84"/>
      <c r="P37" s="105">
        <f t="shared" si="32"/>
        <v>0</v>
      </c>
      <c r="Q37" s="105">
        <f t="shared" si="54"/>
        <v>0</v>
      </c>
      <c r="R37" s="106">
        <f t="shared" si="55"/>
        <v>0</v>
      </c>
      <c r="S37" s="140" t="s">
        <v>474</v>
      </c>
      <c r="T37" s="57">
        <f t="shared" si="35"/>
        <v>0</v>
      </c>
      <c r="U37" s="107">
        <v>10</v>
      </c>
      <c r="V37" s="107">
        <v>0</v>
      </c>
      <c r="W37" s="107">
        <v>10</v>
      </c>
      <c r="X37" s="134">
        <v>3.27</v>
      </c>
      <c r="Y37" s="108">
        <f t="shared" si="36"/>
        <v>0</v>
      </c>
      <c r="Z37" s="109">
        <f t="shared" si="37"/>
        <v>0</v>
      </c>
      <c r="AA37" s="100"/>
      <c r="AB37" s="108">
        <f t="shared" si="56"/>
        <v>0</v>
      </c>
      <c r="AC37" s="100">
        <f t="shared" si="57"/>
        <v>0</v>
      </c>
      <c r="AE37" s="100">
        <f t="shared" si="40"/>
        <v>0</v>
      </c>
      <c r="AF37" s="100">
        <f t="shared" si="41"/>
        <v>0</v>
      </c>
      <c r="AH37" s="100">
        <f t="shared" si="58"/>
        <v>0</v>
      </c>
      <c r="AI37" s="100">
        <f t="shared" si="59"/>
        <v>0</v>
      </c>
    </row>
    <row r="38" spans="1:37" ht="19" x14ac:dyDescent="0.2">
      <c r="A38" s="16"/>
      <c r="B38" s="29" t="s">
        <v>475</v>
      </c>
      <c r="C38" s="8">
        <v>178</v>
      </c>
      <c r="D38" s="81"/>
      <c r="E38" s="81"/>
      <c r="F38" s="81"/>
      <c r="G38" s="81"/>
      <c r="H38" s="81"/>
      <c r="I38" s="81"/>
      <c r="J38" s="81"/>
      <c r="K38" s="81"/>
      <c r="L38" s="81"/>
      <c r="M38" s="6">
        <f t="shared" si="31"/>
        <v>187</v>
      </c>
      <c r="N38" s="83"/>
      <c r="O38" s="83"/>
      <c r="P38" s="35">
        <f t="shared" si="32"/>
        <v>0</v>
      </c>
      <c r="Q38" s="35">
        <f t="shared" ref="Q38:Q40" si="60">Y38</f>
        <v>0</v>
      </c>
      <c r="R38" s="37">
        <f t="shared" ref="R38:R40" si="61">SUM(AB38*X38)</f>
        <v>0</v>
      </c>
      <c r="S38" s="141" t="s">
        <v>476</v>
      </c>
      <c r="T38" s="56">
        <f t="shared" si="35"/>
        <v>0</v>
      </c>
      <c r="U38" s="14">
        <v>20</v>
      </c>
      <c r="V38" s="14">
        <v>0</v>
      </c>
      <c r="W38" s="14">
        <v>20</v>
      </c>
      <c r="X38" s="38">
        <v>1.77</v>
      </c>
      <c r="Y38" s="11">
        <f t="shared" si="36"/>
        <v>0</v>
      </c>
      <c r="Z38" s="10">
        <f t="shared" si="37"/>
        <v>0</v>
      </c>
      <c r="AA38" s="9"/>
      <c r="AB38" s="11">
        <f t="shared" ref="AB38:AB39" si="62">SUM(AE38+AF38)</f>
        <v>0</v>
      </c>
      <c r="AC38" s="9">
        <f t="shared" ref="AC38:AC39" si="63">SUM(U38*AB38)</f>
        <v>0</v>
      </c>
      <c r="AE38" s="9">
        <f t="shared" si="40"/>
        <v>0</v>
      </c>
      <c r="AF38" s="9">
        <f t="shared" si="41"/>
        <v>0</v>
      </c>
      <c r="AH38" s="9">
        <f t="shared" ref="AH38:AH39" si="64">SUM(AE38:AF38)*V38</f>
        <v>0</v>
      </c>
      <c r="AI38" s="9">
        <f t="shared" ref="AI38:AI39" si="65">SUM(AE38:AF38)*W38</f>
        <v>0</v>
      </c>
    </row>
    <row r="39" spans="1:37" s="101" customFormat="1" ht="19" x14ac:dyDescent="0.2">
      <c r="A39" s="16"/>
      <c r="B39" s="102" t="s">
        <v>477</v>
      </c>
      <c r="C39" s="103">
        <v>138</v>
      </c>
      <c r="D39" s="82"/>
      <c r="E39" s="82"/>
      <c r="F39" s="82"/>
      <c r="G39" s="82"/>
      <c r="H39" s="82"/>
      <c r="I39" s="82"/>
      <c r="J39" s="82"/>
      <c r="K39" s="82"/>
      <c r="L39" s="82"/>
      <c r="M39" s="34">
        <f t="shared" si="31"/>
        <v>145</v>
      </c>
      <c r="N39" s="84"/>
      <c r="O39" s="84"/>
      <c r="P39" s="105">
        <f t="shared" si="32"/>
        <v>0</v>
      </c>
      <c r="Q39" s="105">
        <f t="shared" si="60"/>
        <v>0</v>
      </c>
      <c r="R39" s="106">
        <f t="shared" si="61"/>
        <v>0</v>
      </c>
      <c r="S39" s="140" t="s">
        <v>478</v>
      </c>
      <c r="T39" s="57">
        <f t="shared" si="35"/>
        <v>0</v>
      </c>
      <c r="U39" s="107">
        <v>20</v>
      </c>
      <c r="V39" s="107">
        <v>0</v>
      </c>
      <c r="W39" s="107">
        <v>20</v>
      </c>
      <c r="X39" s="134">
        <v>0.56000000000000005</v>
      </c>
      <c r="Y39" s="108">
        <f t="shared" si="36"/>
        <v>0</v>
      </c>
      <c r="Z39" s="109">
        <f t="shared" si="37"/>
        <v>0</v>
      </c>
      <c r="AA39" s="100"/>
      <c r="AB39" s="108">
        <f t="shared" si="62"/>
        <v>0</v>
      </c>
      <c r="AC39" s="100">
        <f t="shared" si="63"/>
        <v>0</v>
      </c>
      <c r="AE39" s="100">
        <f t="shared" si="40"/>
        <v>0</v>
      </c>
      <c r="AF39" s="100">
        <f t="shared" si="41"/>
        <v>0</v>
      </c>
      <c r="AH39" s="100">
        <f t="shared" si="64"/>
        <v>0</v>
      </c>
      <c r="AI39" s="100">
        <f t="shared" si="65"/>
        <v>0</v>
      </c>
    </row>
    <row r="40" spans="1:37" s="101" customFormat="1" ht="19" x14ac:dyDescent="0.2">
      <c r="A40" s="93" t="s">
        <v>421</v>
      </c>
      <c r="B40" s="102" t="s">
        <v>479</v>
      </c>
      <c r="C40" s="8">
        <v>134</v>
      </c>
      <c r="D40" s="81"/>
      <c r="E40" s="81"/>
      <c r="F40" s="81"/>
      <c r="G40" s="81"/>
      <c r="H40" s="81"/>
      <c r="I40" s="81"/>
      <c r="J40" s="81"/>
      <c r="K40" s="81"/>
      <c r="L40" s="81"/>
      <c r="M40" s="6">
        <f t="shared" si="31"/>
        <v>141</v>
      </c>
      <c r="N40" s="83"/>
      <c r="O40" s="83"/>
      <c r="P40" s="35">
        <f t="shared" si="32"/>
        <v>0</v>
      </c>
      <c r="Q40" s="35">
        <f t="shared" si="60"/>
        <v>0</v>
      </c>
      <c r="R40" s="37">
        <f t="shared" si="61"/>
        <v>0</v>
      </c>
      <c r="S40" s="141" t="s">
        <v>480</v>
      </c>
      <c r="T40" s="57">
        <f t="shared" si="35"/>
        <v>0</v>
      </c>
      <c r="U40" s="107">
        <v>10</v>
      </c>
      <c r="V40" s="107">
        <v>0</v>
      </c>
      <c r="W40" s="107">
        <v>10</v>
      </c>
      <c r="X40" s="134">
        <v>1.03</v>
      </c>
      <c r="Y40" s="108">
        <f t="shared" si="36"/>
        <v>0</v>
      </c>
      <c r="Z40" s="109">
        <f t="shared" si="37"/>
        <v>0</v>
      </c>
      <c r="AA40" s="100"/>
      <c r="AB40" s="108">
        <f t="shared" ref="AB40" si="66">SUM(AE40+AF40)</f>
        <v>0</v>
      </c>
      <c r="AC40" s="100">
        <f t="shared" ref="AC40" si="67">SUM(U40*AB40)</f>
        <v>0</v>
      </c>
      <c r="AE40" s="100">
        <f t="shared" ref="AE40" si="68">SUM(D40:L40)</f>
        <v>0</v>
      </c>
      <c r="AF40" s="100">
        <f t="shared" ref="AF40" si="69">SUM(N40:O40)</f>
        <v>0</v>
      </c>
      <c r="AH40" s="100">
        <f t="shared" ref="AH40" si="70">SUM(AE40:AF40)*V40</f>
        <v>0</v>
      </c>
      <c r="AI40" s="100">
        <f t="shared" ref="AI40" si="71">SUM(AE40:AF40)*W40</f>
        <v>0</v>
      </c>
    </row>
    <row r="41" spans="1:37" s="5" customFormat="1" ht="22" customHeight="1" x14ac:dyDescent="0.2">
      <c r="B41" s="29"/>
      <c r="C41" s="121"/>
      <c r="D41" s="80"/>
      <c r="E41" s="47"/>
      <c r="F41" s="48"/>
      <c r="G41" s="49"/>
      <c r="H41" s="50"/>
      <c r="I41" s="51"/>
      <c r="J41" s="52"/>
      <c r="K41" s="40"/>
      <c r="L41" s="41"/>
      <c r="M41" s="138"/>
      <c r="N41" s="53"/>
      <c r="O41" s="54"/>
      <c r="P41" s="85"/>
      <c r="Q41" s="86"/>
      <c r="R41" s="87"/>
      <c r="S41" s="138"/>
      <c r="T41" s="86"/>
      <c r="U41" s="125"/>
      <c r="V41" s="125"/>
      <c r="W41" s="125"/>
      <c r="X41" s="117"/>
      <c r="AB41" s="125"/>
      <c r="AC41" s="125"/>
      <c r="AE41" s="9"/>
      <c r="AH41" s="9"/>
      <c r="AI41" s="9"/>
      <c r="AJ41" s="1"/>
      <c r="AK41" s="1"/>
    </row>
    <row r="42" spans="1:37" s="101" customFormat="1" ht="20" x14ac:dyDescent="0.2">
      <c r="A42" s="146" t="s">
        <v>129</v>
      </c>
      <c r="B42" s="104" t="s">
        <v>481</v>
      </c>
      <c r="C42" s="103">
        <v>1814</v>
      </c>
      <c r="D42" s="82"/>
      <c r="E42" s="82"/>
      <c r="F42" s="82"/>
      <c r="G42" s="82"/>
      <c r="H42" s="82"/>
      <c r="I42" s="82"/>
      <c r="J42" s="82"/>
      <c r="K42" s="82"/>
      <c r="L42" s="82"/>
      <c r="M42" s="103">
        <v>1908</v>
      </c>
      <c r="N42" s="84"/>
      <c r="O42" s="84"/>
      <c r="P42" s="105">
        <f>AB42</f>
        <v>0</v>
      </c>
      <c r="Q42" s="105">
        <f>Y42</f>
        <v>0</v>
      </c>
      <c r="R42" s="106">
        <f>SUM(AE42:AF42)*X42</f>
        <v>0</v>
      </c>
      <c r="S42" s="140" t="s">
        <v>102</v>
      </c>
      <c r="T42" s="57">
        <f>SUM((AE42*C42)+(AF42*M42))</f>
        <v>0</v>
      </c>
      <c r="U42" s="107">
        <v>70</v>
      </c>
      <c r="V42" s="107">
        <v>0</v>
      </c>
      <c r="W42" s="107">
        <v>70</v>
      </c>
      <c r="X42" s="135">
        <f>SUM(X44:X53)</f>
        <v>21.549999999999997</v>
      </c>
      <c r="Y42" s="108">
        <f>(SUM(D42:L42)+SUM(N42:O42))*U42</f>
        <v>0</v>
      </c>
      <c r="Z42" s="109">
        <f>(SUM(D42:L42,N42:O42))*X42</f>
        <v>0</v>
      </c>
      <c r="AA42" s="100"/>
      <c r="AB42" s="108">
        <f>SUM(AE42+AF42)*10</f>
        <v>0</v>
      </c>
      <c r="AC42" s="100">
        <f>SUM(U42*AB42)/10</f>
        <v>0</v>
      </c>
      <c r="AE42" s="100">
        <f>SUM(D42:L42)</f>
        <v>0</v>
      </c>
      <c r="AF42" s="100">
        <f>SUM(N42:O42)</f>
        <v>0</v>
      </c>
      <c r="AH42" s="100">
        <f t="shared" ref="AH42" si="72">SUM(AE42:AF42)*V42</f>
        <v>0</v>
      </c>
      <c r="AI42" s="100">
        <f t="shared" ref="AI42" si="73">SUM(AE42:AF42)*W42</f>
        <v>0</v>
      </c>
    </row>
    <row r="43" spans="1:37" s="5" customFormat="1" ht="22" customHeight="1" x14ac:dyDescent="0.2">
      <c r="B43" s="29"/>
      <c r="C43" s="121"/>
      <c r="D43" s="80"/>
      <c r="E43" s="47"/>
      <c r="F43" s="48"/>
      <c r="G43" s="49"/>
      <c r="H43" s="50"/>
      <c r="I43" s="51"/>
      <c r="J43" s="52"/>
      <c r="K43" s="40"/>
      <c r="L43" s="41"/>
      <c r="M43" s="142"/>
      <c r="N43" s="53"/>
      <c r="O43" s="54"/>
      <c r="P43" s="85"/>
      <c r="Q43" s="86"/>
      <c r="R43" s="87"/>
      <c r="S43" s="138"/>
      <c r="T43" s="86"/>
      <c r="X43" s="88"/>
      <c r="AE43" s="9"/>
      <c r="AH43" s="9"/>
      <c r="AI43" s="9"/>
      <c r="AJ43" s="1"/>
      <c r="AK43" s="1"/>
    </row>
    <row r="44" spans="1:37" s="101" customFormat="1" ht="19" x14ac:dyDescent="0.2">
      <c r="A44" s="16"/>
      <c r="B44" s="102" t="s">
        <v>482</v>
      </c>
      <c r="C44" s="103">
        <v>132</v>
      </c>
      <c r="D44" s="82"/>
      <c r="E44" s="82"/>
      <c r="F44" s="82"/>
      <c r="G44" s="82"/>
      <c r="H44" s="82"/>
      <c r="I44" s="82"/>
      <c r="J44" s="82"/>
      <c r="K44" s="82"/>
      <c r="L44" s="82"/>
      <c r="M44" s="34">
        <f t="shared" ref="M44:M53" si="74">ROUNDUP((C44*105%),0.1)</f>
        <v>139</v>
      </c>
      <c r="N44" s="84"/>
      <c r="O44" s="84"/>
      <c r="P44" s="105">
        <f t="shared" ref="P44:P53" si="75">AB44</f>
        <v>0</v>
      </c>
      <c r="Q44" s="105">
        <f t="shared" ref="Q44:Q53" si="76">Y44</f>
        <v>0</v>
      </c>
      <c r="R44" s="106">
        <f t="shared" ref="R44:R53" si="77">SUM(AB44*X44)</f>
        <v>0</v>
      </c>
      <c r="S44" s="140" t="s">
        <v>483</v>
      </c>
      <c r="T44" s="57">
        <f t="shared" ref="T44:T53" si="78">SUM((AE44*C44)+(AF44*M44))</f>
        <v>0</v>
      </c>
      <c r="U44" s="107">
        <v>1</v>
      </c>
      <c r="V44" s="107">
        <v>0</v>
      </c>
      <c r="W44" s="107">
        <v>1</v>
      </c>
      <c r="X44" s="134">
        <v>1.64</v>
      </c>
      <c r="Y44" s="108">
        <f t="shared" ref="Y44:Y53" si="79">(SUM(D44:L44)+SUM(N44:O44))*U44</f>
        <v>0</v>
      </c>
      <c r="Z44" s="109">
        <f t="shared" ref="Z44:Z53" si="80">(SUM(D44:L44,N44:O44))*X44</f>
        <v>0</v>
      </c>
      <c r="AA44" s="100"/>
      <c r="AB44" s="108">
        <f t="shared" ref="AB44:AB53" si="81">SUM(AE44+AF44)</f>
        <v>0</v>
      </c>
      <c r="AC44" s="100">
        <f t="shared" ref="AC44:AC53" si="82">SUM(U44*AB44)</f>
        <v>0</v>
      </c>
      <c r="AE44" s="100">
        <f t="shared" ref="AE44:AE53" si="83">SUM(D44:L44)</f>
        <v>0</v>
      </c>
      <c r="AF44" s="100">
        <f t="shared" ref="AF44:AF53" si="84">SUM(N44:O44)</f>
        <v>0</v>
      </c>
      <c r="AH44" s="100">
        <f t="shared" ref="AH44:AH53" si="85">SUM(AE44:AF44)*V44</f>
        <v>0</v>
      </c>
      <c r="AI44" s="100">
        <f t="shared" ref="AI44:AI53" si="86">SUM(AE44:AF44)*W44</f>
        <v>0</v>
      </c>
    </row>
    <row r="45" spans="1:37" ht="19" x14ac:dyDescent="0.2">
      <c r="A45" s="16"/>
      <c r="B45" s="29" t="s">
        <v>484</v>
      </c>
      <c r="C45" s="8">
        <v>134</v>
      </c>
      <c r="D45" s="81"/>
      <c r="E45" s="81"/>
      <c r="F45" s="81"/>
      <c r="G45" s="81"/>
      <c r="H45" s="81"/>
      <c r="I45" s="81"/>
      <c r="J45" s="81"/>
      <c r="K45" s="81"/>
      <c r="L45" s="81"/>
      <c r="M45" s="6">
        <f t="shared" si="74"/>
        <v>141</v>
      </c>
      <c r="N45" s="83"/>
      <c r="O45" s="83"/>
      <c r="P45" s="35">
        <f t="shared" si="75"/>
        <v>0</v>
      </c>
      <c r="Q45" s="35">
        <f t="shared" si="76"/>
        <v>0</v>
      </c>
      <c r="R45" s="37">
        <f t="shared" si="77"/>
        <v>0</v>
      </c>
      <c r="S45" s="141" t="s">
        <v>485</v>
      </c>
      <c r="T45" s="56">
        <f t="shared" si="78"/>
        <v>0</v>
      </c>
      <c r="U45" s="14">
        <v>1</v>
      </c>
      <c r="V45" s="14">
        <v>0</v>
      </c>
      <c r="W45" s="14">
        <v>1</v>
      </c>
      <c r="X45" s="38">
        <v>1.66</v>
      </c>
      <c r="Y45" s="11">
        <f t="shared" si="79"/>
        <v>0</v>
      </c>
      <c r="Z45" s="10">
        <f t="shared" si="80"/>
        <v>0</v>
      </c>
      <c r="AA45" s="9"/>
      <c r="AB45" s="11">
        <f t="shared" si="81"/>
        <v>0</v>
      </c>
      <c r="AC45" s="9">
        <f t="shared" si="82"/>
        <v>0</v>
      </c>
      <c r="AE45" s="9">
        <f t="shared" si="83"/>
        <v>0</v>
      </c>
      <c r="AF45" s="9">
        <f t="shared" si="84"/>
        <v>0</v>
      </c>
      <c r="AH45" s="9">
        <f t="shared" si="85"/>
        <v>0</v>
      </c>
      <c r="AI45" s="9">
        <f t="shared" si="86"/>
        <v>0</v>
      </c>
    </row>
    <row r="46" spans="1:37" s="101" customFormat="1" ht="19" x14ac:dyDescent="0.2">
      <c r="A46" s="16"/>
      <c r="B46" s="102" t="s">
        <v>486</v>
      </c>
      <c r="C46" s="103">
        <v>138</v>
      </c>
      <c r="D46" s="82"/>
      <c r="E46" s="82"/>
      <c r="F46" s="82"/>
      <c r="G46" s="82"/>
      <c r="H46" s="82"/>
      <c r="I46" s="82"/>
      <c r="J46" s="82"/>
      <c r="K46" s="82"/>
      <c r="L46" s="82"/>
      <c r="M46" s="34">
        <f t="shared" si="74"/>
        <v>145</v>
      </c>
      <c r="N46" s="84"/>
      <c r="O46" s="84"/>
      <c r="P46" s="105">
        <f t="shared" si="75"/>
        <v>0</v>
      </c>
      <c r="Q46" s="105">
        <f t="shared" si="76"/>
        <v>0</v>
      </c>
      <c r="R46" s="106">
        <f t="shared" si="77"/>
        <v>0</v>
      </c>
      <c r="S46" s="140" t="s">
        <v>487</v>
      </c>
      <c r="T46" s="57">
        <f t="shared" si="78"/>
        <v>0</v>
      </c>
      <c r="U46" s="107">
        <v>1</v>
      </c>
      <c r="V46" s="107">
        <v>0</v>
      </c>
      <c r="W46" s="107">
        <v>1</v>
      </c>
      <c r="X46" s="134">
        <v>1.81</v>
      </c>
      <c r="Y46" s="108">
        <f t="shared" si="79"/>
        <v>0</v>
      </c>
      <c r="Z46" s="109">
        <f t="shared" si="80"/>
        <v>0</v>
      </c>
      <c r="AA46" s="100"/>
      <c r="AB46" s="108">
        <f t="shared" si="81"/>
        <v>0</v>
      </c>
      <c r="AC46" s="100">
        <f t="shared" si="82"/>
        <v>0</v>
      </c>
      <c r="AE46" s="100">
        <f t="shared" si="83"/>
        <v>0</v>
      </c>
      <c r="AF46" s="100">
        <f t="shared" si="84"/>
        <v>0</v>
      </c>
      <c r="AH46" s="100">
        <f t="shared" si="85"/>
        <v>0</v>
      </c>
      <c r="AI46" s="100">
        <f t="shared" si="86"/>
        <v>0</v>
      </c>
    </row>
    <row r="47" spans="1:37" ht="19" x14ac:dyDescent="0.2">
      <c r="A47" s="16"/>
      <c r="B47" s="29" t="s">
        <v>488</v>
      </c>
      <c r="C47" s="8">
        <v>138</v>
      </c>
      <c r="D47" s="81"/>
      <c r="E47" s="81"/>
      <c r="F47" s="81"/>
      <c r="G47" s="81"/>
      <c r="H47" s="81"/>
      <c r="I47" s="81"/>
      <c r="J47" s="81"/>
      <c r="K47" s="81"/>
      <c r="L47" s="81"/>
      <c r="M47" s="6">
        <f t="shared" si="74"/>
        <v>145</v>
      </c>
      <c r="N47" s="83"/>
      <c r="O47" s="83"/>
      <c r="P47" s="35">
        <f t="shared" si="75"/>
        <v>0</v>
      </c>
      <c r="Q47" s="35">
        <f t="shared" si="76"/>
        <v>0</v>
      </c>
      <c r="R47" s="37">
        <f t="shared" si="77"/>
        <v>0</v>
      </c>
      <c r="S47" s="141" t="s">
        <v>489</v>
      </c>
      <c r="T47" s="56">
        <f t="shared" si="78"/>
        <v>0</v>
      </c>
      <c r="U47" s="14">
        <v>1</v>
      </c>
      <c r="V47" s="14">
        <v>0</v>
      </c>
      <c r="W47" s="14">
        <v>1</v>
      </c>
      <c r="X47" s="38">
        <v>1.69</v>
      </c>
      <c r="Y47" s="11">
        <f t="shared" si="79"/>
        <v>0</v>
      </c>
      <c r="Z47" s="10">
        <f t="shared" si="80"/>
        <v>0</v>
      </c>
      <c r="AA47" s="9"/>
      <c r="AB47" s="11">
        <f t="shared" si="81"/>
        <v>0</v>
      </c>
      <c r="AC47" s="9">
        <f t="shared" si="82"/>
        <v>0</v>
      </c>
      <c r="AE47" s="9">
        <f t="shared" si="83"/>
        <v>0</v>
      </c>
      <c r="AF47" s="9">
        <f t="shared" si="84"/>
        <v>0</v>
      </c>
      <c r="AH47" s="9">
        <f t="shared" si="85"/>
        <v>0</v>
      </c>
      <c r="AI47" s="9">
        <f t="shared" si="86"/>
        <v>0</v>
      </c>
    </row>
    <row r="48" spans="1:37" s="101" customFormat="1" ht="19" x14ac:dyDescent="0.2">
      <c r="A48" s="16"/>
      <c r="B48" s="102" t="s">
        <v>490</v>
      </c>
      <c r="C48" s="103">
        <v>128</v>
      </c>
      <c r="D48" s="82"/>
      <c r="E48" s="82"/>
      <c r="F48" s="82"/>
      <c r="G48" s="82"/>
      <c r="H48" s="82"/>
      <c r="I48" s="82"/>
      <c r="J48" s="82"/>
      <c r="K48" s="82"/>
      <c r="L48" s="82"/>
      <c r="M48" s="34">
        <f t="shared" si="74"/>
        <v>135</v>
      </c>
      <c r="N48" s="84"/>
      <c r="O48" s="84"/>
      <c r="P48" s="105">
        <f t="shared" si="75"/>
        <v>0</v>
      </c>
      <c r="Q48" s="105">
        <f t="shared" si="76"/>
        <v>0</v>
      </c>
      <c r="R48" s="106">
        <f t="shared" si="77"/>
        <v>0</v>
      </c>
      <c r="S48" s="140" t="s">
        <v>491</v>
      </c>
      <c r="T48" s="57">
        <f t="shared" si="78"/>
        <v>0</v>
      </c>
      <c r="U48" s="107">
        <v>1</v>
      </c>
      <c r="V48" s="107">
        <v>0</v>
      </c>
      <c r="W48" s="107">
        <v>1</v>
      </c>
      <c r="X48" s="134">
        <v>1.49</v>
      </c>
      <c r="Y48" s="108">
        <f t="shared" si="79"/>
        <v>0</v>
      </c>
      <c r="Z48" s="109">
        <f t="shared" si="80"/>
        <v>0</v>
      </c>
      <c r="AA48" s="100"/>
      <c r="AB48" s="108">
        <f t="shared" si="81"/>
        <v>0</v>
      </c>
      <c r="AC48" s="100">
        <f t="shared" si="82"/>
        <v>0</v>
      </c>
      <c r="AE48" s="100">
        <f t="shared" si="83"/>
        <v>0</v>
      </c>
      <c r="AF48" s="100">
        <f t="shared" si="84"/>
        <v>0</v>
      </c>
      <c r="AH48" s="100">
        <f t="shared" si="85"/>
        <v>0</v>
      </c>
      <c r="AI48" s="100">
        <f t="shared" si="86"/>
        <v>0</v>
      </c>
    </row>
    <row r="49" spans="1:37" ht="19" x14ac:dyDescent="0.2">
      <c r="A49" s="16"/>
      <c r="B49" s="29" t="s">
        <v>492</v>
      </c>
      <c r="C49" s="8">
        <v>292</v>
      </c>
      <c r="D49" s="81"/>
      <c r="E49" s="81"/>
      <c r="F49" s="81"/>
      <c r="G49" s="81"/>
      <c r="H49" s="81"/>
      <c r="I49" s="81"/>
      <c r="J49" s="81"/>
      <c r="K49" s="81"/>
      <c r="L49" s="81"/>
      <c r="M49" s="6">
        <f t="shared" si="74"/>
        <v>307</v>
      </c>
      <c r="N49" s="83"/>
      <c r="O49" s="83"/>
      <c r="P49" s="35">
        <f t="shared" si="75"/>
        <v>0</v>
      </c>
      <c r="Q49" s="35">
        <f t="shared" si="76"/>
        <v>0</v>
      </c>
      <c r="R49" s="37">
        <f t="shared" si="77"/>
        <v>0</v>
      </c>
      <c r="S49" s="141" t="s">
        <v>493</v>
      </c>
      <c r="T49" s="56">
        <f t="shared" si="78"/>
        <v>0</v>
      </c>
      <c r="U49" s="14">
        <v>5</v>
      </c>
      <c r="V49" s="14">
        <v>0</v>
      </c>
      <c r="W49" s="14">
        <v>5</v>
      </c>
      <c r="X49" s="38">
        <v>4.1100000000000003</v>
      </c>
      <c r="Y49" s="11">
        <f t="shared" si="79"/>
        <v>0</v>
      </c>
      <c r="Z49" s="10">
        <f t="shared" si="80"/>
        <v>0</v>
      </c>
      <c r="AA49" s="9"/>
      <c r="AB49" s="11">
        <f t="shared" si="81"/>
        <v>0</v>
      </c>
      <c r="AC49" s="9">
        <f t="shared" si="82"/>
        <v>0</v>
      </c>
      <c r="AE49" s="9">
        <f t="shared" si="83"/>
        <v>0</v>
      </c>
      <c r="AF49" s="9">
        <f t="shared" si="84"/>
        <v>0</v>
      </c>
      <c r="AH49" s="9">
        <f t="shared" si="85"/>
        <v>0</v>
      </c>
      <c r="AI49" s="9">
        <f t="shared" si="86"/>
        <v>0</v>
      </c>
    </row>
    <row r="50" spans="1:37" s="101" customFormat="1" ht="19" x14ac:dyDescent="0.2">
      <c r="A50" s="16"/>
      <c r="B50" s="102" t="s">
        <v>494</v>
      </c>
      <c r="C50" s="103">
        <v>256</v>
      </c>
      <c r="D50" s="82"/>
      <c r="E50" s="82"/>
      <c r="F50" s="82"/>
      <c r="G50" s="82"/>
      <c r="H50" s="82"/>
      <c r="I50" s="82"/>
      <c r="J50" s="82"/>
      <c r="K50" s="82"/>
      <c r="L50" s="82"/>
      <c r="M50" s="34">
        <f t="shared" si="74"/>
        <v>269</v>
      </c>
      <c r="N50" s="84"/>
      <c r="O50" s="84"/>
      <c r="P50" s="105">
        <f t="shared" si="75"/>
        <v>0</v>
      </c>
      <c r="Q50" s="105">
        <f t="shared" si="76"/>
        <v>0</v>
      </c>
      <c r="R50" s="106">
        <f t="shared" si="77"/>
        <v>0</v>
      </c>
      <c r="S50" s="140" t="s">
        <v>495</v>
      </c>
      <c r="T50" s="57">
        <f t="shared" si="78"/>
        <v>0</v>
      </c>
      <c r="U50" s="107">
        <v>5</v>
      </c>
      <c r="V50" s="107">
        <v>0</v>
      </c>
      <c r="W50" s="107">
        <v>5</v>
      </c>
      <c r="X50" s="134">
        <v>2.96</v>
      </c>
      <c r="Y50" s="108">
        <f t="shared" si="79"/>
        <v>0</v>
      </c>
      <c r="Z50" s="109">
        <f t="shared" si="80"/>
        <v>0</v>
      </c>
      <c r="AA50" s="100"/>
      <c r="AB50" s="108">
        <f t="shared" si="81"/>
        <v>0</v>
      </c>
      <c r="AC50" s="100">
        <f t="shared" si="82"/>
        <v>0</v>
      </c>
      <c r="AE50" s="100">
        <f t="shared" si="83"/>
        <v>0</v>
      </c>
      <c r="AF50" s="100">
        <f t="shared" si="84"/>
        <v>0</v>
      </c>
      <c r="AH50" s="100">
        <f t="shared" si="85"/>
        <v>0</v>
      </c>
      <c r="AI50" s="100">
        <f t="shared" si="86"/>
        <v>0</v>
      </c>
    </row>
    <row r="51" spans="1:37" ht="19" x14ac:dyDescent="0.2">
      <c r="A51" s="16"/>
      <c r="B51" s="29" t="s">
        <v>496</v>
      </c>
      <c r="C51" s="8">
        <v>294</v>
      </c>
      <c r="D51" s="81"/>
      <c r="E51" s="81"/>
      <c r="F51" s="81"/>
      <c r="G51" s="81"/>
      <c r="H51" s="81"/>
      <c r="I51" s="81"/>
      <c r="J51" s="81"/>
      <c r="K51" s="81"/>
      <c r="L51" s="81"/>
      <c r="M51" s="6">
        <f t="shared" si="74"/>
        <v>309</v>
      </c>
      <c r="N51" s="83"/>
      <c r="O51" s="83"/>
      <c r="P51" s="35">
        <f t="shared" si="75"/>
        <v>0</v>
      </c>
      <c r="Q51" s="35">
        <f t="shared" si="76"/>
        <v>0</v>
      </c>
      <c r="R51" s="37">
        <f t="shared" si="77"/>
        <v>0</v>
      </c>
      <c r="S51" s="141" t="s">
        <v>497</v>
      </c>
      <c r="T51" s="56">
        <f t="shared" si="78"/>
        <v>0</v>
      </c>
      <c r="U51" s="14">
        <v>15</v>
      </c>
      <c r="V51" s="14">
        <v>0</v>
      </c>
      <c r="W51" s="14">
        <v>15</v>
      </c>
      <c r="X51" s="38">
        <v>2.08</v>
      </c>
      <c r="Y51" s="11">
        <f t="shared" si="79"/>
        <v>0</v>
      </c>
      <c r="Z51" s="10">
        <f t="shared" si="80"/>
        <v>0</v>
      </c>
      <c r="AA51" s="9"/>
      <c r="AB51" s="11">
        <f t="shared" si="81"/>
        <v>0</v>
      </c>
      <c r="AC51" s="9">
        <f t="shared" si="82"/>
        <v>0</v>
      </c>
      <c r="AE51" s="9">
        <f t="shared" si="83"/>
        <v>0</v>
      </c>
      <c r="AF51" s="9">
        <f t="shared" si="84"/>
        <v>0</v>
      </c>
      <c r="AH51" s="9">
        <f t="shared" si="85"/>
        <v>0</v>
      </c>
      <c r="AI51" s="9">
        <f t="shared" si="86"/>
        <v>0</v>
      </c>
    </row>
    <row r="52" spans="1:37" s="101" customFormat="1" ht="19" x14ac:dyDescent="0.2">
      <c r="A52" s="16"/>
      <c r="B52" s="102" t="s">
        <v>498</v>
      </c>
      <c r="C52" s="103">
        <v>144</v>
      </c>
      <c r="D52" s="82"/>
      <c r="E52" s="82"/>
      <c r="F52" s="82"/>
      <c r="G52" s="82"/>
      <c r="H52" s="82"/>
      <c r="I52" s="82"/>
      <c r="J52" s="82"/>
      <c r="K52" s="82"/>
      <c r="L52" s="82"/>
      <c r="M52" s="34">
        <f t="shared" si="74"/>
        <v>152</v>
      </c>
      <c r="N52" s="84"/>
      <c r="O52" s="84"/>
      <c r="P52" s="105">
        <f t="shared" si="75"/>
        <v>0</v>
      </c>
      <c r="Q52" s="105">
        <f t="shared" si="76"/>
        <v>0</v>
      </c>
      <c r="R52" s="106">
        <f t="shared" si="77"/>
        <v>0</v>
      </c>
      <c r="S52" s="140" t="s">
        <v>499</v>
      </c>
      <c r="T52" s="57">
        <f t="shared" si="78"/>
        <v>0</v>
      </c>
      <c r="U52" s="107">
        <v>20</v>
      </c>
      <c r="V52" s="107">
        <v>0</v>
      </c>
      <c r="W52" s="107">
        <v>20</v>
      </c>
      <c r="X52" s="134">
        <v>0.79</v>
      </c>
      <c r="Y52" s="108">
        <f t="shared" si="79"/>
        <v>0</v>
      </c>
      <c r="Z52" s="109">
        <f t="shared" si="80"/>
        <v>0</v>
      </c>
      <c r="AA52" s="100"/>
      <c r="AB52" s="108">
        <f t="shared" si="81"/>
        <v>0</v>
      </c>
      <c r="AC52" s="100">
        <f t="shared" si="82"/>
        <v>0</v>
      </c>
      <c r="AE52" s="100">
        <f t="shared" si="83"/>
        <v>0</v>
      </c>
      <c r="AF52" s="100">
        <f t="shared" si="84"/>
        <v>0</v>
      </c>
      <c r="AH52" s="100">
        <f t="shared" si="85"/>
        <v>0</v>
      </c>
      <c r="AI52" s="100">
        <f t="shared" si="86"/>
        <v>0</v>
      </c>
    </row>
    <row r="53" spans="1:37" ht="19" x14ac:dyDescent="0.2">
      <c r="A53" s="16"/>
      <c r="B53" s="29" t="s">
        <v>500</v>
      </c>
      <c r="C53" s="8">
        <v>360</v>
      </c>
      <c r="D53" s="81"/>
      <c r="E53" s="81"/>
      <c r="F53" s="81"/>
      <c r="G53" s="81"/>
      <c r="H53" s="81"/>
      <c r="I53" s="81"/>
      <c r="J53" s="81"/>
      <c r="K53" s="81"/>
      <c r="L53" s="81"/>
      <c r="M53" s="6">
        <f t="shared" si="74"/>
        <v>378</v>
      </c>
      <c r="N53" s="83"/>
      <c r="O53" s="83"/>
      <c r="P53" s="35">
        <f t="shared" si="75"/>
        <v>0</v>
      </c>
      <c r="Q53" s="35">
        <f t="shared" si="76"/>
        <v>0</v>
      </c>
      <c r="R53" s="37">
        <f t="shared" si="77"/>
        <v>0</v>
      </c>
      <c r="S53" s="141" t="s">
        <v>501</v>
      </c>
      <c r="T53" s="56">
        <f t="shared" si="78"/>
        <v>0</v>
      </c>
      <c r="U53" s="14">
        <v>20</v>
      </c>
      <c r="V53" s="14">
        <v>0</v>
      </c>
      <c r="W53" s="14">
        <v>20</v>
      </c>
      <c r="X53" s="38">
        <v>3.32</v>
      </c>
      <c r="Y53" s="11">
        <f t="shared" si="79"/>
        <v>0</v>
      </c>
      <c r="Z53" s="10">
        <f t="shared" si="80"/>
        <v>0</v>
      </c>
      <c r="AA53" s="9"/>
      <c r="AB53" s="11">
        <f t="shared" si="81"/>
        <v>0</v>
      </c>
      <c r="AC53" s="9">
        <f t="shared" si="82"/>
        <v>0</v>
      </c>
      <c r="AE53" s="9">
        <f t="shared" si="83"/>
        <v>0</v>
      </c>
      <c r="AF53" s="9">
        <f t="shared" si="84"/>
        <v>0</v>
      </c>
      <c r="AH53" s="9">
        <f t="shared" si="85"/>
        <v>0</v>
      </c>
      <c r="AI53" s="9">
        <f t="shared" si="86"/>
        <v>0</v>
      </c>
    </row>
    <row r="54" spans="1:37" s="5" customFormat="1" ht="22" customHeight="1" x14ac:dyDescent="0.2">
      <c r="B54" s="29"/>
      <c r="C54" s="121"/>
      <c r="D54" s="80"/>
      <c r="E54" s="47"/>
      <c r="F54" s="48"/>
      <c r="G54" s="49"/>
      <c r="H54" s="50"/>
      <c r="I54" s="51"/>
      <c r="J54" s="52"/>
      <c r="K54" s="40"/>
      <c r="L54" s="41"/>
      <c r="M54" s="138"/>
      <c r="N54" s="53"/>
      <c r="O54" s="54"/>
      <c r="P54" s="85"/>
      <c r="Q54" s="86"/>
      <c r="R54" s="87"/>
      <c r="S54" s="138"/>
      <c r="T54" s="86"/>
      <c r="U54" s="125"/>
      <c r="V54" s="125"/>
      <c r="W54" s="125"/>
      <c r="X54" s="117"/>
      <c r="AB54" s="125"/>
      <c r="AC54" s="125"/>
      <c r="AE54" s="9"/>
      <c r="AH54" s="9"/>
      <c r="AI54" s="9"/>
      <c r="AJ54" s="1"/>
      <c r="AK54" s="1"/>
    </row>
    <row r="55" spans="1:37" s="101" customFormat="1" ht="20" x14ac:dyDescent="0.2">
      <c r="A55" s="146" t="s">
        <v>129</v>
      </c>
      <c r="B55" s="104" t="s">
        <v>502</v>
      </c>
      <c r="C55" s="103">
        <v>2324</v>
      </c>
      <c r="D55" s="82"/>
      <c r="E55" s="82"/>
      <c r="F55" s="82"/>
      <c r="G55" s="82"/>
      <c r="H55" s="82"/>
      <c r="I55" s="82"/>
      <c r="J55" s="82"/>
      <c r="K55" s="82"/>
      <c r="L55" s="82"/>
      <c r="M55" s="103">
        <v>2444</v>
      </c>
      <c r="N55" s="84"/>
      <c r="O55" s="84"/>
      <c r="P55" s="105">
        <f>AB55</f>
        <v>0</v>
      </c>
      <c r="Q55" s="105">
        <f>Y55</f>
        <v>0</v>
      </c>
      <c r="R55" s="106">
        <f>SUM(AE55:AF55)*X55</f>
        <v>0</v>
      </c>
      <c r="S55" s="140" t="s">
        <v>108</v>
      </c>
      <c r="T55" s="57">
        <f>SUM((AE55*C55)+(AF55*M55))</f>
        <v>0</v>
      </c>
      <c r="U55" s="107">
        <v>75</v>
      </c>
      <c r="V55" s="107">
        <v>0</v>
      </c>
      <c r="W55" s="107">
        <v>75</v>
      </c>
      <c r="X55" s="135">
        <f>SUM(X57:X67)</f>
        <v>36.21</v>
      </c>
      <c r="Y55" s="108">
        <f>(SUM(D55:L55)+SUM(N55:O55))*U55</f>
        <v>0</v>
      </c>
      <c r="Z55" s="109">
        <f>(SUM(D55:L55,N55:O55))*X55</f>
        <v>0</v>
      </c>
      <c r="AA55" s="100"/>
      <c r="AB55" s="108">
        <f>SUM(AE55+AF55)*11</f>
        <v>0</v>
      </c>
      <c r="AC55" s="100">
        <f>SUM(U55*AB55)/11</f>
        <v>0</v>
      </c>
      <c r="AE55" s="100">
        <f>SUM(D55:L55)</f>
        <v>0</v>
      </c>
      <c r="AF55" s="100">
        <f>SUM(N55:O55)</f>
        <v>0</v>
      </c>
      <c r="AH55" s="100">
        <f t="shared" ref="AH55" si="87">SUM(AE55:AF55)*V55</f>
        <v>0</v>
      </c>
      <c r="AI55" s="100">
        <f t="shared" ref="AI55" si="88">SUM(AE55:AF55)*W55</f>
        <v>0</v>
      </c>
    </row>
    <row r="56" spans="1:37" s="5" customFormat="1" ht="22" customHeight="1" x14ac:dyDescent="0.2">
      <c r="B56" s="29"/>
      <c r="C56" s="121"/>
      <c r="D56" s="80"/>
      <c r="E56" s="47"/>
      <c r="F56" s="48"/>
      <c r="G56" s="49"/>
      <c r="H56" s="50"/>
      <c r="I56" s="51"/>
      <c r="J56" s="52"/>
      <c r="K56" s="40"/>
      <c r="L56" s="41"/>
      <c r="M56" s="138"/>
      <c r="N56" s="53"/>
      <c r="O56" s="54"/>
      <c r="P56" s="85"/>
      <c r="Q56" s="86"/>
      <c r="R56" s="87"/>
      <c r="S56" s="138"/>
      <c r="T56" s="86"/>
      <c r="X56" s="117"/>
      <c r="AE56" s="9"/>
      <c r="AH56" s="9"/>
      <c r="AI56" s="9"/>
      <c r="AJ56" s="1"/>
      <c r="AK56" s="1"/>
    </row>
    <row r="57" spans="1:37" s="101" customFormat="1" ht="19" x14ac:dyDescent="0.2">
      <c r="A57" s="16"/>
      <c r="B57" s="102" t="s">
        <v>503</v>
      </c>
      <c r="C57" s="103">
        <v>170</v>
      </c>
      <c r="D57" s="82"/>
      <c r="E57" s="82"/>
      <c r="F57" s="82"/>
      <c r="G57" s="82"/>
      <c r="H57" s="82"/>
      <c r="I57" s="82"/>
      <c r="J57" s="82"/>
      <c r="K57" s="82"/>
      <c r="L57" s="82"/>
      <c r="M57" s="34">
        <f t="shared" ref="M57:M67" si="89">ROUNDUP((C57*105%),0.1)</f>
        <v>179</v>
      </c>
      <c r="N57" s="84"/>
      <c r="O57" s="84"/>
      <c r="P57" s="105">
        <f t="shared" ref="P57:P67" si="90">AB57</f>
        <v>0</v>
      </c>
      <c r="Q57" s="105">
        <f t="shared" ref="Q57:Q67" si="91">Y57</f>
        <v>0</v>
      </c>
      <c r="R57" s="106">
        <f t="shared" ref="R57:R67" si="92">SUM(AB57*X57)</f>
        <v>0</v>
      </c>
      <c r="S57" s="140" t="s">
        <v>504</v>
      </c>
      <c r="T57" s="57">
        <f t="shared" ref="T57:T67" si="93">SUM((AE57*C57)+(AF57*M57))</f>
        <v>0</v>
      </c>
      <c r="U57" s="107">
        <v>1</v>
      </c>
      <c r="V57" s="107">
        <v>0</v>
      </c>
      <c r="W57" s="107">
        <v>1</v>
      </c>
      <c r="X57" s="134">
        <v>2.76</v>
      </c>
      <c r="Y57" s="108">
        <f t="shared" ref="Y57:Y67" si="94">(SUM(D57:L57)+SUM(N57:O57))*U57</f>
        <v>0</v>
      </c>
      <c r="Z57" s="109">
        <f t="shared" ref="Z57:Z67" si="95">(SUM(D57:L57,N57:O57))*X57</f>
        <v>0</v>
      </c>
      <c r="AA57" s="100"/>
      <c r="AB57" s="108">
        <f t="shared" ref="AB57:AB67" si="96">SUM(AE57+AF57)</f>
        <v>0</v>
      </c>
      <c r="AC57" s="100">
        <f t="shared" ref="AC57:AC67" si="97">SUM(U57*AB57)</f>
        <v>0</v>
      </c>
      <c r="AE57" s="100">
        <f t="shared" ref="AE57:AE67" si="98">SUM(D57:L57)</f>
        <v>0</v>
      </c>
      <c r="AF57" s="100">
        <f t="shared" ref="AF57:AF67" si="99">SUM(N57:O57)</f>
        <v>0</v>
      </c>
      <c r="AH57" s="100">
        <f t="shared" ref="AH57:AH67" si="100">SUM(AE57:AF57)*V57</f>
        <v>0</v>
      </c>
      <c r="AI57" s="100">
        <f t="shared" ref="AI57:AI67" si="101">SUM(AE57:AF57)*W57</f>
        <v>0</v>
      </c>
    </row>
    <row r="58" spans="1:37" ht="19" x14ac:dyDescent="0.2">
      <c r="A58" s="16"/>
      <c r="B58" s="29" t="s">
        <v>505</v>
      </c>
      <c r="C58" s="8">
        <v>170</v>
      </c>
      <c r="D58" s="81"/>
      <c r="E58" s="81"/>
      <c r="F58" s="81"/>
      <c r="G58" s="81"/>
      <c r="H58" s="81"/>
      <c r="I58" s="81"/>
      <c r="J58" s="81"/>
      <c r="K58" s="81"/>
      <c r="L58" s="81"/>
      <c r="M58" s="6">
        <f t="shared" si="89"/>
        <v>179</v>
      </c>
      <c r="N58" s="83"/>
      <c r="O58" s="83"/>
      <c r="P58" s="35">
        <f t="shared" si="90"/>
        <v>0</v>
      </c>
      <c r="Q58" s="35">
        <f t="shared" si="91"/>
        <v>0</v>
      </c>
      <c r="R58" s="37">
        <f t="shared" si="92"/>
        <v>0</v>
      </c>
      <c r="S58" s="141" t="s">
        <v>506</v>
      </c>
      <c r="T58" s="56">
        <f t="shared" si="93"/>
        <v>0</v>
      </c>
      <c r="U58" s="14">
        <v>1</v>
      </c>
      <c r="V58" s="14">
        <v>0</v>
      </c>
      <c r="W58" s="14">
        <v>1</v>
      </c>
      <c r="X58" s="38">
        <v>2.87</v>
      </c>
      <c r="Y58" s="11">
        <f t="shared" si="94"/>
        <v>0</v>
      </c>
      <c r="Z58" s="10">
        <f t="shared" si="95"/>
        <v>0</v>
      </c>
      <c r="AA58" s="9"/>
      <c r="AB58" s="11">
        <f t="shared" si="96"/>
        <v>0</v>
      </c>
      <c r="AC58" s="9">
        <f t="shared" si="97"/>
        <v>0</v>
      </c>
      <c r="AE58" s="9">
        <f t="shared" si="98"/>
        <v>0</v>
      </c>
      <c r="AF58" s="9">
        <f t="shared" si="99"/>
        <v>0</v>
      </c>
      <c r="AH58" s="9">
        <f t="shared" si="100"/>
        <v>0</v>
      </c>
      <c r="AI58" s="9">
        <f t="shared" si="101"/>
        <v>0</v>
      </c>
    </row>
    <row r="59" spans="1:37" s="101" customFormat="1" ht="19" x14ac:dyDescent="0.2">
      <c r="A59" s="16"/>
      <c r="B59" s="102" t="s">
        <v>507</v>
      </c>
      <c r="C59" s="103">
        <v>190</v>
      </c>
      <c r="D59" s="82"/>
      <c r="E59" s="82"/>
      <c r="F59" s="82"/>
      <c r="G59" s="82"/>
      <c r="H59" s="82"/>
      <c r="I59" s="82"/>
      <c r="J59" s="82"/>
      <c r="K59" s="82"/>
      <c r="L59" s="82"/>
      <c r="M59" s="34">
        <f t="shared" si="89"/>
        <v>200</v>
      </c>
      <c r="N59" s="84"/>
      <c r="O59" s="84"/>
      <c r="P59" s="105">
        <f t="shared" si="90"/>
        <v>0</v>
      </c>
      <c r="Q59" s="105">
        <f t="shared" si="91"/>
        <v>0</v>
      </c>
      <c r="R59" s="106">
        <f t="shared" si="92"/>
        <v>0</v>
      </c>
      <c r="S59" s="140" t="s">
        <v>508</v>
      </c>
      <c r="T59" s="57">
        <f t="shared" si="93"/>
        <v>0</v>
      </c>
      <c r="U59" s="107">
        <v>1</v>
      </c>
      <c r="V59" s="107">
        <v>0</v>
      </c>
      <c r="W59" s="107">
        <v>1</v>
      </c>
      <c r="X59" s="134">
        <v>3.42</v>
      </c>
      <c r="Y59" s="108">
        <f t="shared" si="94"/>
        <v>0</v>
      </c>
      <c r="Z59" s="109">
        <f t="shared" si="95"/>
        <v>0</v>
      </c>
      <c r="AA59" s="100"/>
      <c r="AB59" s="108">
        <f t="shared" si="96"/>
        <v>0</v>
      </c>
      <c r="AC59" s="100">
        <f t="shared" si="97"/>
        <v>0</v>
      </c>
      <c r="AE59" s="100">
        <f t="shared" si="98"/>
        <v>0</v>
      </c>
      <c r="AF59" s="100">
        <f t="shared" si="99"/>
        <v>0</v>
      </c>
      <c r="AH59" s="100">
        <f t="shared" si="100"/>
        <v>0</v>
      </c>
      <c r="AI59" s="100">
        <f t="shared" si="101"/>
        <v>0</v>
      </c>
    </row>
    <row r="60" spans="1:37" ht="19" x14ac:dyDescent="0.2">
      <c r="A60" s="16"/>
      <c r="B60" s="29" t="s">
        <v>509</v>
      </c>
      <c r="C60" s="8">
        <v>284</v>
      </c>
      <c r="D60" s="81"/>
      <c r="E60" s="81"/>
      <c r="F60" s="81"/>
      <c r="G60" s="81"/>
      <c r="H60" s="81"/>
      <c r="I60" s="81"/>
      <c r="J60" s="81"/>
      <c r="K60" s="81"/>
      <c r="L60" s="81"/>
      <c r="M60" s="6">
        <f t="shared" si="89"/>
        <v>299</v>
      </c>
      <c r="N60" s="83"/>
      <c r="O60" s="83"/>
      <c r="P60" s="35">
        <f t="shared" si="90"/>
        <v>0</v>
      </c>
      <c r="Q60" s="35">
        <f t="shared" si="91"/>
        <v>0</v>
      </c>
      <c r="R60" s="37">
        <f t="shared" si="92"/>
        <v>0</v>
      </c>
      <c r="S60" s="141" t="s">
        <v>510</v>
      </c>
      <c r="T60" s="56">
        <f t="shared" si="93"/>
        <v>0</v>
      </c>
      <c r="U60" s="14">
        <v>3</v>
      </c>
      <c r="V60" s="14">
        <v>0</v>
      </c>
      <c r="W60" s="14">
        <v>3</v>
      </c>
      <c r="X60" s="38">
        <v>4.28</v>
      </c>
      <c r="Y60" s="11">
        <f t="shared" si="94"/>
        <v>0</v>
      </c>
      <c r="Z60" s="10">
        <f t="shared" si="95"/>
        <v>0</v>
      </c>
      <c r="AA60" s="9"/>
      <c r="AB60" s="11">
        <f t="shared" si="96"/>
        <v>0</v>
      </c>
      <c r="AC60" s="9">
        <f t="shared" si="97"/>
        <v>0</v>
      </c>
      <c r="AE60" s="9">
        <f t="shared" si="98"/>
        <v>0</v>
      </c>
      <c r="AF60" s="9">
        <f t="shared" si="99"/>
        <v>0</v>
      </c>
      <c r="AH60" s="9">
        <f t="shared" si="100"/>
        <v>0</v>
      </c>
      <c r="AI60" s="9">
        <f t="shared" si="101"/>
        <v>0</v>
      </c>
    </row>
    <row r="61" spans="1:37" s="101" customFormat="1" ht="19" x14ac:dyDescent="0.2">
      <c r="A61" s="16"/>
      <c r="B61" s="102" t="s">
        <v>511</v>
      </c>
      <c r="C61" s="103">
        <v>258</v>
      </c>
      <c r="D61" s="82"/>
      <c r="E61" s="82"/>
      <c r="F61" s="82"/>
      <c r="G61" s="82"/>
      <c r="H61" s="82"/>
      <c r="I61" s="82"/>
      <c r="J61" s="82"/>
      <c r="K61" s="82"/>
      <c r="L61" s="82"/>
      <c r="M61" s="34">
        <f t="shared" si="89"/>
        <v>271</v>
      </c>
      <c r="N61" s="84"/>
      <c r="O61" s="84"/>
      <c r="P61" s="105">
        <f t="shared" si="90"/>
        <v>0</v>
      </c>
      <c r="Q61" s="105">
        <f t="shared" si="91"/>
        <v>0</v>
      </c>
      <c r="R61" s="106">
        <f t="shared" si="92"/>
        <v>0</v>
      </c>
      <c r="S61" s="140" t="s">
        <v>512</v>
      </c>
      <c r="T61" s="57">
        <f t="shared" si="93"/>
        <v>0</v>
      </c>
      <c r="U61" s="107">
        <v>3</v>
      </c>
      <c r="V61" s="107">
        <v>0</v>
      </c>
      <c r="W61" s="107">
        <v>3</v>
      </c>
      <c r="X61" s="134">
        <v>3.42</v>
      </c>
      <c r="Y61" s="108">
        <f t="shared" si="94"/>
        <v>0</v>
      </c>
      <c r="Z61" s="109">
        <f t="shared" si="95"/>
        <v>0</v>
      </c>
      <c r="AA61" s="100"/>
      <c r="AB61" s="108">
        <f t="shared" si="96"/>
        <v>0</v>
      </c>
      <c r="AC61" s="100">
        <f t="shared" si="97"/>
        <v>0</v>
      </c>
      <c r="AE61" s="100">
        <f t="shared" si="98"/>
        <v>0</v>
      </c>
      <c r="AF61" s="100">
        <f t="shared" si="99"/>
        <v>0</v>
      </c>
      <c r="AH61" s="100">
        <f t="shared" si="100"/>
        <v>0</v>
      </c>
      <c r="AI61" s="100">
        <f t="shared" si="101"/>
        <v>0</v>
      </c>
    </row>
    <row r="62" spans="1:37" ht="19" x14ac:dyDescent="0.2">
      <c r="A62" s="16"/>
      <c r="B62" s="29" t="s">
        <v>513</v>
      </c>
      <c r="C62" s="8">
        <v>286</v>
      </c>
      <c r="D62" s="81"/>
      <c r="E62" s="81"/>
      <c r="F62" s="81"/>
      <c r="G62" s="81"/>
      <c r="H62" s="81"/>
      <c r="I62" s="81"/>
      <c r="J62" s="81"/>
      <c r="K62" s="81"/>
      <c r="L62" s="81"/>
      <c r="M62" s="6">
        <f t="shared" si="89"/>
        <v>301</v>
      </c>
      <c r="N62" s="83"/>
      <c r="O62" s="83"/>
      <c r="P62" s="35">
        <f t="shared" si="90"/>
        <v>0</v>
      </c>
      <c r="Q62" s="35">
        <f t="shared" si="91"/>
        <v>0</v>
      </c>
      <c r="R62" s="37">
        <f t="shared" si="92"/>
        <v>0</v>
      </c>
      <c r="S62" s="141" t="s">
        <v>514</v>
      </c>
      <c r="T62" s="56">
        <f t="shared" si="93"/>
        <v>0</v>
      </c>
      <c r="U62" s="14">
        <v>3</v>
      </c>
      <c r="V62" s="14">
        <v>0</v>
      </c>
      <c r="W62" s="14">
        <v>3</v>
      </c>
      <c r="X62" s="38">
        <v>4.54</v>
      </c>
      <c r="Y62" s="11">
        <f t="shared" si="94"/>
        <v>0</v>
      </c>
      <c r="Z62" s="10">
        <f t="shared" si="95"/>
        <v>0</v>
      </c>
      <c r="AA62" s="9"/>
      <c r="AB62" s="11">
        <f t="shared" si="96"/>
        <v>0</v>
      </c>
      <c r="AC62" s="9">
        <f t="shared" si="97"/>
        <v>0</v>
      </c>
      <c r="AE62" s="9">
        <f t="shared" si="98"/>
        <v>0</v>
      </c>
      <c r="AF62" s="9">
        <f t="shared" si="99"/>
        <v>0</v>
      </c>
      <c r="AH62" s="9">
        <f t="shared" si="100"/>
        <v>0</v>
      </c>
      <c r="AI62" s="9">
        <f t="shared" si="101"/>
        <v>0</v>
      </c>
    </row>
    <row r="63" spans="1:37" s="101" customFormat="1" ht="19" x14ac:dyDescent="0.2">
      <c r="A63" s="16"/>
      <c r="B63" s="102" t="s">
        <v>515</v>
      </c>
      <c r="C63" s="103">
        <v>292</v>
      </c>
      <c r="D63" s="82"/>
      <c r="E63" s="82"/>
      <c r="F63" s="82"/>
      <c r="G63" s="82"/>
      <c r="H63" s="82"/>
      <c r="I63" s="82"/>
      <c r="J63" s="82"/>
      <c r="K63" s="82"/>
      <c r="L63" s="82"/>
      <c r="M63" s="34">
        <f t="shared" si="89"/>
        <v>307</v>
      </c>
      <c r="N63" s="84"/>
      <c r="O63" s="84"/>
      <c r="P63" s="105">
        <f t="shared" si="90"/>
        <v>0</v>
      </c>
      <c r="Q63" s="105">
        <f t="shared" si="91"/>
        <v>0</v>
      </c>
      <c r="R63" s="106">
        <f t="shared" si="92"/>
        <v>0</v>
      </c>
      <c r="S63" s="140" t="s">
        <v>516</v>
      </c>
      <c r="T63" s="57">
        <f t="shared" si="93"/>
        <v>0</v>
      </c>
      <c r="U63" s="107">
        <v>3</v>
      </c>
      <c r="V63" s="107">
        <v>0</v>
      </c>
      <c r="W63" s="107">
        <v>3</v>
      </c>
      <c r="X63" s="134">
        <v>4.68</v>
      </c>
      <c r="Y63" s="108">
        <f t="shared" si="94"/>
        <v>0</v>
      </c>
      <c r="Z63" s="109">
        <f t="shared" si="95"/>
        <v>0</v>
      </c>
      <c r="AA63" s="100"/>
      <c r="AB63" s="108">
        <f t="shared" si="96"/>
        <v>0</v>
      </c>
      <c r="AC63" s="100">
        <f t="shared" si="97"/>
        <v>0</v>
      </c>
      <c r="AE63" s="100">
        <f t="shared" si="98"/>
        <v>0</v>
      </c>
      <c r="AF63" s="100">
        <f t="shared" si="99"/>
        <v>0</v>
      </c>
      <c r="AH63" s="100">
        <f t="shared" si="100"/>
        <v>0</v>
      </c>
      <c r="AI63" s="100">
        <f t="shared" si="101"/>
        <v>0</v>
      </c>
    </row>
    <row r="64" spans="1:37" ht="19" x14ac:dyDescent="0.2">
      <c r="A64" s="16"/>
      <c r="B64" s="29" t="s">
        <v>517</v>
      </c>
      <c r="C64" s="8">
        <v>286</v>
      </c>
      <c r="D64" s="81"/>
      <c r="E64" s="81"/>
      <c r="F64" s="81"/>
      <c r="G64" s="81"/>
      <c r="H64" s="81"/>
      <c r="I64" s="81"/>
      <c r="J64" s="81"/>
      <c r="K64" s="81"/>
      <c r="L64" s="81"/>
      <c r="M64" s="6">
        <f t="shared" si="89"/>
        <v>301</v>
      </c>
      <c r="N64" s="83"/>
      <c r="O64" s="83"/>
      <c r="P64" s="35">
        <f t="shared" si="90"/>
        <v>0</v>
      </c>
      <c r="Q64" s="35">
        <f t="shared" si="91"/>
        <v>0</v>
      </c>
      <c r="R64" s="37">
        <f t="shared" si="92"/>
        <v>0</v>
      </c>
      <c r="S64" s="141" t="s">
        <v>518</v>
      </c>
      <c r="T64" s="56">
        <f t="shared" si="93"/>
        <v>0</v>
      </c>
      <c r="U64" s="14">
        <v>10</v>
      </c>
      <c r="V64" s="14">
        <v>0</v>
      </c>
      <c r="W64" s="14">
        <v>10</v>
      </c>
      <c r="X64" s="38">
        <v>3.96</v>
      </c>
      <c r="Y64" s="11">
        <f t="shared" si="94"/>
        <v>0</v>
      </c>
      <c r="Z64" s="10">
        <f t="shared" si="95"/>
        <v>0</v>
      </c>
      <c r="AA64" s="9"/>
      <c r="AB64" s="11">
        <f t="shared" si="96"/>
        <v>0</v>
      </c>
      <c r="AC64" s="9">
        <f t="shared" si="97"/>
        <v>0</v>
      </c>
      <c r="AE64" s="9">
        <f t="shared" si="98"/>
        <v>0</v>
      </c>
      <c r="AF64" s="9">
        <f t="shared" si="99"/>
        <v>0</v>
      </c>
      <c r="AH64" s="9">
        <f t="shared" si="100"/>
        <v>0</v>
      </c>
      <c r="AI64" s="9">
        <f t="shared" si="101"/>
        <v>0</v>
      </c>
    </row>
    <row r="65" spans="1:37" s="101" customFormat="1" ht="19" x14ac:dyDescent="0.2">
      <c r="A65" s="16"/>
      <c r="B65" s="102" t="s">
        <v>519</v>
      </c>
      <c r="C65" s="103">
        <v>350</v>
      </c>
      <c r="D65" s="82"/>
      <c r="E65" s="82"/>
      <c r="F65" s="82"/>
      <c r="G65" s="82"/>
      <c r="H65" s="82"/>
      <c r="I65" s="82"/>
      <c r="J65" s="82"/>
      <c r="K65" s="82"/>
      <c r="L65" s="82"/>
      <c r="M65" s="34">
        <f t="shared" si="89"/>
        <v>368</v>
      </c>
      <c r="N65" s="84"/>
      <c r="O65" s="84"/>
      <c r="P65" s="105">
        <f t="shared" si="90"/>
        <v>0</v>
      </c>
      <c r="Q65" s="105">
        <f t="shared" si="91"/>
        <v>0</v>
      </c>
      <c r="R65" s="106">
        <f t="shared" si="92"/>
        <v>0</v>
      </c>
      <c r="S65" s="140" t="s">
        <v>520</v>
      </c>
      <c r="T65" s="57">
        <f t="shared" si="93"/>
        <v>0</v>
      </c>
      <c r="U65" s="107">
        <v>15</v>
      </c>
      <c r="V65" s="107">
        <v>0</v>
      </c>
      <c r="W65" s="107">
        <v>15</v>
      </c>
      <c r="X65" s="134">
        <v>3.95</v>
      </c>
      <c r="Y65" s="108">
        <f t="shared" si="94"/>
        <v>0</v>
      </c>
      <c r="Z65" s="109">
        <f t="shared" si="95"/>
        <v>0</v>
      </c>
      <c r="AA65" s="100"/>
      <c r="AB65" s="108">
        <f t="shared" si="96"/>
        <v>0</v>
      </c>
      <c r="AC65" s="100">
        <f t="shared" si="97"/>
        <v>0</v>
      </c>
      <c r="AE65" s="100">
        <f t="shared" si="98"/>
        <v>0</v>
      </c>
      <c r="AF65" s="100">
        <f t="shared" si="99"/>
        <v>0</v>
      </c>
      <c r="AH65" s="100">
        <f t="shared" si="100"/>
        <v>0</v>
      </c>
      <c r="AI65" s="100">
        <f t="shared" si="101"/>
        <v>0</v>
      </c>
    </row>
    <row r="66" spans="1:37" ht="19" x14ac:dyDescent="0.2">
      <c r="A66" s="16"/>
      <c r="B66" s="29" t="s">
        <v>521</v>
      </c>
      <c r="C66" s="8">
        <v>156</v>
      </c>
      <c r="D66" s="81"/>
      <c r="E66" s="81"/>
      <c r="F66" s="81"/>
      <c r="G66" s="81"/>
      <c r="H66" s="81"/>
      <c r="I66" s="81"/>
      <c r="J66" s="81"/>
      <c r="K66" s="81"/>
      <c r="L66" s="81"/>
      <c r="M66" s="6">
        <f t="shared" si="89"/>
        <v>164</v>
      </c>
      <c r="N66" s="83"/>
      <c r="O66" s="83"/>
      <c r="P66" s="35">
        <f t="shared" si="90"/>
        <v>0</v>
      </c>
      <c r="Q66" s="35">
        <f t="shared" si="91"/>
        <v>0</v>
      </c>
      <c r="R66" s="37">
        <f t="shared" si="92"/>
        <v>0</v>
      </c>
      <c r="S66" s="141" t="s">
        <v>522</v>
      </c>
      <c r="T66" s="56">
        <f t="shared" si="93"/>
        <v>0</v>
      </c>
      <c r="U66" s="14">
        <v>15</v>
      </c>
      <c r="V66" s="14">
        <v>0</v>
      </c>
      <c r="W66" s="14">
        <v>15</v>
      </c>
      <c r="X66" s="38">
        <v>1.62</v>
      </c>
      <c r="Y66" s="11">
        <f t="shared" si="94"/>
        <v>0</v>
      </c>
      <c r="Z66" s="10">
        <f t="shared" si="95"/>
        <v>0</v>
      </c>
      <c r="AA66" s="9"/>
      <c r="AB66" s="11">
        <f t="shared" si="96"/>
        <v>0</v>
      </c>
      <c r="AC66" s="9">
        <f t="shared" si="97"/>
        <v>0</v>
      </c>
      <c r="AE66" s="9">
        <f t="shared" si="98"/>
        <v>0</v>
      </c>
      <c r="AF66" s="9">
        <f t="shared" si="99"/>
        <v>0</v>
      </c>
      <c r="AH66" s="9">
        <f t="shared" si="100"/>
        <v>0</v>
      </c>
      <c r="AI66" s="9">
        <f t="shared" si="101"/>
        <v>0</v>
      </c>
    </row>
    <row r="67" spans="1:37" s="101" customFormat="1" ht="19" x14ac:dyDescent="0.2">
      <c r="A67" s="16"/>
      <c r="B67" s="102" t="s">
        <v>523</v>
      </c>
      <c r="C67" s="103">
        <v>140</v>
      </c>
      <c r="D67" s="82"/>
      <c r="E67" s="82"/>
      <c r="F67" s="82"/>
      <c r="G67" s="82"/>
      <c r="H67" s="82"/>
      <c r="I67" s="82"/>
      <c r="J67" s="82"/>
      <c r="K67" s="82"/>
      <c r="L67" s="82"/>
      <c r="M67" s="34">
        <f t="shared" si="89"/>
        <v>147</v>
      </c>
      <c r="N67" s="84"/>
      <c r="O67" s="84"/>
      <c r="P67" s="105">
        <f t="shared" si="90"/>
        <v>0</v>
      </c>
      <c r="Q67" s="105">
        <f t="shared" si="91"/>
        <v>0</v>
      </c>
      <c r="R67" s="106">
        <f t="shared" si="92"/>
        <v>0</v>
      </c>
      <c r="S67" s="140" t="s">
        <v>524</v>
      </c>
      <c r="T67" s="57">
        <f t="shared" si="93"/>
        <v>0</v>
      </c>
      <c r="U67" s="107">
        <v>20</v>
      </c>
      <c r="V67" s="107">
        <v>0</v>
      </c>
      <c r="W67" s="107">
        <v>20</v>
      </c>
      <c r="X67" s="134">
        <v>0.71</v>
      </c>
      <c r="Y67" s="108">
        <f t="shared" si="94"/>
        <v>0</v>
      </c>
      <c r="Z67" s="109">
        <f t="shared" si="95"/>
        <v>0</v>
      </c>
      <c r="AA67" s="100"/>
      <c r="AB67" s="108">
        <f t="shared" si="96"/>
        <v>0</v>
      </c>
      <c r="AC67" s="100">
        <f t="shared" si="97"/>
        <v>0</v>
      </c>
      <c r="AE67" s="100">
        <f t="shared" si="98"/>
        <v>0</v>
      </c>
      <c r="AF67" s="100">
        <f t="shared" si="99"/>
        <v>0</v>
      </c>
      <c r="AH67" s="100">
        <f t="shared" si="100"/>
        <v>0</v>
      </c>
      <c r="AI67" s="100">
        <f t="shared" si="101"/>
        <v>0</v>
      </c>
    </row>
    <row r="68" spans="1:37" s="5" customFormat="1" ht="22" customHeight="1" x14ac:dyDescent="0.2">
      <c r="B68" s="29"/>
      <c r="C68" s="121"/>
      <c r="D68" s="80"/>
      <c r="E68" s="47"/>
      <c r="F68" s="48"/>
      <c r="G68" s="49"/>
      <c r="H68" s="50"/>
      <c r="I68" s="51"/>
      <c r="J68" s="52"/>
      <c r="K68" s="40"/>
      <c r="L68" s="41"/>
      <c r="M68" s="138"/>
      <c r="N68" s="53"/>
      <c r="O68" s="54"/>
      <c r="P68" s="85"/>
      <c r="Q68" s="86"/>
      <c r="R68" s="87"/>
      <c r="S68" s="138"/>
      <c r="T68" s="86"/>
      <c r="U68" s="125"/>
      <c r="V68" s="125"/>
      <c r="W68" s="125"/>
      <c r="X68" s="117"/>
      <c r="AB68" s="125"/>
      <c r="AC68" s="125"/>
      <c r="AE68" s="9"/>
      <c r="AH68" s="9"/>
      <c r="AI68" s="9"/>
      <c r="AJ68" s="1"/>
      <c r="AK68" s="1"/>
    </row>
    <row r="69" spans="1:37" s="101" customFormat="1" ht="20" x14ac:dyDescent="0.2">
      <c r="A69" s="146" t="s">
        <v>129</v>
      </c>
      <c r="B69" s="104" t="s">
        <v>525</v>
      </c>
      <c r="C69" s="103">
        <v>3298</v>
      </c>
      <c r="D69" s="82"/>
      <c r="E69" s="82"/>
      <c r="F69" s="82"/>
      <c r="G69" s="82"/>
      <c r="H69" s="82"/>
      <c r="I69" s="82"/>
      <c r="J69" s="82"/>
      <c r="K69" s="82"/>
      <c r="L69" s="82"/>
      <c r="M69" s="103">
        <v>3470</v>
      </c>
      <c r="N69" s="84"/>
      <c r="O69" s="84"/>
      <c r="P69" s="105">
        <f>AB69</f>
        <v>0</v>
      </c>
      <c r="Q69" s="105">
        <f>Y69</f>
        <v>0</v>
      </c>
      <c r="R69" s="106">
        <f>SUM(AE69:AF69)*X69</f>
        <v>0</v>
      </c>
      <c r="S69" s="140" t="s">
        <v>110</v>
      </c>
      <c r="T69" s="57">
        <f>SUM((AE69*C69)+(AF69*M69))</f>
        <v>0</v>
      </c>
      <c r="U69" s="107">
        <v>95</v>
      </c>
      <c r="V69" s="107">
        <v>0</v>
      </c>
      <c r="W69" s="107">
        <v>95</v>
      </c>
      <c r="X69" s="135">
        <f>SUM(X71:X89)</f>
        <v>46.713999999999999</v>
      </c>
      <c r="Y69" s="108">
        <f>(SUM(D69:L69)+SUM(N69:O69))*U69</f>
        <v>0</v>
      </c>
      <c r="Z69" s="109">
        <f>(SUM(D69:L69,N69:O69))*X69</f>
        <v>0</v>
      </c>
      <c r="AA69" s="100"/>
      <c r="AB69" s="108">
        <f>SUM(AE69+AF69)*19</f>
        <v>0</v>
      </c>
      <c r="AC69" s="100">
        <f>SUM(U69*AB69)/19</f>
        <v>0</v>
      </c>
      <c r="AE69" s="100">
        <f>SUM(D69:L69)</f>
        <v>0</v>
      </c>
      <c r="AF69" s="100">
        <f>SUM(N69:O69)</f>
        <v>0</v>
      </c>
      <c r="AH69" s="100">
        <f t="shared" ref="AH69" si="102">SUM(AE69:AF69)*V69</f>
        <v>0</v>
      </c>
      <c r="AI69" s="100">
        <f t="shared" ref="AI69" si="103">SUM(AE69:AF69)*W69</f>
        <v>0</v>
      </c>
    </row>
    <row r="70" spans="1:37" s="5" customFormat="1" ht="22" customHeight="1" x14ac:dyDescent="0.2">
      <c r="B70" s="29"/>
      <c r="C70" s="121"/>
      <c r="D70" s="80"/>
      <c r="E70" s="47"/>
      <c r="F70" s="48"/>
      <c r="G70" s="49"/>
      <c r="H70" s="50"/>
      <c r="I70" s="51"/>
      <c r="J70" s="52"/>
      <c r="K70" s="40"/>
      <c r="L70" s="41"/>
      <c r="M70" s="138"/>
      <c r="N70" s="53"/>
      <c r="O70" s="54"/>
      <c r="P70" s="85"/>
      <c r="Q70" s="86"/>
      <c r="R70" s="87"/>
      <c r="S70" s="138"/>
      <c r="T70" s="86"/>
      <c r="X70" s="117"/>
      <c r="AE70" s="9"/>
      <c r="AH70" s="9"/>
      <c r="AI70" s="9"/>
      <c r="AJ70" s="1"/>
      <c r="AK70" s="1"/>
    </row>
    <row r="71" spans="1:37" s="101" customFormat="1" ht="19" x14ac:dyDescent="0.2">
      <c r="A71" s="16"/>
      <c r="B71" s="102" t="s">
        <v>526</v>
      </c>
      <c r="C71" s="103">
        <v>144</v>
      </c>
      <c r="D71" s="82"/>
      <c r="E71" s="82"/>
      <c r="F71" s="82"/>
      <c r="G71" s="82"/>
      <c r="H71" s="82"/>
      <c r="I71" s="82"/>
      <c r="J71" s="82"/>
      <c r="K71" s="82"/>
      <c r="L71" s="82"/>
      <c r="M71" s="34">
        <f t="shared" ref="M71:M89" si="104">ROUNDUP((C71*105%),0.1)</f>
        <v>152</v>
      </c>
      <c r="N71" s="84"/>
      <c r="O71" s="84"/>
      <c r="P71" s="105">
        <f t="shared" ref="P71:P89" si="105">AB71</f>
        <v>0</v>
      </c>
      <c r="Q71" s="105">
        <f t="shared" ref="Q71:Q87" si="106">Y71</f>
        <v>0</v>
      </c>
      <c r="R71" s="106">
        <f t="shared" ref="R71:R87" si="107">SUM(AB71*X71)</f>
        <v>0</v>
      </c>
      <c r="S71" s="140" t="s">
        <v>527</v>
      </c>
      <c r="T71" s="57">
        <f t="shared" ref="T71:T89" si="108">SUM((AE71*C71)+(AF71*M71))</f>
        <v>0</v>
      </c>
      <c r="U71" s="107">
        <v>1</v>
      </c>
      <c r="V71" s="107">
        <v>0</v>
      </c>
      <c r="W71" s="107">
        <v>1</v>
      </c>
      <c r="X71" s="134">
        <v>2.016</v>
      </c>
      <c r="Y71" s="108">
        <f t="shared" ref="Y71:Y89" si="109">(SUM(D71:L71)+SUM(N71:O71))*U71</f>
        <v>0</v>
      </c>
      <c r="Z71" s="109">
        <f t="shared" ref="Z71:Z89" si="110">(SUM(D71:L71,N71:O71))*X71</f>
        <v>0</v>
      </c>
      <c r="AA71" s="100"/>
      <c r="AB71" s="108">
        <f t="shared" ref="AB71:AB87" si="111">SUM(AE71+AF71)</f>
        <v>0</v>
      </c>
      <c r="AC71" s="100">
        <f t="shared" ref="AC71:AC87" si="112">SUM(U71*AB71)</f>
        <v>0</v>
      </c>
      <c r="AE71" s="100">
        <f t="shared" ref="AE71:AE89" si="113">SUM(D71:L71)</f>
        <v>0</v>
      </c>
      <c r="AF71" s="100">
        <f t="shared" ref="AF71:AF89" si="114">SUM(N71:O71)</f>
        <v>0</v>
      </c>
      <c r="AH71" s="100">
        <f t="shared" ref="AH71:AH87" si="115">SUM(AE71:AF71)*V71</f>
        <v>0</v>
      </c>
      <c r="AI71" s="100">
        <f t="shared" ref="AI71:AI87" si="116">SUM(AE71:AF71)*W71</f>
        <v>0</v>
      </c>
    </row>
    <row r="72" spans="1:37" ht="19" x14ac:dyDescent="0.2">
      <c r="A72" s="16"/>
      <c r="B72" s="29" t="s">
        <v>528</v>
      </c>
      <c r="C72" s="8">
        <v>160</v>
      </c>
      <c r="D72" s="81"/>
      <c r="E72" s="81"/>
      <c r="F72" s="81"/>
      <c r="G72" s="81"/>
      <c r="H72" s="81"/>
      <c r="I72" s="81"/>
      <c r="J72" s="81"/>
      <c r="K72" s="81"/>
      <c r="L72" s="81"/>
      <c r="M72" s="6">
        <f t="shared" si="104"/>
        <v>168</v>
      </c>
      <c r="N72" s="83"/>
      <c r="O72" s="83"/>
      <c r="P72" s="35">
        <f t="shared" si="105"/>
        <v>0</v>
      </c>
      <c r="Q72" s="35">
        <f t="shared" si="106"/>
        <v>0</v>
      </c>
      <c r="R72" s="37">
        <f t="shared" si="107"/>
        <v>0</v>
      </c>
      <c r="S72" s="141" t="s">
        <v>529</v>
      </c>
      <c r="T72" s="56">
        <f t="shared" si="108"/>
        <v>0</v>
      </c>
      <c r="U72" s="14">
        <v>1</v>
      </c>
      <c r="V72" s="14">
        <v>0</v>
      </c>
      <c r="W72" s="14">
        <v>1</v>
      </c>
      <c r="X72" s="38">
        <v>2.5960000000000001</v>
      </c>
      <c r="Y72" s="11">
        <f t="shared" si="109"/>
        <v>0</v>
      </c>
      <c r="Z72" s="10">
        <f t="shared" si="110"/>
        <v>0</v>
      </c>
      <c r="AA72" s="9"/>
      <c r="AB72" s="11">
        <f t="shared" si="111"/>
        <v>0</v>
      </c>
      <c r="AC72" s="9">
        <f t="shared" si="112"/>
        <v>0</v>
      </c>
      <c r="AE72" s="9">
        <f t="shared" si="113"/>
        <v>0</v>
      </c>
      <c r="AF72" s="9">
        <f t="shared" si="114"/>
        <v>0</v>
      </c>
      <c r="AH72" s="9">
        <f t="shared" si="115"/>
        <v>0</v>
      </c>
      <c r="AI72" s="9">
        <f t="shared" si="116"/>
        <v>0</v>
      </c>
    </row>
    <row r="73" spans="1:37" s="101" customFormat="1" ht="19" x14ac:dyDescent="0.2">
      <c r="A73" s="16"/>
      <c r="B73" s="102" t="s">
        <v>530</v>
      </c>
      <c r="C73" s="103">
        <v>158</v>
      </c>
      <c r="D73" s="82"/>
      <c r="E73" s="82"/>
      <c r="F73" s="82"/>
      <c r="G73" s="82"/>
      <c r="H73" s="82"/>
      <c r="I73" s="82"/>
      <c r="J73" s="82"/>
      <c r="K73" s="82"/>
      <c r="L73" s="82"/>
      <c r="M73" s="34">
        <f t="shared" si="104"/>
        <v>166</v>
      </c>
      <c r="N73" s="84"/>
      <c r="O73" s="84"/>
      <c r="P73" s="105">
        <f t="shared" si="105"/>
        <v>0</v>
      </c>
      <c r="Q73" s="105">
        <f t="shared" si="106"/>
        <v>0</v>
      </c>
      <c r="R73" s="106">
        <f t="shared" si="107"/>
        <v>0</v>
      </c>
      <c r="S73" s="140" t="s">
        <v>531</v>
      </c>
      <c r="T73" s="57">
        <f t="shared" si="108"/>
        <v>0</v>
      </c>
      <c r="U73" s="107">
        <v>1</v>
      </c>
      <c r="V73" s="107">
        <v>0</v>
      </c>
      <c r="W73" s="107">
        <v>1</v>
      </c>
      <c r="X73" s="134">
        <v>2.516</v>
      </c>
      <c r="Y73" s="108">
        <f t="shared" si="109"/>
        <v>0</v>
      </c>
      <c r="Z73" s="109">
        <f t="shared" si="110"/>
        <v>0</v>
      </c>
      <c r="AA73" s="100"/>
      <c r="AB73" s="108">
        <f t="shared" si="111"/>
        <v>0</v>
      </c>
      <c r="AC73" s="100">
        <f t="shared" si="112"/>
        <v>0</v>
      </c>
      <c r="AE73" s="100">
        <f t="shared" si="113"/>
        <v>0</v>
      </c>
      <c r="AF73" s="100">
        <f t="shared" si="114"/>
        <v>0</v>
      </c>
      <c r="AH73" s="100">
        <f t="shared" si="115"/>
        <v>0</v>
      </c>
      <c r="AI73" s="100">
        <f t="shared" si="116"/>
        <v>0</v>
      </c>
    </row>
    <row r="74" spans="1:37" ht="19" x14ac:dyDescent="0.2">
      <c r="A74" s="16"/>
      <c r="B74" s="29" t="s">
        <v>532</v>
      </c>
      <c r="C74" s="8">
        <v>208</v>
      </c>
      <c r="D74" s="81"/>
      <c r="E74" s="81"/>
      <c r="F74" s="81"/>
      <c r="G74" s="81"/>
      <c r="H74" s="81"/>
      <c r="I74" s="81"/>
      <c r="J74" s="81"/>
      <c r="K74" s="81"/>
      <c r="L74" s="81"/>
      <c r="M74" s="6">
        <f t="shared" si="104"/>
        <v>219</v>
      </c>
      <c r="N74" s="83"/>
      <c r="O74" s="83"/>
      <c r="P74" s="35">
        <f t="shared" si="105"/>
        <v>0</v>
      </c>
      <c r="Q74" s="35">
        <f t="shared" si="106"/>
        <v>0</v>
      </c>
      <c r="R74" s="37">
        <f t="shared" si="107"/>
        <v>0</v>
      </c>
      <c r="S74" s="141" t="s">
        <v>533</v>
      </c>
      <c r="T74" s="56">
        <f t="shared" si="108"/>
        <v>0</v>
      </c>
      <c r="U74" s="14">
        <v>2</v>
      </c>
      <c r="V74" s="14">
        <v>0</v>
      </c>
      <c r="W74" s="14">
        <v>2</v>
      </c>
      <c r="X74" s="38">
        <v>3.8010000000000002</v>
      </c>
      <c r="Y74" s="11">
        <f t="shared" si="109"/>
        <v>0</v>
      </c>
      <c r="Z74" s="10">
        <f t="shared" si="110"/>
        <v>0</v>
      </c>
      <c r="AA74" s="9"/>
      <c r="AB74" s="11">
        <f t="shared" si="111"/>
        <v>0</v>
      </c>
      <c r="AC74" s="9">
        <f t="shared" si="112"/>
        <v>0</v>
      </c>
      <c r="AE74" s="9">
        <f t="shared" si="113"/>
        <v>0</v>
      </c>
      <c r="AF74" s="9">
        <f t="shared" si="114"/>
        <v>0</v>
      </c>
      <c r="AH74" s="9">
        <f t="shared" si="115"/>
        <v>0</v>
      </c>
      <c r="AI74" s="9">
        <f t="shared" si="116"/>
        <v>0</v>
      </c>
    </row>
    <row r="75" spans="1:37" s="101" customFormat="1" ht="19" x14ac:dyDescent="0.2">
      <c r="A75" s="16"/>
      <c r="B75" s="102" t="s">
        <v>534</v>
      </c>
      <c r="C75" s="103">
        <v>342</v>
      </c>
      <c r="D75" s="82"/>
      <c r="E75" s="82"/>
      <c r="F75" s="82"/>
      <c r="G75" s="82"/>
      <c r="H75" s="82"/>
      <c r="I75" s="82"/>
      <c r="J75" s="82"/>
      <c r="K75" s="82"/>
      <c r="L75" s="82"/>
      <c r="M75" s="34">
        <f t="shared" si="104"/>
        <v>360</v>
      </c>
      <c r="N75" s="84"/>
      <c r="O75" s="84"/>
      <c r="P75" s="105">
        <f t="shared" si="105"/>
        <v>0</v>
      </c>
      <c r="Q75" s="105">
        <f t="shared" si="106"/>
        <v>0</v>
      </c>
      <c r="R75" s="106">
        <f t="shared" si="107"/>
        <v>0</v>
      </c>
      <c r="S75" s="140" t="s">
        <v>535</v>
      </c>
      <c r="T75" s="57">
        <f t="shared" si="108"/>
        <v>0</v>
      </c>
      <c r="U75" s="107">
        <v>3</v>
      </c>
      <c r="V75" s="107">
        <v>0</v>
      </c>
      <c r="W75" s="107">
        <v>3</v>
      </c>
      <c r="X75" s="134">
        <v>5.9420000000000002</v>
      </c>
      <c r="Y75" s="108">
        <f t="shared" si="109"/>
        <v>0</v>
      </c>
      <c r="Z75" s="109">
        <f t="shared" si="110"/>
        <v>0</v>
      </c>
      <c r="AA75" s="100"/>
      <c r="AB75" s="108">
        <f t="shared" si="111"/>
        <v>0</v>
      </c>
      <c r="AC75" s="100">
        <f t="shared" si="112"/>
        <v>0</v>
      </c>
      <c r="AE75" s="100">
        <f t="shared" si="113"/>
        <v>0</v>
      </c>
      <c r="AF75" s="100">
        <f t="shared" si="114"/>
        <v>0</v>
      </c>
      <c r="AH75" s="100">
        <f t="shared" si="115"/>
        <v>0</v>
      </c>
      <c r="AI75" s="100">
        <f t="shared" si="116"/>
        <v>0</v>
      </c>
    </row>
    <row r="76" spans="1:37" ht="19" x14ac:dyDescent="0.2">
      <c r="A76" s="16"/>
      <c r="B76" s="29" t="s">
        <v>536</v>
      </c>
      <c r="C76" s="8">
        <v>208</v>
      </c>
      <c r="D76" s="81"/>
      <c r="E76" s="81"/>
      <c r="F76" s="81"/>
      <c r="G76" s="81"/>
      <c r="H76" s="81"/>
      <c r="I76" s="81"/>
      <c r="J76" s="81"/>
      <c r="K76" s="81"/>
      <c r="L76" s="81"/>
      <c r="M76" s="6">
        <f t="shared" si="104"/>
        <v>219</v>
      </c>
      <c r="N76" s="83"/>
      <c r="O76" s="83"/>
      <c r="P76" s="35">
        <f t="shared" si="105"/>
        <v>0</v>
      </c>
      <c r="Q76" s="35">
        <f t="shared" si="106"/>
        <v>0</v>
      </c>
      <c r="R76" s="37">
        <f t="shared" si="107"/>
        <v>0</v>
      </c>
      <c r="S76" s="141" t="s">
        <v>537</v>
      </c>
      <c r="T76" s="56">
        <f t="shared" si="108"/>
        <v>0</v>
      </c>
      <c r="U76" s="14">
        <v>2</v>
      </c>
      <c r="V76" s="14">
        <v>0</v>
      </c>
      <c r="W76" s="14">
        <v>2</v>
      </c>
      <c r="X76" s="38">
        <v>3.9009999999999998</v>
      </c>
      <c r="Y76" s="11">
        <f t="shared" si="109"/>
        <v>0</v>
      </c>
      <c r="Z76" s="10">
        <f t="shared" si="110"/>
        <v>0</v>
      </c>
      <c r="AA76" s="9"/>
      <c r="AB76" s="11">
        <f t="shared" si="111"/>
        <v>0</v>
      </c>
      <c r="AC76" s="9">
        <f t="shared" si="112"/>
        <v>0</v>
      </c>
      <c r="AE76" s="9">
        <f t="shared" si="113"/>
        <v>0</v>
      </c>
      <c r="AF76" s="9">
        <f t="shared" si="114"/>
        <v>0</v>
      </c>
      <c r="AH76" s="9">
        <f t="shared" si="115"/>
        <v>0</v>
      </c>
      <c r="AI76" s="9">
        <f t="shared" si="116"/>
        <v>0</v>
      </c>
    </row>
    <row r="77" spans="1:37" s="101" customFormat="1" ht="19" x14ac:dyDescent="0.2">
      <c r="A77" s="16"/>
      <c r="B77" s="102" t="s">
        <v>538</v>
      </c>
      <c r="C77" s="103">
        <v>318</v>
      </c>
      <c r="D77" s="82"/>
      <c r="E77" s="82"/>
      <c r="F77" s="82"/>
      <c r="G77" s="82"/>
      <c r="H77" s="82"/>
      <c r="I77" s="82"/>
      <c r="J77" s="82"/>
      <c r="K77" s="82"/>
      <c r="L77" s="82"/>
      <c r="M77" s="34">
        <f t="shared" si="104"/>
        <v>334</v>
      </c>
      <c r="N77" s="84"/>
      <c r="O77" s="84"/>
      <c r="P77" s="105">
        <f t="shared" si="105"/>
        <v>0</v>
      </c>
      <c r="Q77" s="105">
        <f t="shared" si="106"/>
        <v>0</v>
      </c>
      <c r="R77" s="106">
        <f t="shared" si="107"/>
        <v>0</v>
      </c>
      <c r="S77" s="140" t="s">
        <v>539</v>
      </c>
      <c r="T77" s="57">
        <f t="shared" si="108"/>
        <v>0</v>
      </c>
      <c r="U77" s="107">
        <v>3</v>
      </c>
      <c r="V77" s="107">
        <v>0</v>
      </c>
      <c r="W77" s="107">
        <v>3</v>
      </c>
      <c r="X77" s="134">
        <v>5.4569999999999999</v>
      </c>
      <c r="Y77" s="108">
        <f t="shared" si="109"/>
        <v>0</v>
      </c>
      <c r="Z77" s="109">
        <f t="shared" si="110"/>
        <v>0</v>
      </c>
      <c r="AA77" s="100"/>
      <c r="AB77" s="108">
        <f t="shared" si="111"/>
        <v>0</v>
      </c>
      <c r="AC77" s="100">
        <f t="shared" si="112"/>
        <v>0</v>
      </c>
      <c r="AE77" s="100">
        <f t="shared" si="113"/>
        <v>0</v>
      </c>
      <c r="AF77" s="100">
        <f t="shared" si="114"/>
        <v>0</v>
      </c>
      <c r="AH77" s="100">
        <f t="shared" si="115"/>
        <v>0</v>
      </c>
      <c r="AI77" s="100">
        <f t="shared" si="116"/>
        <v>0</v>
      </c>
    </row>
    <row r="78" spans="1:37" ht="19" x14ac:dyDescent="0.2">
      <c r="A78" s="16"/>
      <c r="B78" s="29" t="s">
        <v>540</v>
      </c>
      <c r="C78" s="8">
        <v>224</v>
      </c>
      <c r="D78" s="81"/>
      <c r="E78" s="81"/>
      <c r="F78" s="81"/>
      <c r="G78" s="81"/>
      <c r="H78" s="81"/>
      <c r="I78" s="81"/>
      <c r="J78" s="81"/>
      <c r="K78" s="81"/>
      <c r="L78" s="81"/>
      <c r="M78" s="6">
        <f t="shared" si="104"/>
        <v>236</v>
      </c>
      <c r="N78" s="83"/>
      <c r="O78" s="83"/>
      <c r="P78" s="35">
        <f t="shared" si="105"/>
        <v>0</v>
      </c>
      <c r="Q78" s="35">
        <f t="shared" si="106"/>
        <v>0</v>
      </c>
      <c r="R78" s="37">
        <f t="shared" si="107"/>
        <v>0</v>
      </c>
      <c r="S78" s="141" t="s">
        <v>541</v>
      </c>
      <c r="T78" s="56">
        <f t="shared" si="108"/>
        <v>0</v>
      </c>
      <c r="U78" s="14">
        <v>2</v>
      </c>
      <c r="V78" s="14">
        <v>0</v>
      </c>
      <c r="W78" s="14">
        <v>2</v>
      </c>
      <c r="X78" s="38">
        <v>2.492</v>
      </c>
      <c r="Y78" s="11">
        <f t="shared" si="109"/>
        <v>0</v>
      </c>
      <c r="Z78" s="10">
        <f t="shared" si="110"/>
        <v>0</v>
      </c>
      <c r="AA78" s="9"/>
      <c r="AB78" s="11">
        <f t="shared" si="111"/>
        <v>0</v>
      </c>
      <c r="AC78" s="9">
        <f t="shared" si="112"/>
        <v>0</v>
      </c>
      <c r="AE78" s="9">
        <f t="shared" si="113"/>
        <v>0</v>
      </c>
      <c r="AF78" s="9">
        <f t="shared" si="114"/>
        <v>0</v>
      </c>
      <c r="AH78" s="9">
        <f t="shared" si="115"/>
        <v>0</v>
      </c>
      <c r="AI78" s="9">
        <f t="shared" si="116"/>
        <v>0</v>
      </c>
    </row>
    <row r="79" spans="1:37" s="101" customFormat="1" ht="19" x14ac:dyDescent="0.2">
      <c r="A79" s="16"/>
      <c r="B79" s="102" t="s">
        <v>542</v>
      </c>
      <c r="C79" s="103">
        <v>254</v>
      </c>
      <c r="D79" s="82"/>
      <c r="E79" s="82"/>
      <c r="F79" s="82"/>
      <c r="G79" s="82"/>
      <c r="H79" s="82"/>
      <c r="I79" s="82"/>
      <c r="J79" s="82"/>
      <c r="K79" s="82"/>
      <c r="L79" s="82"/>
      <c r="M79" s="34">
        <f t="shared" si="104"/>
        <v>267</v>
      </c>
      <c r="N79" s="84"/>
      <c r="O79" s="84"/>
      <c r="P79" s="105">
        <f t="shared" si="105"/>
        <v>0</v>
      </c>
      <c r="Q79" s="105">
        <f t="shared" si="106"/>
        <v>0</v>
      </c>
      <c r="R79" s="106">
        <f t="shared" si="107"/>
        <v>0</v>
      </c>
      <c r="S79" s="140" t="s">
        <v>543</v>
      </c>
      <c r="T79" s="57">
        <f t="shared" si="108"/>
        <v>0</v>
      </c>
      <c r="U79" s="107">
        <v>3</v>
      </c>
      <c r="V79" s="107">
        <v>0</v>
      </c>
      <c r="W79" s="107">
        <v>3</v>
      </c>
      <c r="X79" s="134">
        <v>3.4670000000000001</v>
      </c>
      <c r="Y79" s="108">
        <f t="shared" si="109"/>
        <v>0</v>
      </c>
      <c r="Z79" s="109">
        <f t="shared" si="110"/>
        <v>0</v>
      </c>
      <c r="AA79" s="100"/>
      <c r="AB79" s="108">
        <f t="shared" si="111"/>
        <v>0</v>
      </c>
      <c r="AC79" s="100">
        <f t="shared" si="112"/>
        <v>0</v>
      </c>
      <c r="AE79" s="100">
        <f t="shared" si="113"/>
        <v>0</v>
      </c>
      <c r="AF79" s="100">
        <f t="shared" si="114"/>
        <v>0</v>
      </c>
      <c r="AH79" s="100">
        <f t="shared" si="115"/>
        <v>0</v>
      </c>
      <c r="AI79" s="100">
        <f t="shared" si="116"/>
        <v>0</v>
      </c>
    </row>
    <row r="80" spans="1:37" ht="19" x14ac:dyDescent="0.2">
      <c r="A80" s="16"/>
      <c r="B80" s="29" t="s">
        <v>544</v>
      </c>
      <c r="C80" s="8">
        <v>134</v>
      </c>
      <c r="D80" s="81"/>
      <c r="E80" s="81"/>
      <c r="F80" s="81"/>
      <c r="G80" s="81"/>
      <c r="H80" s="81"/>
      <c r="I80" s="81"/>
      <c r="J80" s="81"/>
      <c r="K80" s="81"/>
      <c r="L80" s="81"/>
      <c r="M80" s="6">
        <f t="shared" si="104"/>
        <v>141</v>
      </c>
      <c r="N80" s="83"/>
      <c r="O80" s="83"/>
      <c r="P80" s="35">
        <f t="shared" si="105"/>
        <v>0</v>
      </c>
      <c r="Q80" s="35">
        <f t="shared" si="106"/>
        <v>0</v>
      </c>
      <c r="R80" s="37">
        <f t="shared" si="107"/>
        <v>0</v>
      </c>
      <c r="S80" s="141" t="s">
        <v>545</v>
      </c>
      <c r="T80" s="56">
        <f t="shared" si="108"/>
        <v>0</v>
      </c>
      <c r="U80" s="14">
        <v>2</v>
      </c>
      <c r="V80" s="14">
        <v>0</v>
      </c>
      <c r="W80" s="14">
        <v>2</v>
      </c>
      <c r="X80" s="38">
        <v>1.526</v>
      </c>
      <c r="Y80" s="11">
        <f t="shared" si="109"/>
        <v>0</v>
      </c>
      <c r="Z80" s="10">
        <f t="shared" si="110"/>
        <v>0</v>
      </c>
      <c r="AA80" s="9"/>
      <c r="AB80" s="11">
        <f t="shared" si="111"/>
        <v>0</v>
      </c>
      <c r="AC80" s="9">
        <f t="shared" si="112"/>
        <v>0</v>
      </c>
      <c r="AE80" s="9">
        <f t="shared" si="113"/>
        <v>0</v>
      </c>
      <c r="AF80" s="9">
        <f t="shared" si="114"/>
        <v>0</v>
      </c>
      <c r="AH80" s="9">
        <f t="shared" si="115"/>
        <v>0</v>
      </c>
      <c r="AI80" s="9">
        <f t="shared" si="116"/>
        <v>0</v>
      </c>
    </row>
    <row r="81" spans="1:37" s="101" customFormat="1" ht="19" x14ac:dyDescent="0.2">
      <c r="A81" s="16"/>
      <c r="B81" s="102" t="s">
        <v>546</v>
      </c>
      <c r="C81" s="103">
        <v>220</v>
      </c>
      <c r="D81" s="82"/>
      <c r="E81" s="82"/>
      <c r="F81" s="82"/>
      <c r="G81" s="82"/>
      <c r="H81" s="82"/>
      <c r="I81" s="82"/>
      <c r="J81" s="82"/>
      <c r="K81" s="82"/>
      <c r="L81" s="82"/>
      <c r="M81" s="34">
        <f t="shared" si="104"/>
        <v>231</v>
      </c>
      <c r="N81" s="84"/>
      <c r="O81" s="84"/>
      <c r="P81" s="105">
        <f t="shared" si="105"/>
        <v>0</v>
      </c>
      <c r="Q81" s="105">
        <f t="shared" si="106"/>
        <v>0</v>
      </c>
      <c r="R81" s="106">
        <f t="shared" si="107"/>
        <v>0</v>
      </c>
      <c r="S81" s="140" t="s">
        <v>547</v>
      </c>
      <c r="T81" s="57">
        <f t="shared" si="108"/>
        <v>0</v>
      </c>
      <c r="U81" s="107">
        <v>3</v>
      </c>
      <c r="V81" s="107">
        <v>0</v>
      </c>
      <c r="W81" s="107">
        <v>3</v>
      </c>
      <c r="X81" s="134">
        <v>2.2970000000000002</v>
      </c>
      <c r="Y81" s="108">
        <f t="shared" si="109"/>
        <v>0</v>
      </c>
      <c r="Z81" s="109">
        <f t="shared" si="110"/>
        <v>0</v>
      </c>
      <c r="AA81" s="100"/>
      <c r="AB81" s="108">
        <f t="shared" si="111"/>
        <v>0</v>
      </c>
      <c r="AC81" s="100">
        <f t="shared" si="112"/>
        <v>0</v>
      </c>
      <c r="AE81" s="100">
        <f t="shared" si="113"/>
        <v>0</v>
      </c>
      <c r="AF81" s="100">
        <f t="shared" si="114"/>
        <v>0</v>
      </c>
      <c r="AH81" s="100">
        <f t="shared" si="115"/>
        <v>0</v>
      </c>
      <c r="AI81" s="100">
        <f t="shared" si="116"/>
        <v>0</v>
      </c>
    </row>
    <row r="82" spans="1:37" ht="19" x14ac:dyDescent="0.2">
      <c r="A82" s="16"/>
      <c r="B82" s="29" t="s">
        <v>548</v>
      </c>
      <c r="C82" s="8">
        <v>228</v>
      </c>
      <c r="D82" s="81"/>
      <c r="E82" s="81"/>
      <c r="F82" s="81"/>
      <c r="G82" s="81"/>
      <c r="H82" s="81"/>
      <c r="I82" s="81"/>
      <c r="J82" s="81"/>
      <c r="K82" s="81"/>
      <c r="L82" s="81"/>
      <c r="M82" s="6">
        <f t="shared" si="104"/>
        <v>240</v>
      </c>
      <c r="N82" s="83"/>
      <c r="O82" s="83"/>
      <c r="P82" s="35">
        <f t="shared" si="105"/>
        <v>0</v>
      </c>
      <c r="Q82" s="35">
        <f t="shared" si="106"/>
        <v>0</v>
      </c>
      <c r="R82" s="37">
        <f t="shared" si="107"/>
        <v>0</v>
      </c>
      <c r="S82" s="141" t="s">
        <v>549</v>
      </c>
      <c r="T82" s="56">
        <f t="shared" si="108"/>
        <v>0</v>
      </c>
      <c r="U82" s="14">
        <v>6</v>
      </c>
      <c r="V82" s="14">
        <v>0</v>
      </c>
      <c r="W82" s="14">
        <v>6</v>
      </c>
      <c r="X82" s="38">
        <v>2.3719999999999999</v>
      </c>
      <c r="Y82" s="11">
        <f t="shared" si="109"/>
        <v>0</v>
      </c>
      <c r="Z82" s="10">
        <f t="shared" si="110"/>
        <v>0</v>
      </c>
      <c r="AA82" s="9"/>
      <c r="AB82" s="11">
        <f t="shared" si="111"/>
        <v>0</v>
      </c>
      <c r="AC82" s="9">
        <f t="shared" si="112"/>
        <v>0</v>
      </c>
      <c r="AE82" s="9">
        <f t="shared" si="113"/>
        <v>0</v>
      </c>
      <c r="AF82" s="9">
        <f t="shared" si="114"/>
        <v>0</v>
      </c>
      <c r="AH82" s="9">
        <f t="shared" si="115"/>
        <v>0</v>
      </c>
      <c r="AI82" s="9">
        <f t="shared" si="116"/>
        <v>0</v>
      </c>
    </row>
    <row r="83" spans="1:37" s="101" customFormat="1" ht="19" x14ac:dyDescent="0.2">
      <c r="A83" s="16"/>
      <c r="B83" s="102" t="s">
        <v>550</v>
      </c>
      <c r="C83" s="103">
        <v>266</v>
      </c>
      <c r="D83" s="82"/>
      <c r="E83" s="82"/>
      <c r="F83" s="82"/>
      <c r="G83" s="82"/>
      <c r="H83" s="82"/>
      <c r="I83" s="82"/>
      <c r="J83" s="82"/>
      <c r="K83" s="82"/>
      <c r="L83" s="82"/>
      <c r="M83" s="34">
        <f t="shared" si="104"/>
        <v>280</v>
      </c>
      <c r="N83" s="84"/>
      <c r="O83" s="84"/>
      <c r="P83" s="105">
        <f t="shared" si="105"/>
        <v>0</v>
      </c>
      <c r="Q83" s="105">
        <f t="shared" si="106"/>
        <v>0</v>
      </c>
      <c r="R83" s="106">
        <f t="shared" si="107"/>
        <v>0</v>
      </c>
      <c r="S83" s="140" t="s">
        <v>551</v>
      </c>
      <c r="T83" s="57">
        <f t="shared" si="108"/>
        <v>0</v>
      </c>
      <c r="U83" s="107">
        <v>6</v>
      </c>
      <c r="V83" s="107">
        <v>0</v>
      </c>
      <c r="W83" s="107">
        <v>6</v>
      </c>
      <c r="X83" s="134">
        <v>3.032</v>
      </c>
      <c r="Y83" s="108">
        <f t="shared" si="109"/>
        <v>0</v>
      </c>
      <c r="Z83" s="109">
        <f t="shared" si="110"/>
        <v>0</v>
      </c>
      <c r="AA83" s="100"/>
      <c r="AB83" s="108">
        <f t="shared" si="111"/>
        <v>0</v>
      </c>
      <c r="AC83" s="100">
        <f t="shared" si="112"/>
        <v>0</v>
      </c>
      <c r="AE83" s="100">
        <f t="shared" si="113"/>
        <v>0</v>
      </c>
      <c r="AF83" s="100">
        <f t="shared" si="114"/>
        <v>0</v>
      </c>
      <c r="AH83" s="100">
        <f t="shared" si="115"/>
        <v>0</v>
      </c>
      <c r="AI83" s="100">
        <f t="shared" si="116"/>
        <v>0</v>
      </c>
    </row>
    <row r="84" spans="1:37" ht="19" x14ac:dyDescent="0.2">
      <c r="A84" s="16"/>
      <c r="B84" s="29" t="s">
        <v>552</v>
      </c>
      <c r="C84" s="8">
        <v>154</v>
      </c>
      <c r="D84" s="81"/>
      <c r="E84" s="81"/>
      <c r="F84" s="81"/>
      <c r="G84" s="81"/>
      <c r="H84" s="81"/>
      <c r="I84" s="81"/>
      <c r="J84" s="81"/>
      <c r="K84" s="81"/>
      <c r="L84" s="81"/>
      <c r="M84" s="6">
        <f t="shared" si="104"/>
        <v>162</v>
      </c>
      <c r="N84" s="83"/>
      <c r="O84" s="83"/>
      <c r="P84" s="35">
        <f t="shared" si="105"/>
        <v>0</v>
      </c>
      <c r="Q84" s="35">
        <f t="shared" si="106"/>
        <v>0</v>
      </c>
      <c r="R84" s="37">
        <f t="shared" si="107"/>
        <v>0</v>
      </c>
      <c r="S84" s="141" t="s">
        <v>553</v>
      </c>
      <c r="T84" s="56">
        <f t="shared" si="108"/>
        <v>0</v>
      </c>
      <c r="U84" s="14">
        <v>10</v>
      </c>
      <c r="V84" s="14">
        <v>0</v>
      </c>
      <c r="W84" s="14">
        <v>10</v>
      </c>
      <c r="X84" s="38">
        <v>1.7909999999999999</v>
      </c>
      <c r="Y84" s="11">
        <f t="shared" si="109"/>
        <v>0</v>
      </c>
      <c r="Z84" s="10">
        <f t="shared" si="110"/>
        <v>0</v>
      </c>
      <c r="AA84" s="9"/>
      <c r="AB84" s="11">
        <f t="shared" si="111"/>
        <v>0</v>
      </c>
      <c r="AC84" s="9">
        <f t="shared" si="112"/>
        <v>0</v>
      </c>
      <c r="AE84" s="9">
        <f t="shared" si="113"/>
        <v>0</v>
      </c>
      <c r="AF84" s="9">
        <f t="shared" si="114"/>
        <v>0</v>
      </c>
      <c r="AH84" s="9">
        <f t="shared" si="115"/>
        <v>0</v>
      </c>
      <c r="AI84" s="9">
        <f t="shared" si="116"/>
        <v>0</v>
      </c>
    </row>
    <row r="85" spans="1:37" s="101" customFormat="1" ht="19" x14ac:dyDescent="0.2">
      <c r="A85" s="16"/>
      <c r="B85" s="102" t="s">
        <v>554</v>
      </c>
      <c r="C85" s="103">
        <v>124</v>
      </c>
      <c r="D85" s="82"/>
      <c r="E85" s="82"/>
      <c r="F85" s="82"/>
      <c r="G85" s="82"/>
      <c r="H85" s="82"/>
      <c r="I85" s="82"/>
      <c r="J85" s="82"/>
      <c r="K85" s="82"/>
      <c r="L85" s="82"/>
      <c r="M85" s="34">
        <f t="shared" si="104"/>
        <v>131</v>
      </c>
      <c r="N85" s="84"/>
      <c r="O85" s="84"/>
      <c r="P85" s="105">
        <f t="shared" si="105"/>
        <v>0</v>
      </c>
      <c r="Q85" s="105">
        <f t="shared" si="106"/>
        <v>0</v>
      </c>
      <c r="R85" s="106">
        <f t="shared" si="107"/>
        <v>0</v>
      </c>
      <c r="S85" s="140" t="s">
        <v>555</v>
      </c>
      <c r="T85" s="57">
        <f t="shared" si="108"/>
        <v>0</v>
      </c>
      <c r="U85" s="107">
        <v>10</v>
      </c>
      <c r="V85" s="107">
        <v>0</v>
      </c>
      <c r="W85" s="107">
        <v>10</v>
      </c>
      <c r="X85" s="134">
        <v>0.81599999999999995</v>
      </c>
      <c r="Y85" s="108">
        <f t="shared" si="109"/>
        <v>0</v>
      </c>
      <c r="Z85" s="109">
        <f t="shared" si="110"/>
        <v>0</v>
      </c>
      <c r="AA85" s="100"/>
      <c r="AB85" s="108">
        <f t="shared" si="111"/>
        <v>0</v>
      </c>
      <c r="AC85" s="100">
        <f t="shared" si="112"/>
        <v>0</v>
      </c>
      <c r="AE85" s="100">
        <f t="shared" si="113"/>
        <v>0</v>
      </c>
      <c r="AF85" s="100">
        <f t="shared" si="114"/>
        <v>0</v>
      </c>
      <c r="AH85" s="100">
        <f t="shared" si="115"/>
        <v>0</v>
      </c>
      <c r="AI85" s="100">
        <f t="shared" si="116"/>
        <v>0</v>
      </c>
    </row>
    <row r="86" spans="1:37" ht="19" x14ac:dyDescent="0.2">
      <c r="A86" s="16"/>
      <c r="B86" s="29" t="s">
        <v>556</v>
      </c>
      <c r="C86" s="8">
        <v>144</v>
      </c>
      <c r="D86" s="81"/>
      <c r="E86" s="81"/>
      <c r="F86" s="81"/>
      <c r="G86" s="81"/>
      <c r="H86" s="81"/>
      <c r="I86" s="81"/>
      <c r="J86" s="81"/>
      <c r="K86" s="81"/>
      <c r="L86" s="81"/>
      <c r="M86" s="6">
        <f t="shared" si="104"/>
        <v>152</v>
      </c>
      <c r="N86" s="83"/>
      <c r="O86" s="83"/>
      <c r="P86" s="35">
        <f t="shared" si="105"/>
        <v>0</v>
      </c>
      <c r="Q86" s="35">
        <f t="shared" si="106"/>
        <v>0</v>
      </c>
      <c r="R86" s="37">
        <f t="shared" si="107"/>
        <v>0</v>
      </c>
      <c r="S86" s="141" t="s">
        <v>557</v>
      </c>
      <c r="T86" s="56">
        <f t="shared" si="108"/>
        <v>0</v>
      </c>
      <c r="U86" s="14">
        <v>10</v>
      </c>
      <c r="V86" s="14">
        <v>0</v>
      </c>
      <c r="W86" s="14">
        <v>10</v>
      </c>
      <c r="X86" s="38">
        <v>1.3360000000000001</v>
      </c>
      <c r="Y86" s="11">
        <f t="shared" si="109"/>
        <v>0</v>
      </c>
      <c r="Z86" s="10">
        <f t="shared" si="110"/>
        <v>0</v>
      </c>
      <c r="AA86" s="9"/>
      <c r="AB86" s="11">
        <f t="shared" si="111"/>
        <v>0</v>
      </c>
      <c r="AC86" s="9">
        <f t="shared" si="112"/>
        <v>0</v>
      </c>
      <c r="AE86" s="9">
        <f t="shared" si="113"/>
        <v>0</v>
      </c>
      <c r="AF86" s="9">
        <f t="shared" si="114"/>
        <v>0</v>
      </c>
      <c r="AH86" s="9">
        <f t="shared" si="115"/>
        <v>0</v>
      </c>
      <c r="AI86" s="9">
        <f t="shared" si="116"/>
        <v>0</v>
      </c>
    </row>
    <row r="87" spans="1:37" s="101" customFormat="1" ht="19" x14ac:dyDescent="0.2">
      <c r="A87" s="16"/>
      <c r="B87" s="102" t="s">
        <v>558</v>
      </c>
      <c r="C87" s="103">
        <v>114</v>
      </c>
      <c r="D87" s="82"/>
      <c r="E87" s="82"/>
      <c r="F87" s="82"/>
      <c r="G87" s="82"/>
      <c r="H87" s="82"/>
      <c r="I87" s="82"/>
      <c r="J87" s="82"/>
      <c r="K87" s="82"/>
      <c r="L87" s="82"/>
      <c r="M87" s="34">
        <f t="shared" si="104"/>
        <v>120</v>
      </c>
      <c r="N87" s="84"/>
      <c r="O87" s="84"/>
      <c r="P87" s="105">
        <f t="shared" si="105"/>
        <v>0</v>
      </c>
      <c r="Q87" s="105">
        <f t="shared" si="106"/>
        <v>0</v>
      </c>
      <c r="R87" s="106">
        <f t="shared" si="107"/>
        <v>0</v>
      </c>
      <c r="S87" s="140" t="s">
        <v>559</v>
      </c>
      <c r="T87" s="57">
        <f t="shared" si="108"/>
        <v>0</v>
      </c>
      <c r="U87" s="107">
        <v>10</v>
      </c>
      <c r="V87" s="107">
        <v>0</v>
      </c>
      <c r="W87" s="107">
        <v>10</v>
      </c>
      <c r="X87" s="134">
        <v>0.51</v>
      </c>
      <c r="Y87" s="108">
        <f t="shared" si="109"/>
        <v>0</v>
      </c>
      <c r="Z87" s="109">
        <f t="shared" si="110"/>
        <v>0</v>
      </c>
      <c r="AA87" s="100"/>
      <c r="AB87" s="108">
        <f t="shared" si="111"/>
        <v>0</v>
      </c>
      <c r="AC87" s="100">
        <f t="shared" si="112"/>
        <v>0</v>
      </c>
      <c r="AE87" s="100">
        <f t="shared" si="113"/>
        <v>0</v>
      </c>
      <c r="AF87" s="100">
        <f t="shared" si="114"/>
        <v>0</v>
      </c>
      <c r="AH87" s="100">
        <f t="shared" si="115"/>
        <v>0</v>
      </c>
      <c r="AI87" s="100">
        <f t="shared" si="116"/>
        <v>0</v>
      </c>
    </row>
    <row r="88" spans="1:37" ht="19" x14ac:dyDescent="0.2">
      <c r="A88" s="16"/>
      <c r="B88" s="29" t="s">
        <v>560</v>
      </c>
      <c r="C88" s="8">
        <v>160</v>
      </c>
      <c r="D88" s="81"/>
      <c r="E88" s="81"/>
      <c r="F88" s="81"/>
      <c r="G88" s="81"/>
      <c r="H88" s="81"/>
      <c r="I88" s="81"/>
      <c r="J88" s="81"/>
      <c r="K88" s="81"/>
      <c r="L88" s="81"/>
      <c r="M88" s="6">
        <f t="shared" si="104"/>
        <v>168</v>
      </c>
      <c r="N88" s="83"/>
      <c r="O88" s="83"/>
      <c r="P88" s="35">
        <f t="shared" si="105"/>
        <v>0</v>
      </c>
      <c r="Q88" s="35">
        <f t="shared" ref="Q88:Q89" si="117">Y88</f>
        <v>0</v>
      </c>
      <c r="R88" s="37">
        <f t="shared" ref="R88:R89" si="118">SUM(AB88*X88)</f>
        <v>0</v>
      </c>
      <c r="S88" s="141" t="s">
        <v>561</v>
      </c>
      <c r="T88" s="56">
        <f t="shared" si="108"/>
        <v>0</v>
      </c>
      <c r="U88" s="14">
        <v>10</v>
      </c>
      <c r="V88" s="14">
        <v>0</v>
      </c>
      <c r="W88" s="14">
        <v>10</v>
      </c>
      <c r="X88" s="38">
        <v>0.60099999999999998</v>
      </c>
      <c r="Y88" s="11">
        <f t="shared" si="109"/>
        <v>0</v>
      </c>
      <c r="Z88" s="10">
        <f t="shared" si="110"/>
        <v>0</v>
      </c>
      <c r="AA88" s="9"/>
      <c r="AB88" s="11">
        <f t="shared" ref="AB88:AB89" si="119">SUM(AE88+AF88)</f>
        <v>0</v>
      </c>
      <c r="AC88" s="9">
        <f t="shared" ref="AC88:AC89" si="120">SUM(U88*AB88)</f>
        <v>0</v>
      </c>
      <c r="AE88" s="9">
        <f t="shared" si="113"/>
        <v>0</v>
      </c>
      <c r="AF88" s="9">
        <f t="shared" si="114"/>
        <v>0</v>
      </c>
      <c r="AH88" s="9">
        <f t="shared" ref="AH88:AH89" si="121">SUM(AE88:AF88)*V88</f>
        <v>0</v>
      </c>
      <c r="AI88" s="9">
        <f t="shared" ref="AI88:AI89" si="122">SUM(AE88:AF88)*W88</f>
        <v>0</v>
      </c>
    </row>
    <row r="89" spans="1:37" s="101" customFormat="1" ht="19" x14ac:dyDescent="0.2">
      <c r="A89" s="16"/>
      <c r="B89" s="102" t="s">
        <v>562</v>
      </c>
      <c r="C89" s="103">
        <v>104</v>
      </c>
      <c r="D89" s="82"/>
      <c r="E89" s="82"/>
      <c r="F89" s="82"/>
      <c r="G89" s="82"/>
      <c r="H89" s="82"/>
      <c r="I89" s="82"/>
      <c r="J89" s="82"/>
      <c r="K89" s="82"/>
      <c r="L89" s="82"/>
      <c r="M89" s="34">
        <f t="shared" si="104"/>
        <v>110</v>
      </c>
      <c r="N89" s="84"/>
      <c r="O89" s="84"/>
      <c r="P89" s="105">
        <f t="shared" si="105"/>
        <v>0</v>
      </c>
      <c r="Q89" s="105">
        <f t="shared" si="117"/>
        <v>0</v>
      </c>
      <c r="R89" s="106">
        <f t="shared" si="118"/>
        <v>0</v>
      </c>
      <c r="S89" s="140" t="s">
        <v>563</v>
      </c>
      <c r="T89" s="57">
        <f t="shared" si="108"/>
        <v>0</v>
      </c>
      <c r="U89" s="107">
        <v>10</v>
      </c>
      <c r="V89" s="107">
        <v>0</v>
      </c>
      <c r="W89" s="107">
        <v>10</v>
      </c>
      <c r="X89" s="134">
        <v>0.245</v>
      </c>
      <c r="Y89" s="108">
        <f t="shared" si="109"/>
        <v>0</v>
      </c>
      <c r="Z89" s="109">
        <f t="shared" si="110"/>
        <v>0</v>
      </c>
      <c r="AA89" s="100"/>
      <c r="AB89" s="108">
        <f t="shared" si="119"/>
        <v>0</v>
      </c>
      <c r="AC89" s="100">
        <f t="shared" si="120"/>
        <v>0</v>
      </c>
      <c r="AE89" s="100">
        <f t="shared" si="113"/>
        <v>0</v>
      </c>
      <c r="AF89" s="100">
        <f t="shared" si="114"/>
        <v>0</v>
      </c>
      <c r="AH89" s="100">
        <f t="shared" si="121"/>
        <v>0</v>
      </c>
      <c r="AI89" s="100">
        <f t="shared" si="122"/>
        <v>0</v>
      </c>
    </row>
    <row r="90" spans="1:37" s="5" customFormat="1" ht="22" customHeight="1" x14ac:dyDescent="0.2">
      <c r="B90" s="29"/>
      <c r="C90" s="121"/>
      <c r="D90" s="80"/>
      <c r="E90" s="47"/>
      <c r="F90" s="48"/>
      <c r="G90" s="49"/>
      <c r="H90" s="50"/>
      <c r="I90" s="51"/>
      <c r="J90" s="52"/>
      <c r="K90" s="40"/>
      <c r="L90" s="41"/>
      <c r="M90" s="138"/>
      <c r="N90" s="53"/>
      <c r="O90" s="54"/>
      <c r="P90" s="85"/>
      <c r="Q90" s="86"/>
      <c r="R90" s="87"/>
      <c r="S90" s="138"/>
      <c r="T90" s="86"/>
      <c r="U90" s="125"/>
      <c r="V90" s="125"/>
      <c r="W90" s="125"/>
      <c r="X90" s="117"/>
      <c r="AB90" s="125"/>
      <c r="AC90" s="125"/>
      <c r="AE90" s="9"/>
      <c r="AH90" s="9"/>
      <c r="AI90" s="9"/>
      <c r="AJ90" s="1"/>
      <c r="AK90" s="1"/>
    </row>
    <row r="91" spans="1:37" s="101" customFormat="1" ht="20" x14ac:dyDescent="0.2">
      <c r="A91" s="146" t="s">
        <v>129</v>
      </c>
      <c r="B91" s="104" t="s">
        <v>564</v>
      </c>
      <c r="C91" s="103">
        <v>3548</v>
      </c>
      <c r="D91" s="82"/>
      <c r="E91" s="82"/>
      <c r="F91" s="82"/>
      <c r="G91" s="82"/>
      <c r="H91" s="82"/>
      <c r="I91" s="82"/>
      <c r="J91" s="82"/>
      <c r="K91" s="82"/>
      <c r="L91" s="82"/>
      <c r="M91" s="103">
        <v>3731</v>
      </c>
      <c r="N91" s="84"/>
      <c r="O91" s="84"/>
      <c r="P91" s="105">
        <f>AB91</f>
        <v>0</v>
      </c>
      <c r="Q91" s="105">
        <f>Y91</f>
        <v>0</v>
      </c>
      <c r="R91" s="106">
        <f>SUM(AE91:AF91)*X91</f>
        <v>0</v>
      </c>
      <c r="S91" s="140" t="s">
        <v>565</v>
      </c>
      <c r="T91" s="57">
        <f>SUM((AE91*C91)+(AF91*M91))</f>
        <v>0</v>
      </c>
      <c r="U91" s="107">
        <f>SUM(U93:U106)</f>
        <v>105</v>
      </c>
      <c r="V91" s="107">
        <v>0</v>
      </c>
      <c r="W91" s="107">
        <f>SUM(W93:W106)</f>
        <v>105</v>
      </c>
      <c r="X91" s="135">
        <f>SUM(X93:X106)</f>
        <v>58.443000000000005</v>
      </c>
      <c r="Y91" s="108">
        <f>(SUM(D91:L91)+SUM(N91:O91))*U91</f>
        <v>0</v>
      </c>
      <c r="Z91" s="109">
        <f>(SUM(D91:L91,N91:O91))*X91</f>
        <v>0</v>
      </c>
      <c r="AA91" s="100"/>
      <c r="AB91" s="108">
        <f>SUM(AE91+AF91)*14</f>
        <v>0</v>
      </c>
      <c r="AC91" s="100">
        <f>SUM(U91*AB91)/14</f>
        <v>0</v>
      </c>
      <c r="AE91" s="100">
        <f>SUM(D91:L91)</f>
        <v>0</v>
      </c>
      <c r="AF91" s="100">
        <f>SUM(N91:O91)</f>
        <v>0</v>
      </c>
      <c r="AH91" s="100">
        <f t="shared" ref="AH91" si="123">SUM(AE91:AF91)*V91</f>
        <v>0</v>
      </c>
      <c r="AI91" s="100">
        <f t="shared" ref="AI91" si="124">SUM(AE91:AF91)*W91</f>
        <v>0</v>
      </c>
    </row>
    <row r="92" spans="1:37" s="5" customFormat="1" ht="22" customHeight="1" x14ac:dyDescent="0.2">
      <c r="B92" s="29"/>
      <c r="C92" s="121"/>
      <c r="D92" s="80"/>
      <c r="E92" s="47"/>
      <c r="F92" s="48"/>
      <c r="G92" s="49"/>
      <c r="H92" s="50"/>
      <c r="I92" s="51"/>
      <c r="J92" s="52"/>
      <c r="K92" s="40"/>
      <c r="L92" s="41"/>
      <c r="M92" s="138"/>
      <c r="N92" s="53"/>
      <c r="O92" s="54"/>
      <c r="P92" s="85"/>
      <c r="Q92" s="86"/>
      <c r="R92" s="87"/>
      <c r="S92" s="138"/>
      <c r="T92" s="86"/>
      <c r="X92" s="117"/>
      <c r="AE92" s="9"/>
      <c r="AH92" s="9"/>
      <c r="AI92" s="9"/>
      <c r="AJ92" s="1"/>
      <c r="AK92" s="1"/>
    </row>
    <row r="93" spans="1:37" s="101" customFormat="1" ht="19" x14ac:dyDescent="0.2">
      <c r="A93" s="16"/>
      <c r="B93" s="102" t="s">
        <v>566</v>
      </c>
      <c r="C93" s="103">
        <v>296</v>
      </c>
      <c r="D93" s="82"/>
      <c r="E93" s="82"/>
      <c r="F93" s="82"/>
      <c r="G93" s="82"/>
      <c r="H93" s="82"/>
      <c r="I93" s="82"/>
      <c r="J93" s="82"/>
      <c r="K93" s="82"/>
      <c r="L93" s="82"/>
      <c r="M93" s="34">
        <f t="shared" ref="M93:M106" si="125">ROUNDUP((C93*105%),0.1)</f>
        <v>311</v>
      </c>
      <c r="N93" s="84"/>
      <c r="O93" s="84"/>
      <c r="P93" s="105">
        <f t="shared" ref="P93:P106" si="126">AB93</f>
        <v>0</v>
      </c>
      <c r="Q93" s="105">
        <f t="shared" ref="Q93:Q106" si="127">Y93</f>
        <v>0</v>
      </c>
      <c r="R93" s="106">
        <f t="shared" ref="R93:R106" si="128">SUM(AB93*X93)</f>
        <v>0</v>
      </c>
      <c r="S93" s="140" t="s">
        <v>567</v>
      </c>
      <c r="T93" s="57">
        <f t="shared" ref="T93:T106" si="129">SUM((AE93*C93)+(AF93*M93))</f>
        <v>0</v>
      </c>
      <c r="U93" s="107">
        <v>2</v>
      </c>
      <c r="V93" s="107">
        <v>0</v>
      </c>
      <c r="W93" s="107">
        <v>2</v>
      </c>
      <c r="X93" s="134">
        <v>4.95</v>
      </c>
      <c r="Y93" s="108">
        <f t="shared" ref="Y93:Y106" si="130">(SUM(D93:L93)+SUM(N93:O93))*U93</f>
        <v>0</v>
      </c>
      <c r="Z93" s="109">
        <f t="shared" ref="Z93:Z106" si="131">(SUM(D93:L93,N93:O93))*X93</f>
        <v>0</v>
      </c>
      <c r="AA93" s="100"/>
      <c r="AB93" s="108">
        <f t="shared" ref="AB93:AB106" si="132">SUM(AE93+AF93)</f>
        <v>0</v>
      </c>
      <c r="AC93" s="100">
        <f t="shared" ref="AC93:AC106" si="133">SUM(U93*AB93)</f>
        <v>0</v>
      </c>
      <c r="AE93" s="100">
        <f t="shared" ref="AE93:AE106" si="134">SUM(D93:L93)</f>
        <v>0</v>
      </c>
      <c r="AF93" s="100">
        <f t="shared" ref="AF93:AF106" si="135">SUM(N93:O93)</f>
        <v>0</v>
      </c>
      <c r="AH93" s="100">
        <f t="shared" ref="AH93:AH106" si="136">SUM(AE93:AF93)*V93</f>
        <v>0</v>
      </c>
      <c r="AI93" s="100">
        <f t="shared" ref="AI93:AI106" si="137">SUM(AE93:AF93)*W93</f>
        <v>0</v>
      </c>
    </row>
    <row r="94" spans="1:37" ht="19" x14ac:dyDescent="0.2">
      <c r="A94" s="16"/>
      <c r="B94" s="29" t="s">
        <v>568</v>
      </c>
      <c r="C94" s="8">
        <v>280</v>
      </c>
      <c r="D94" s="81"/>
      <c r="E94" s="81"/>
      <c r="F94" s="81"/>
      <c r="G94" s="81"/>
      <c r="H94" s="81"/>
      <c r="I94" s="81"/>
      <c r="J94" s="81"/>
      <c r="K94" s="81"/>
      <c r="L94" s="81"/>
      <c r="M94" s="6">
        <f t="shared" si="125"/>
        <v>294</v>
      </c>
      <c r="N94" s="83"/>
      <c r="O94" s="83"/>
      <c r="P94" s="35">
        <f t="shared" si="126"/>
        <v>0</v>
      </c>
      <c r="Q94" s="35">
        <f t="shared" si="127"/>
        <v>0</v>
      </c>
      <c r="R94" s="37">
        <f t="shared" si="128"/>
        <v>0</v>
      </c>
      <c r="S94" s="141" t="s">
        <v>569</v>
      </c>
      <c r="T94" s="56">
        <f t="shared" si="129"/>
        <v>0</v>
      </c>
      <c r="U94" s="14">
        <v>3</v>
      </c>
      <c r="V94" s="14">
        <v>0</v>
      </c>
      <c r="W94" s="14">
        <v>3</v>
      </c>
      <c r="X94" s="38">
        <v>4.1849999999999996</v>
      </c>
      <c r="Y94" s="11">
        <f t="shared" si="130"/>
        <v>0</v>
      </c>
      <c r="Z94" s="10">
        <f t="shared" si="131"/>
        <v>0</v>
      </c>
      <c r="AA94" s="9"/>
      <c r="AB94" s="11">
        <f t="shared" si="132"/>
        <v>0</v>
      </c>
      <c r="AC94" s="9">
        <f t="shared" si="133"/>
        <v>0</v>
      </c>
      <c r="AE94" s="9">
        <f t="shared" si="134"/>
        <v>0</v>
      </c>
      <c r="AF94" s="9">
        <f t="shared" si="135"/>
        <v>0</v>
      </c>
      <c r="AH94" s="9">
        <f t="shared" si="136"/>
        <v>0</v>
      </c>
      <c r="AI94" s="9">
        <f t="shared" si="137"/>
        <v>0</v>
      </c>
    </row>
    <row r="95" spans="1:37" s="101" customFormat="1" ht="19" x14ac:dyDescent="0.2">
      <c r="A95" s="16"/>
      <c r="B95" s="102" t="s">
        <v>570</v>
      </c>
      <c r="C95" s="103">
        <v>284</v>
      </c>
      <c r="D95" s="82"/>
      <c r="E95" s="82"/>
      <c r="F95" s="82"/>
      <c r="G95" s="82"/>
      <c r="H95" s="82"/>
      <c r="I95" s="82"/>
      <c r="J95" s="82"/>
      <c r="K95" s="82"/>
      <c r="L95" s="82"/>
      <c r="M95" s="34">
        <f t="shared" si="125"/>
        <v>299</v>
      </c>
      <c r="N95" s="84"/>
      <c r="O95" s="84"/>
      <c r="P95" s="105">
        <f t="shared" si="126"/>
        <v>0</v>
      </c>
      <c r="Q95" s="105">
        <f t="shared" si="127"/>
        <v>0</v>
      </c>
      <c r="R95" s="106">
        <f t="shared" si="128"/>
        <v>0</v>
      </c>
      <c r="S95" s="140" t="s">
        <v>571</v>
      </c>
      <c r="T95" s="57">
        <f t="shared" si="129"/>
        <v>0</v>
      </c>
      <c r="U95" s="107">
        <v>5</v>
      </c>
      <c r="V95" s="107">
        <v>0</v>
      </c>
      <c r="W95" s="107">
        <v>5</v>
      </c>
      <c r="X95" s="134">
        <v>3.8740000000000001</v>
      </c>
      <c r="Y95" s="108">
        <f t="shared" si="130"/>
        <v>0</v>
      </c>
      <c r="Z95" s="109">
        <f t="shared" si="131"/>
        <v>0</v>
      </c>
      <c r="AA95" s="100"/>
      <c r="AB95" s="108">
        <f t="shared" si="132"/>
        <v>0</v>
      </c>
      <c r="AC95" s="100">
        <f t="shared" si="133"/>
        <v>0</v>
      </c>
      <c r="AE95" s="100">
        <f t="shared" si="134"/>
        <v>0</v>
      </c>
      <c r="AF95" s="100">
        <f t="shared" si="135"/>
        <v>0</v>
      </c>
      <c r="AH95" s="100">
        <f t="shared" si="136"/>
        <v>0</v>
      </c>
      <c r="AI95" s="100">
        <f t="shared" si="137"/>
        <v>0</v>
      </c>
    </row>
    <row r="96" spans="1:37" ht="19" x14ac:dyDescent="0.2">
      <c r="A96" s="16"/>
      <c r="B96" s="29" t="s">
        <v>572</v>
      </c>
      <c r="C96" s="8">
        <v>384</v>
      </c>
      <c r="D96" s="81"/>
      <c r="E96" s="81"/>
      <c r="F96" s="81"/>
      <c r="G96" s="81"/>
      <c r="H96" s="81"/>
      <c r="I96" s="81"/>
      <c r="J96" s="81"/>
      <c r="K96" s="81"/>
      <c r="L96" s="81"/>
      <c r="M96" s="6">
        <f t="shared" si="125"/>
        <v>404</v>
      </c>
      <c r="N96" s="83"/>
      <c r="O96" s="83"/>
      <c r="P96" s="35">
        <f t="shared" si="126"/>
        <v>0</v>
      </c>
      <c r="Q96" s="35">
        <f t="shared" si="127"/>
        <v>0</v>
      </c>
      <c r="R96" s="37">
        <f t="shared" si="128"/>
        <v>0</v>
      </c>
      <c r="S96" s="141" t="s">
        <v>573</v>
      </c>
      <c r="T96" s="56">
        <f t="shared" si="129"/>
        <v>0</v>
      </c>
      <c r="U96" s="14">
        <v>10</v>
      </c>
      <c r="V96" s="14">
        <v>0</v>
      </c>
      <c r="W96" s="14">
        <v>10</v>
      </c>
      <c r="X96" s="38">
        <v>4.1929999999999996</v>
      </c>
      <c r="Y96" s="11">
        <f t="shared" si="130"/>
        <v>0</v>
      </c>
      <c r="Z96" s="10">
        <f t="shared" si="131"/>
        <v>0</v>
      </c>
      <c r="AA96" s="9"/>
      <c r="AB96" s="11">
        <f t="shared" si="132"/>
        <v>0</v>
      </c>
      <c r="AC96" s="9">
        <f t="shared" si="133"/>
        <v>0</v>
      </c>
      <c r="AE96" s="9">
        <f t="shared" si="134"/>
        <v>0</v>
      </c>
      <c r="AF96" s="9">
        <f t="shared" si="135"/>
        <v>0</v>
      </c>
      <c r="AH96" s="9">
        <f t="shared" si="136"/>
        <v>0</v>
      </c>
      <c r="AI96" s="9">
        <f t="shared" si="137"/>
        <v>0</v>
      </c>
    </row>
    <row r="97" spans="1:35" s="101" customFormat="1" ht="19" x14ac:dyDescent="0.2">
      <c r="A97" s="16"/>
      <c r="B97" s="102" t="s">
        <v>574</v>
      </c>
      <c r="C97" s="103">
        <v>142</v>
      </c>
      <c r="D97" s="82"/>
      <c r="E97" s="82"/>
      <c r="F97" s="82"/>
      <c r="G97" s="82"/>
      <c r="H97" s="82"/>
      <c r="I97" s="82"/>
      <c r="J97" s="82"/>
      <c r="K97" s="82"/>
      <c r="L97" s="82"/>
      <c r="M97" s="34">
        <f t="shared" si="125"/>
        <v>150</v>
      </c>
      <c r="N97" s="84"/>
      <c r="O97" s="84"/>
      <c r="P97" s="105">
        <f t="shared" si="126"/>
        <v>0</v>
      </c>
      <c r="Q97" s="105">
        <f t="shared" si="127"/>
        <v>0</v>
      </c>
      <c r="R97" s="106">
        <f t="shared" si="128"/>
        <v>0</v>
      </c>
      <c r="S97" s="140" t="s">
        <v>575</v>
      </c>
      <c r="T97" s="57">
        <f t="shared" si="129"/>
        <v>0</v>
      </c>
      <c r="U97" s="107">
        <v>10</v>
      </c>
      <c r="V97" s="107">
        <v>0</v>
      </c>
      <c r="W97" s="107">
        <v>10</v>
      </c>
      <c r="X97" s="134">
        <v>1.226</v>
      </c>
      <c r="Y97" s="108">
        <f t="shared" si="130"/>
        <v>0</v>
      </c>
      <c r="Z97" s="109">
        <f t="shared" si="131"/>
        <v>0</v>
      </c>
      <c r="AA97" s="100"/>
      <c r="AB97" s="108">
        <f t="shared" si="132"/>
        <v>0</v>
      </c>
      <c r="AC97" s="100">
        <f t="shared" si="133"/>
        <v>0</v>
      </c>
      <c r="AE97" s="100">
        <f t="shared" si="134"/>
        <v>0</v>
      </c>
      <c r="AF97" s="100">
        <f t="shared" si="135"/>
        <v>0</v>
      </c>
      <c r="AH97" s="100">
        <f t="shared" si="136"/>
        <v>0</v>
      </c>
      <c r="AI97" s="100">
        <f t="shared" si="137"/>
        <v>0</v>
      </c>
    </row>
    <row r="98" spans="1:35" ht="19" x14ac:dyDescent="0.2">
      <c r="A98" s="16"/>
      <c r="B98" s="29" t="s">
        <v>576</v>
      </c>
      <c r="C98" s="8">
        <v>150</v>
      </c>
      <c r="D98" s="81"/>
      <c r="E98" s="81"/>
      <c r="F98" s="81"/>
      <c r="G98" s="81"/>
      <c r="H98" s="81"/>
      <c r="I98" s="81"/>
      <c r="J98" s="81"/>
      <c r="K98" s="81"/>
      <c r="L98" s="81"/>
      <c r="M98" s="6">
        <f t="shared" si="125"/>
        <v>158</v>
      </c>
      <c r="N98" s="83"/>
      <c r="O98" s="83"/>
      <c r="P98" s="35">
        <f t="shared" si="126"/>
        <v>0</v>
      </c>
      <c r="Q98" s="35">
        <f t="shared" si="127"/>
        <v>0</v>
      </c>
      <c r="R98" s="37">
        <f t="shared" si="128"/>
        <v>0</v>
      </c>
      <c r="S98" s="141" t="s">
        <v>577</v>
      </c>
      <c r="T98" s="56">
        <f t="shared" si="129"/>
        <v>0</v>
      </c>
      <c r="U98" s="14">
        <v>25</v>
      </c>
      <c r="V98" s="14">
        <v>0</v>
      </c>
      <c r="W98" s="14">
        <v>25</v>
      </c>
      <c r="X98" s="38">
        <v>0.621</v>
      </c>
      <c r="Y98" s="11">
        <f t="shared" si="130"/>
        <v>0</v>
      </c>
      <c r="Z98" s="10">
        <f t="shared" si="131"/>
        <v>0</v>
      </c>
      <c r="AA98" s="9"/>
      <c r="AB98" s="11">
        <f t="shared" si="132"/>
        <v>0</v>
      </c>
      <c r="AC98" s="9">
        <f t="shared" si="133"/>
        <v>0</v>
      </c>
      <c r="AE98" s="9">
        <f t="shared" si="134"/>
        <v>0</v>
      </c>
      <c r="AF98" s="9">
        <f t="shared" si="135"/>
        <v>0</v>
      </c>
      <c r="AH98" s="9">
        <f t="shared" si="136"/>
        <v>0</v>
      </c>
      <c r="AI98" s="9">
        <f t="shared" si="137"/>
        <v>0</v>
      </c>
    </row>
    <row r="99" spans="1:35" s="101" customFormat="1" ht="19" x14ac:dyDescent="0.2">
      <c r="A99" s="16"/>
      <c r="B99" s="102" t="s">
        <v>578</v>
      </c>
      <c r="C99" s="103">
        <v>324</v>
      </c>
      <c r="D99" s="82"/>
      <c r="E99" s="82"/>
      <c r="F99" s="82"/>
      <c r="G99" s="82"/>
      <c r="H99" s="82"/>
      <c r="I99" s="82"/>
      <c r="J99" s="82"/>
      <c r="K99" s="82"/>
      <c r="L99" s="82"/>
      <c r="M99" s="34">
        <f t="shared" si="125"/>
        <v>341</v>
      </c>
      <c r="N99" s="84"/>
      <c r="O99" s="84"/>
      <c r="P99" s="105">
        <f t="shared" si="126"/>
        <v>0</v>
      </c>
      <c r="Q99" s="105">
        <f t="shared" si="127"/>
        <v>0</v>
      </c>
      <c r="R99" s="106">
        <f t="shared" si="128"/>
        <v>0</v>
      </c>
      <c r="S99" s="140" t="s">
        <v>579</v>
      </c>
      <c r="T99" s="57">
        <f t="shared" si="129"/>
        <v>0</v>
      </c>
      <c r="U99" s="107">
        <v>2</v>
      </c>
      <c r="V99" s="107">
        <v>0</v>
      </c>
      <c r="W99" s="107">
        <v>2</v>
      </c>
      <c r="X99" s="134">
        <v>5.532</v>
      </c>
      <c r="Y99" s="108">
        <f t="shared" si="130"/>
        <v>0</v>
      </c>
      <c r="Z99" s="109">
        <f t="shared" si="131"/>
        <v>0</v>
      </c>
      <c r="AA99" s="100"/>
      <c r="AB99" s="108">
        <f t="shared" si="132"/>
        <v>0</v>
      </c>
      <c r="AC99" s="100">
        <f t="shared" si="133"/>
        <v>0</v>
      </c>
      <c r="AE99" s="100">
        <f t="shared" si="134"/>
        <v>0</v>
      </c>
      <c r="AF99" s="100">
        <f t="shared" si="135"/>
        <v>0</v>
      </c>
      <c r="AH99" s="100">
        <f t="shared" si="136"/>
        <v>0</v>
      </c>
      <c r="AI99" s="100">
        <f t="shared" si="137"/>
        <v>0</v>
      </c>
    </row>
    <row r="100" spans="1:35" ht="19" x14ac:dyDescent="0.2">
      <c r="A100" s="16"/>
      <c r="B100" s="29" t="s">
        <v>580</v>
      </c>
      <c r="C100" s="8">
        <v>388</v>
      </c>
      <c r="D100" s="81"/>
      <c r="E100" s="81"/>
      <c r="F100" s="81"/>
      <c r="G100" s="81"/>
      <c r="H100" s="81"/>
      <c r="I100" s="81"/>
      <c r="J100" s="81"/>
      <c r="K100" s="81"/>
      <c r="L100" s="81"/>
      <c r="M100" s="6">
        <f t="shared" si="125"/>
        <v>408</v>
      </c>
      <c r="N100" s="83"/>
      <c r="O100" s="83"/>
      <c r="P100" s="35">
        <f t="shared" si="126"/>
        <v>0</v>
      </c>
      <c r="Q100" s="35">
        <f t="shared" si="127"/>
        <v>0</v>
      </c>
      <c r="R100" s="37">
        <f t="shared" si="128"/>
        <v>0</v>
      </c>
      <c r="S100" s="141" t="s">
        <v>581</v>
      </c>
      <c r="T100" s="56">
        <f t="shared" si="129"/>
        <v>0</v>
      </c>
      <c r="U100" s="14">
        <v>3</v>
      </c>
      <c r="V100" s="14">
        <v>0</v>
      </c>
      <c r="W100" s="14">
        <v>3</v>
      </c>
      <c r="X100" s="38">
        <v>7.7670000000000003</v>
      </c>
      <c r="Y100" s="11">
        <f t="shared" si="130"/>
        <v>0</v>
      </c>
      <c r="Z100" s="10">
        <f t="shared" si="131"/>
        <v>0</v>
      </c>
      <c r="AA100" s="9"/>
      <c r="AB100" s="11">
        <f t="shared" si="132"/>
        <v>0</v>
      </c>
      <c r="AC100" s="9">
        <f t="shared" si="133"/>
        <v>0</v>
      </c>
      <c r="AE100" s="9">
        <f t="shared" si="134"/>
        <v>0</v>
      </c>
      <c r="AF100" s="9">
        <f t="shared" si="135"/>
        <v>0</v>
      </c>
      <c r="AH100" s="9">
        <f t="shared" si="136"/>
        <v>0</v>
      </c>
      <c r="AI100" s="9">
        <f t="shared" si="137"/>
        <v>0</v>
      </c>
    </row>
    <row r="101" spans="1:35" s="101" customFormat="1" ht="19" x14ac:dyDescent="0.2">
      <c r="A101" s="16"/>
      <c r="B101" s="102" t="s">
        <v>582</v>
      </c>
      <c r="C101" s="103">
        <v>308</v>
      </c>
      <c r="D101" s="82"/>
      <c r="E101" s="82"/>
      <c r="F101" s="82"/>
      <c r="G101" s="82"/>
      <c r="H101" s="82"/>
      <c r="I101" s="82"/>
      <c r="J101" s="82"/>
      <c r="K101" s="82"/>
      <c r="L101" s="82"/>
      <c r="M101" s="34">
        <f t="shared" si="125"/>
        <v>324</v>
      </c>
      <c r="N101" s="84"/>
      <c r="O101" s="84"/>
      <c r="P101" s="105">
        <f t="shared" si="126"/>
        <v>0</v>
      </c>
      <c r="Q101" s="105">
        <f t="shared" si="127"/>
        <v>0</v>
      </c>
      <c r="R101" s="106">
        <f t="shared" si="128"/>
        <v>0</v>
      </c>
      <c r="S101" s="140" t="s">
        <v>583</v>
      </c>
      <c r="T101" s="57">
        <f t="shared" si="129"/>
        <v>0</v>
      </c>
      <c r="U101" s="107">
        <v>5</v>
      </c>
      <c r="V101" s="107">
        <v>0</v>
      </c>
      <c r="W101" s="107">
        <v>5</v>
      </c>
      <c r="X101" s="134">
        <v>4.5960000000000001</v>
      </c>
      <c r="Y101" s="108">
        <f t="shared" si="130"/>
        <v>0</v>
      </c>
      <c r="Z101" s="109">
        <f t="shared" si="131"/>
        <v>0</v>
      </c>
      <c r="AA101" s="100"/>
      <c r="AB101" s="108">
        <f t="shared" si="132"/>
        <v>0</v>
      </c>
      <c r="AC101" s="100">
        <f t="shared" si="133"/>
        <v>0</v>
      </c>
      <c r="AE101" s="100">
        <f t="shared" si="134"/>
        <v>0</v>
      </c>
      <c r="AF101" s="100">
        <f t="shared" si="135"/>
        <v>0</v>
      </c>
      <c r="AH101" s="100">
        <f t="shared" si="136"/>
        <v>0</v>
      </c>
      <c r="AI101" s="100">
        <f t="shared" si="137"/>
        <v>0</v>
      </c>
    </row>
    <row r="102" spans="1:35" ht="19" x14ac:dyDescent="0.2">
      <c r="A102" s="16"/>
      <c r="B102" s="29" t="s">
        <v>584</v>
      </c>
      <c r="C102" s="8">
        <v>378</v>
      </c>
      <c r="D102" s="81"/>
      <c r="E102" s="81"/>
      <c r="F102" s="81"/>
      <c r="G102" s="81"/>
      <c r="H102" s="81"/>
      <c r="I102" s="81"/>
      <c r="J102" s="81"/>
      <c r="K102" s="81"/>
      <c r="L102" s="81"/>
      <c r="M102" s="6">
        <f t="shared" si="125"/>
        <v>397</v>
      </c>
      <c r="N102" s="83"/>
      <c r="O102" s="83"/>
      <c r="P102" s="35">
        <f t="shared" si="126"/>
        <v>0</v>
      </c>
      <c r="Q102" s="35">
        <f t="shared" si="127"/>
        <v>0</v>
      </c>
      <c r="R102" s="37">
        <f t="shared" si="128"/>
        <v>0</v>
      </c>
      <c r="S102" s="141" t="s">
        <v>585</v>
      </c>
      <c r="T102" s="56">
        <f t="shared" si="129"/>
        <v>0</v>
      </c>
      <c r="U102" s="14">
        <v>5</v>
      </c>
      <c r="V102" s="14">
        <v>0</v>
      </c>
      <c r="W102" s="14">
        <v>5</v>
      </c>
      <c r="X102" s="38">
        <v>7.7320000000000002</v>
      </c>
      <c r="Y102" s="11">
        <f t="shared" si="130"/>
        <v>0</v>
      </c>
      <c r="Z102" s="10">
        <f t="shared" si="131"/>
        <v>0</v>
      </c>
      <c r="AA102" s="9"/>
      <c r="AB102" s="11">
        <f t="shared" si="132"/>
        <v>0</v>
      </c>
      <c r="AC102" s="9">
        <f t="shared" si="133"/>
        <v>0</v>
      </c>
      <c r="AE102" s="9">
        <f t="shared" si="134"/>
        <v>0</v>
      </c>
      <c r="AF102" s="9">
        <f t="shared" si="135"/>
        <v>0</v>
      </c>
      <c r="AH102" s="9">
        <f t="shared" si="136"/>
        <v>0</v>
      </c>
      <c r="AI102" s="9">
        <f t="shared" si="137"/>
        <v>0</v>
      </c>
    </row>
    <row r="103" spans="1:35" s="101" customFormat="1" ht="19" x14ac:dyDescent="0.2">
      <c r="A103" s="16"/>
      <c r="B103" s="102" t="s">
        <v>586</v>
      </c>
      <c r="C103" s="8">
        <v>456</v>
      </c>
      <c r="D103" s="82"/>
      <c r="E103" s="82"/>
      <c r="F103" s="82"/>
      <c r="G103" s="82"/>
      <c r="H103" s="82"/>
      <c r="I103" s="82"/>
      <c r="J103" s="82"/>
      <c r="K103" s="82"/>
      <c r="L103" s="82"/>
      <c r="M103" s="34">
        <f t="shared" si="125"/>
        <v>479</v>
      </c>
      <c r="N103" s="84"/>
      <c r="O103" s="84"/>
      <c r="P103" s="105">
        <f t="shared" si="126"/>
        <v>0</v>
      </c>
      <c r="Q103" s="105">
        <f t="shared" si="127"/>
        <v>0</v>
      </c>
      <c r="R103" s="106">
        <f t="shared" si="128"/>
        <v>0</v>
      </c>
      <c r="S103" s="140" t="s">
        <v>587</v>
      </c>
      <c r="T103" s="57">
        <f t="shared" si="129"/>
        <v>0</v>
      </c>
      <c r="U103" s="107">
        <v>10</v>
      </c>
      <c r="V103" s="107">
        <v>0</v>
      </c>
      <c r="W103" s="107">
        <v>10</v>
      </c>
      <c r="X103" s="134">
        <v>7.4109999999999996</v>
      </c>
      <c r="Y103" s="108">
        <f t="shared" si="130"/>
        <v>0</v>
      </c>
      <c r="Z103" s="109">
        <f t="shared" si="131"/>
        <v>0</v>
      </c>
      <c r="AA103" s="100"/>
      <c r="AB103" s="108">
        <f t="shared" si="132"/>
        <v>0</v>
      </c>
      <c r="AC103" s="100">
        <f t="shared" si="133"/>
        <v>0</v>
      </c>
      <c r="AE103" s="100">
        <f t="shared" si="134"/>
        <v>0</v>
      </c>
      <c r="AF103" s="100">
        <f t="shared" si="135"/>
        <v>0</v>
      </c>
      <c r="AH103" s="100">
        <f t="shared" si="136"/>
        <v>0</v>
      </c>
      <c r="AI103" s="100">
        <f t="shared" si="137"/>
        <v>0</v>
      </c>
    </row>
    <row r="104" spans="1:35" ht="19" x14ac:dyDescent="0.2">
      <c r="A104" s="16"/>
      <c r="B104" s="29" t="s">
        <v>588</v>
      </c>
      <c r="C104" s="8">
        <v>294</v>
      </c>
      <c r="D104" s="81"/>
      <c r="E104" s="81"/>
      <c r="F104" s="81"/>
      <c r="G104" s="81"/>
      <c r="H104" s="81"/>
      <c r="I104" s="81"/>
      <c r="J104" s="81"/>
      <c r="K104" s="81"/>
      <c r="L104" s="81"/>
      <c r="M104" s="6">
        <f t="shared" si="125"/>
        <v>309</v>
      </c>
      <c r="N104" s="83"/>
      <c r="O104" s="83"/>
      <c r="P104" s="35">
        <f t="shared" si="126"/>
        <v>0</v>
      </c>
      <c r="Q104" s="35">
        <f t="shared" si="127"/>
        <v>0</v>
      </c>
      <c r="R104" s="37">
        <f t="shared" si="128"/>
        <v>0</v>
      </c>
      <c r="S104" s="141" t="s">
        <v>589</v>
      </c>
      <c r="T104" s="56">
        <f t="shared" si="129"/>
        <v>0</v>
      </c>
      <c r="U104" s="14">
        <v>10</v>
      </c>
      <c r="V104" s="14">
        <v>0</v>
      </c>
      <c r="W104" s="14">
        <v>10</v>
      </c>
      <c r="X104" s="38">
        <v>4.0990000000000002</v>
      </c>
      <c r="Y104" s="11">
        <f t="shared" si="130"/>
        <v>0</v>
      </c>
      <c r="Z104" s="10">
        <f t="shared" si="131"/>
        <v>0</v>
      </c>
      <c r="AA104" s="9"/>
      <c r="AB104" s="11">
        <f t="shared" si="132"/>
        <v>0</v>
      </c>
      <c r="AC104" s="9">
        <f t="shared" si="133"/>
        <v>0</v>
      </c>
      <c r="AE104" s="9">
        <f t="shared" si="134"/>
        <v>0</v>
      </c>
      <c r="AF104" s="9">
        <f t="shared" si="135"/>
        <v>0</v>
      </c>
      <c r="AH104" s="9">
        <f t="shared" si="136"/>
        <v>0</v>
      </c>
      <c r="AI104" s="9">
        <f t="shared" si="137"/>
        <v>0</v>
      </c>
    </row>
    <row r="105" spans="1:35" s="101" customFormat="1" ht="19" x14ac:dyDescent="0.2">
      <c r="A105" s="16"/>
      <c r="B105" s="102" t="s">
        <v>590</v>
      </c>
      <c r="C105" s="8">
        <v>124</v>
      </c>
      <c r="D105" s="82"/>
      <c r="E105" s="82"/>
      <c r="F105" s="82"/>
      <c r="G105" s="82"/>
      <c r="H105" s="82"/>
      <c r="I105" s="82"/>
      <c r="J105" s="82"/>
      <c r="K105" s="82"/>
      <c r="L105" s="82"/>
      <c r="M105" s="34">
        <f t="shared" si="125"/>
        <v>131</v>
      </c>
      <c r="N105" s="84"/>
      <c r="O105" s="84"/>
      <c r="P105" s="105">
        <f t="shared" si="126"/>
        <v>0</v>
      </c>
      <c r="Q105" s="105">
        <f t="shared" si="127"/>
        <v>0</v>
      </c>
      <c r="R105" s="106">
        <f t="shared" si="128"/>
        <v>0</v>
      </c>
      <c r="S105" s="140" t="s">
        <v>591</v>
      </c>
      <c r="T105" s="57">
        <f t="shared" si="129"/>
        <v>0</v>
      </c>
      <c r="U105" s="107">
        <v>5</v>
      </c>
      <c r="V105" s="107">
        <v>0</v>
      </c>
      <c r="W105" s="107">
        <v>5</v>
      </c>
      <c r="X105" s="134">
        <v>1.111</v>
      </c>
      <c r="Y105" s="108">
        <f t="shared" si="130"/>
        <v>0</v>
      </c>
      <c r="Z105" s="109">
        <f t="shared" si="131"/>
        <v>0</v>
      </c>
      <c r="AA105" s="100"/>
      <c r="AB105" s="108">
        <f t="shared" si="132"/>
        <v>0</v>
      </c>
      <c r="AC105" s="100">
        <f t="shared" si="133"/>
        <v>0</v>
      </c>
      <c r="AE105" s="100">
        <f t="shared" si="134"/>
        <v>0</v>
      </c>
      <c r="AF105" s="100">
        <f t="shared" si="135"/>
        <v>0</v>
      </c>
      <c r="AH105" s="100">
        <f t="shared" si="136"/>
        <v>0</v>
      </c>
      <c r="AI105" s="100">
        <f t="shared" si="137"/>
        <v>0</v>
      </c>
    </row>
    <row r="106" spans="1:35" ht="19" x14ac:dyDescent="0.2">
      <c r="A106" s="16"/>
      <c r="B106" s="29" t="s">
        <v>592</v>
      </c>
      <c r="C106" s="8">
        <v>134</v>
      </c>
      <c r="D106" s="81"/>
      <c r="E106" s="81"/>
      <c r="F106" s="81"/>
      <c r="G106" s="81"/>
      <c r="H106" s="81"/>
      <c r="I106" s="81"/>
      <c r="J106" s="81"/>
      <c r="K106" s="81"/>
      <c r="L106" s="81"/>
      <c r="M106" s="6">
        <f t="shared" si="125"/>
        <v>141</v>
      </c>
      <c r="N106" s="83"/>
      <c r="O106" s="83"/>
      <c r="P106" s="35">
        <f t="shared" si="126"/>
        <v>0</v>
      </c>
      <c r="Q106" s="35">
        <f t="shared" si="127"/>
        <v>0</v>
      </c>
      <c r="R106" s="37">
        <f t="shared" si="128"/>
        <v>0</v>
      </c>
      <c r="S106" s="141" t="s">
        <v>593</v>
      </c>
      <c r="T106" s="56">
        <f t="shared" si="129"/>
        <v>0</v>
      </c>
      <c r="U106" s="14">
        <v>10</v>
      </c>
      <c r="V106" s="14">
        <v>0</v>
      </c>
      <c r="W106" s="14">
        <v>10</v>
      </c>
      <c r="X106" s="38">
        <v>1.1459999999999999</v>
      </c>
      <c r="Y106" s="11">
        <f t="shared" si="130"/>
        <v>0</v>
      </c>
      <c r="Z106" s="10">
        <f t="shared" si="131"/>
        <v>0</v>
      </c>
      <c r="AA106" s="9"/>
      <c r="AB106" s="11">
        <f t="shared" si="132"/>
        <v>0</v>
      </c>
      <c r="AC106" s="9">
        <f t="shared" si="133"/>
        <v>0</v>
      </c>
      <c r="AE106" s="9">
        <f t="shared" si="134"/>
        <v>0</v>
      </c>
      <c r="AF106" s="9">
        <f t="shared" si="135"/>
        <v>0</v>
      </c>
      <c r="AH106" s="9">
        <f t="shared" si="136"/>
        <v>0</v>
      </c>
      <c r="AI106" s="9">
        <f t="shared" si="137"/>
        <v>0</v>
      </c>
    </row>
    <row r="107" spans="1:35" x14ac:dyDescent="0.2">
      <c r="T107" s="15"/>
    </row>
    <row r="108" spans="1:35" ht="22" customHeight="1" x14ac:dyDescent="0.2">
      <c r="T108" s="15"/>
      <c r="Y108" s="9" t="s">
        <v>121</v>
      </c>
      <c r="Z108" s="13" t="s">
        <v>118</v>
      </c>
      <c r="AB108" s="9" t="s">
        <v>119</v>
      </c>
      <c r="AH108" s="9" t="s">
        <v>120</v>
      </c>
      <c r="AI108" s="9" t="s">
        <v>121</v>
      </c>
    </row>
    <row r="109" spans="1:35" ht="22" customHeight="1" x14ac:dyDescent="0.2">
      <c r="T109" s="15"/>
      <c r="Y109" s="11">
        <f>SUM(Y6:Y106)</f>
        <v>0</v>
      </c>
      <c r="Z109" s="10">
        <f>SUM(Z6:Z106)</f>
        <v>0</v>
      </c>
      <c r="AB109" s="11">
        <f>SUM(AB6:AB106)</f>
        <v>0</v>
      </c>
      <c r="AH109" s="9">
        <f>SUM(AH6:AH106)</f>
        <v>0</v>
      </c>
      <c r="AI109" s="9">
        <f>SUM(AI6:AI106)</f>
        <v>0</v>
      </c>
    </row>
    <row r="111" spans="1:35" x14ac:dyDescent="0.2">
      <c r="A111" s="17"/>
      <c r="B111" s="17"/>
      <c r="C111" s="122"/>
      <c r="D111" s="17"/>
      <c r="E111" s="17"/>
      <c r="F111" s="17"/>
      <c r="G111" s="17"/>
      <c r="H111" s="17"/>
      <c r="I111" s="17"/>
      <c r="J111" s="17"/>
      <c r="K111" s="17"/>
      <c r="L111" s="17"/>
      <c r="M111" s="122"/>
      <c r="N111" s="17"/>
      <c r="O111" s="17"/>
      <c r="P111" s="36"/>
      <c r="Q111" s="17"/>
      <c r="R111" s="17"/>
      <c r="S111" s="122"/>
      <c r="T111" s="58"/>
    </row>
  </sheetData>
  <sheetProtection algorithmName="SHA-512" hashValue="JLjLJPQK9+Yfatzy1+PxZsdaVtzW3q9DpwPO6Zbhl+aqL2LZ18mXJj94ZiBDfcHMy0haBuUdqxg3MDirddx/3A==" saltValue="QHc1V5nysp3pgOzWTnLpgA==" spinCount="100000" sheet="1" selectLockedCells="1" autoFilter="0"/>
  <autoFilter ref="D5:O23" xr:uid="{A3315A75-8D02-644B-A6B8-9F1986FCC0A8}"/>
  <mergeCells count="19">
    <mergeCell ref="M2:M3"/>
    <mergeCell ref="B2:B3"/>
    <mergeCell ref="C2:C3"/>
    <mergeCell ref="D2:D3"/>
    <mergeCell ref="E2:E3"/>
    <mergeCell ref="F2:F3"/>
    <mergeCell ref="G2:G3"/>
    <mergeCell ref="H2:H3"/>
    <mergeCell ref="I2:I3"/>
    <mergeCell ref="J2:J3"/>
    <mergeCell ref="K2:K3"/>
    <mergeCell ref="L2:L3"/>
    <mergeCell ref="R2:R3"/>
    <mergeCell ref="N2:N3"/>
    <mergeCell ref="O2:O3"/>
    <mergeCell ref="P2:P3"/>
    <mergeCell ref="T2:T3"/>
    <mergeCell ref="S2:S3"/>
    <mergeCell ref="Q2:Q3"/>
  </mergeCells>
  <pageMargins left="0.7" right="0.7" top="0.75" bottom="0.75" header="0.3" footer="0.3"/>
  <pageSetup paperSize="9" scale="42" orientation="portrait" horizontalDpi="0" verticalDpi="0"/>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9C18-BC93-424B-971F-ABDBDA41D38E}">
  <sheetPr codeName="Sheet5">
    <tabColor rgb="FF0070C0"/>
    <pageSetUpPr autoPageBreaks="0" fitToPage="1"/>
  </sheetPr>
  <dimension ref="A1:T18"/>
  <sheetViews>
    <sheetView topLeftCell="A6" zoomScale="90" zoomScaleNormal="90" workbookViewId="0">
      <selection activeCell="D10" sqref="D10"/>
    </sheetView>
  </sheetViews>
  <sheetFormatPr baseColWidth="10" defaultColWidth="10.83203125" defaultRowHeight="16" x14ac:dyDescent="0.2"/>
  <cols>
    <col min="1" max="1" width="22.6640625" style="1" customWidth="1"/>
    <col min="2" max="2" width="45.33203125" style="7" customWidth="1"/>
    <col min="3" max="3" width="13" style="7" customWidth="1"/>
    <col min="4" max="9" width="9.83203125" style="12" customWidth="1"/>
    <col min="10" max="10" width="12.83203125" style="15" customWidth="1"/>
    <col min="11" max="11" width="16.1640625" style="7" customWidth="1"/>
    <col min="12" max="12" width="15.1640625" style="55" customWidth="1"/>
    <col min="13" max="13" width="10.83203125" style="9" hidden="1" customWidth="1"/>
    <col min="14" max="14" width="10.83203125" style="1" hidden="1" customWidth="1"/>
    <col min="15" max="15" width="10.83203125" style="115" hidden="1" customWidth="1"/>
    <col min="16" max="16" width="10.83203125" style="1" hidden="1" customWidth="1"/>
    <col min="17" max="17" width="5" style="115" hidden="1" customWidth="1"/>
    <col min="18" max="20" width="10.83203125" style="1" customWidth="1"/>
    <col min="21" max="16384" width="10.83203125" style="1"/>
  </cols>
  <sheetData>
    <row r="1" spans="1:20" ht="49" customHeight="1" x14ac:dyDescent="0.2">
      <c r="D1" s="148"/>
      <c r="E1" s="148"/>
      <c r="F1" s="148"/>
      <c r="G1" s="148"/>
      <c r="H1" s="148"/>
      <c r="I1" s="148"/>
      <c r="J1" s="33"/>
      <c r="P1" s="9"/>
      <c r="R1" s="9"/>
    </row>
    <row r="2" spans="1:20" ht="379" customHeight="1" x14ac:dyDescent="0.2">
      <c r="C2" s="317"/>
      <c r="D2" s="317"/>
      <c r="E2" s="317"/>
      <c r="F2" s="317"/>
      <c r="G2" s="317"/>
      <c r="H2" s="317"/>
      <c r="I2" s="317"/>
      <c r="J2" s="317"/>
      <c r="P2" s="9"/>
      <c r="R2" s="9"/>
    </row>
    <row r="3" spans="1:20" ht="49" customHeight="1" x14ac:dyDescent="0.2">
      <c r="D3" s="42"/>
      <c r="E3" s="42"/>
      <c r="F3" s="42"/>
      <c r="G3" s="42"/>
      <c r="H3" s="42"/>
      <c r="I3" s="42"/>
      <c r="J3" s="33"/>
      <c r="P3" s="9"/>
      <c r="R3" s="9"/>
    </row>
    <row r="4" spans="1:20" ht="23" customHeight="1" x14ac:dyDescent="0.25">
      <c r="D4" s="314" t="s">
        <v>594</v>
      </c>
      <c r="E4" s="315"/>
      <c r="F4" s="315"/>
      <c r="G4" s="315"/>
      <c r="H4" s="315"/>
      <c r="I4" s="316"/>
      <c r="J4" s="33"/>
      <c r="P4" s="9"/>
      <c r="R4" s="9"/>
    </row>
    <row r="5" spans="1:20" ht="28" customHeight="1" x14ac:dyDescent="0.2">
      <c r="D5" s="318" t="s">
        <v>595</v>
      </c>
      <c r="E5" s="319"/>
      <c r="F5" s="319"/>
      <c r="G5" s="319"/>
      <c r="H5" s="319"/>
      <c r="I5" s="320"/>
      <c r="J5" s="33"/>
      <c r="P5" s="9"/>
      <c r="R5" s="9"/>
    </row>
    <row r="6" spans="1:20" s="4" customFormat="1" ht="68" customHeight="1" x14ac:dyDescent="0.2">
      <c r="B6" s="300" t="s">
        <v>596</v>
      </c>
      <c r="C6" s="306" t="s">
        <v>597</v>
      </c>
      <c r="D6" s="306" t="s">
        <v>598</v>
      </c>
      <c r="E6" s="306" t="s">
        <v>599</v>
      </c>
      <c r="F6" s="306" t="s">
        <v>600</v>
      </c>
      <c r="G6" s="306" t="s">
        <v>601</v>
      </c>
      <c r="H6" s="306" t="s">
        <v>602</v>
      </c>
      <c r="I6" s="306" t="s">
        <v>603</v>
      </c>
      <c r="J6" s="281" t="s">
        <v>604</v>
      </c>
      <c r="K6" s="281" t="s">
        <v>49</v>
      </c>
      <c r="L6" s="281" t="s">
        <v>50</v>
      </c>
      <c r="M6" s="99" t="s">
        <v>51</v>
      </c>
      <c r="N6" s="99" t="s">
        <v>28</v>
      </c>
      <c r="O6" s="99" t="s">
        <v>605</v>
      </c>
      <c r="P6" s="99" t="s">
        <v>54</v>
      </c>
      <c r="Q6" s="99" t="s">
        <v>57</v>
      </c>
      <c r="R6" s="9"/>
      <c r="S6" s="1"/>
      <c r="T6" s="1"/>
    </row>
    <row r="7" spans="1:20" ht="22" customHeight="1" x14ac:dyDescent="0.2">
      <c r="B7" s="301"/>
      <c r="C7" s="307"/>
      <c r="D7" s="307"/>
      <c r="E7" s="307"/>
      <c r="F7" s="307"/>
      <c r="G7" s="307"/>
      <c r="H7" s="307"/>
      <c r="I7" s="307"/>
      <c r="J7" s="282"/>
      <c r="K7" s="283"/>
      <c r="L7" s="282"/>
      <c r="M7" s="28"/>
      <c r="P7" s="9"/>
      <c r="R7" s="9"/>
    </row>
    <row r="8" spans="1:20" ht="29" customHeight="1" x14ac:dyDescent="0.2">
      <c r="B8" s="74"/>
      <c r="C8" s="78"/>
      <c r="D8" s="78"/>
      <c r="E8" s="78"/>
      <c r="F8" s="78"/>
      <c r="G8" s="78"/>
      <c r="H8" s="78"/>
      <c r="I8" s="78"/>
      <c r="J8" s="111">
        <f>SUM(J10:J13)</f>
        <v>0</v>
      </c>
      <c r="K8" s="143" t="s">
        <v>1</v>
      </c>
      <c r="L8" s="110">
        <f>SUM(L9:L13)</f>
        <v>0</v>
      </c>
      <c r="M8" s="28"/>
      <c r="P8" s="9"/>
      <c r="R8" s="9"/>
    </row>
    <row r="9" spans="1:20" ht="22" customHeight="1" x14ac:dyDescent="0.2">
      <c r="B9" s="74"/>
      <c r="C9" s="78"/>
      <c r="D9" s="78"/>
      <c r="E9" s="78"/>
      <c r="F9" s="78"/>
      <c r="G9" s="78"/>
      <c r="H9" s="78"/>
      <c r="I9" s="78"/>
      <c r="J9" s="85"/>
      <c r="K9" s="86"/>
      <c r="L9" s="86"/>
      <c r="M9" s="28"/>
      <c r="P9" s="9"/>
      <c r="R9" s="9"/>
    </row>
    <row r="10" spans="1:20" s="152" customFormat="1" ht="40" x14ac:dyDescent="0.2">
      <c r="A10" s="93"/>
      <c r="B10" s="104" t="s">
        <v>606</v>
      </c>
      <c r="C10" s="103">
        <v>35</v>
      </c>
      <c r="D10" s="95"/>
      <c r="E10" s="95"/>
      <c r="F10" s="95"/>
      <c r="G10" s="95"/>
      <c r="H10" s="95"/>
      <c r="I10" s="95"/>
      <c r="J10" s="105">
        <f>P10</f>
        <v>0</v>
      </c>
      <c r="K10" s="91" t="s">
        <v>607</v>
      </c>
      <c r="L10" s="57">
        <f>SUM(P10*C10)</f>
        <v>0</v>
      </c>
      <c r="M10" s="153">
        <v>1</v>
      </c>
      <c r="N10" s="153">
        <v>1</v>
      </c>
      <c r="O10" s="154">
        <v>0.19</v>
      </c>
      <c r="P10" s="155">
        <f>SUM(D10:I10)*M10</f>
        <v>0</v>
      </c>
      <c r="Q10" s="156">
        <f>SUM(P10*O10)</f>
        <v>0</v>
      </c>
    </row>
    <row r="11" spans="1:20" s="150" customFormat="1" ht="22" customHeight="1" x14ac:dyDescent="0.2">
      <c r="A11" s="5"/>
      <c r="B11" s="29"/>
      <c r="C11" s="8"/>
      <c r="D11" s="8"/>
      <c r="E11" s="8"/>
      <c r="F11" s="8"/>
      <c r="G11" s="8"/>
      <c r="H11" s="8"/>
      <c r="I11" s="8"/>
      <c r="J11" s="85"/>
      <c r="K11" s="92"/>
      <c r="L11" s="86"/>
      <c r="O11" s="151"/>
      <c r="S11" s="152"/>
      <c r="T11" s="152"/>
    </row>
    <row r="12" spans="1:20" s="152" customFormat="1" ht="40" x14ac:dyDescent="0.2">
      <c r="A12" s="93"/>
      <c r="B12" s="104" t="s">
        <v>608</v>
      </c>
      <c r="C12" s="103">
        <v>35</v>
      </c>
      <c r="D12" s="149"/>
      <c r="E12" s="149"/>
      <c r="F12" s="149"/>
      <c r="G12" s="149"/>
      <c r="H12" s="149"/>
      <c r="I12" s="149"/>
      <c r="J12" s="105">
        <f>P12</f>
        <v>0</v>
      </c>
      <c r="K12" s="91" t="s">
        <v>609</v>
      </c>
      <c r="L12" s="57">
        <f>SUM(P12*C12)</f>
        <v>0</v>
      </c>
      <c r="M12" s="153">
        <v>1</v>
      </c>
      <c r="N12" s="153">
        <v>1</v>
      </c>
      <c r="O12" s="154">
        <v>0.19</v>
      </c>
      <c r="P12" s="155">
        <f>SUM(D12:I12)*M12</f>
        <v>0</v>
      </c>
      <c r="Q12" s="156">
        <f>SUM(P12*O12)</f>
        <v>0</v>
      </c>
    </row>
    <row r="13" spans="1:20" s="5" customFormat="1" ht="22" customHeight="1" x14ac:dyDescent="0.2">
      <c r="B13" s="29"/>
      <c r="C13" s="8"/>
      <c r="D13" s="8"/>
      <c r="E13" s="8"/>
      <c r="F13" s="8"/>
      <c r="G13" s="8"/>
      <c r="H13" s="8"/>
      <c r="I13" s="8"/>
      <c r="J13" s="85"/>
      <c r="K13" s="92"/>
      <c r="L13" s="86"/>
      <c r="O13" s="88"/>
      <c r="S13" s="1"/>
      <c r="T13" s="1"/>
    </row>
    <row r="14" spans="1:20" x14ac:dyDescent="0.2">
      <c r="O14" s="9"/>
      <c r="Q14" s="9"/>
    </row>
    <row r="15" spans="1:20" ht="50" customHeight="1" x14ac:dyDescent="0.2">
      <c r="O15" s="9"/>
      <c r="P15" s="30" t="s">
        <v>610</v>
      </c>
      <c r="Q15" s="13" t="s">
        <v>118</v>
      </c>
    </row>
    <row r="16" spans="1:20" ht="22" customHeight="1" x14ac:dyDescent="0.2">
      <c r="P16" s="11">
        <f>SUM(P10:P12)</f>
        <v>0</v>
      </c>
      <c r="Q16" s="10">
        <f>SUM(Q10:Q13)</f>
        <v>0</v>
      </c>
    </row>
    <row r="18" spans="1:12" x14ac:dyDescent="0.2">
      <c r="A18" s="17"/>
      <c r="B18" s="17"/>
      <c r="C18" s="17"/>
      <c r="D18" s="17"/>
      <c r="E18" s="17"/>
      <c r="F18" s="17"/>
      <c r="G18" s="17"/>
      <c r="H18" s="17"/>
      <c r="I18" s="17"/>
      <c r="J18" s="36"/>
      <c r="K18" s="17"/>
      <c r="L18" s="58"/>
    </row>
  </sheetData>
  <sheetProtection algorithmName="SHA-512" hashValue="EToV2gGCLzFt7R2etyzQrKG/HToEvYGqrbdUZFbDlxOTMHWVyqKKRkPA4Wh/Q1t8TPSGiHou+pow0TAfbyYAAA==" saltValue="fan9u8RpnsmUFlTj0/ztFQ==" spinCount="100000" sheet="1" selectLockedCells="1" autoFilter="0"/>
  <mergeCells count="14">
    <mergeCell ref="L6:L7"/>
    <mergeCell ref="K6:K7"/>
    <mergeCell ref="I6:I7"/>
    <mergeCell ref="G6:G7"/>
    <mergeCell ref="F6:F7"/>
    <mergeCell ref="B6:B7"/>
    <mergeCell ref="C6:C7"/>
    <mergeCell ref="D4:I4"/>
    <mergeCell ref="C2:J2"/>
    <mergeCell ref="H6:H7"/>
    <mergeCell ref="J6:J7"/>
    <mergeCell ref="E6:E7"/>
    <mergeCell ref="D6:D7"/>
    <mergeCell ref="D5:I5"/>
  </mergeCells>
  <hyperlinks>
    <hyperlink ref="D5:I5" r:id="rId1" display="(click here for more info about sizing)" xr:uid="{CFEF7853-032A-AA44-B2EA-7C26C324DAD8}"/>
  </hyperlinks>
  <pageMargins left="0.7" right="0.7" top="0.75" bottom="0.75" header="0.3" footer="0.3"/>
  <pageSetup paperSize="9" scale="42" orientation="portrait" horizontalDpi="0" verticalDpi="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5940-CE47-FE4C-8F4A-F3DEA0801E71}">
  <sheetPr codeName="Sheet6" filterMode="1">
    <tabColor theme="0" tint="-0.14999847407452621"/>
    <pageSetUpPr autoPageBreaks="0" fitToPage="1"/>
  </sheetPr>
  <dimension ref="A1:S2235"/>
  <sheetViews>
    <sheetView topLeftCell="F1" zoomScale="85" zoomScaleNormal="100" workbookViewId="0">
      <selection activeCell="R384" sqref="R384"/>
    </sheetView>
  </sheetViews>
  <sheetFormatPr baseColWidth="10" defaultColWidth="10.83203125" defaultRowHeight="19" x14ac:dyDescent="0.2"/>
  <cols>
    <col min="1" max="1" width="16.1640625" style="95" customWidth="1"/>
    <col min="2" max="3" width="13" style="95" customWidth="1"/>
    <col min="4" max="4" width="32.33203125" style="95" customWidth="1"/>
    <col min="5" max="7" width="16.1640625" style="95" customWidth="1"/>
    <col min="8" max="8" width="16.1640625" style="94" customWidth="1"/>
    <col min="9" max="9" width="10.83203125" style="5"/>
    <col min="10" max="10" width="39.1640625" style="5" customWidth="1"/>
    <col min="11" max="11" width="13.1640625" style="5" hidden="1" customWidth="1"/>
    <col min="12" max="12" width="15.6640625" style="1" hidden="1" customWidth="1"/>
    <col min="13" max="13" width="15.1640625" style="1" hidden="1" customWidth="1"/>
    <col min="14" max="14" width="11.33203125" style="1" hidden="1" customWidth="1"/>
    <col min="15" max="15" width="15.6640625" style="1" hidden="1" customWidth="1"/>
    <col min="16" max="17" width="19" style="1" customWidth="1"/>
    <col min="18" max="18" width="15.5" style="1" customWidth="1"/>
    <col min="19" max="16384" width="10.83203125" style="1"/>
  </cols>
  <sheetData>
    <row r="1" spans="1:19" ht="49" customHeight="1" x14ac:dyDescent="0.2">
      <c r="A1" s="95" t="s">
        <v>611</v>
      </c>
      <c r="B1" s="95" t="s">
        <v>612</v>
      </c>
      <c r="C1" s="95" t="s">
        <v>613</v>
      </c>
      <c r="D1" s="95" t="s">
        <v>614</v>
      </c>
      <c r="E1" s="95" t="s">
        <v>615</v>
      </c>
      <c r="F1" s="95" t="s">
        <v>616</v>
      </c>
      <c r="G1" s="95" t="s">
        <v>617</v>
      </c>
      <c r="J1" s="91"/>
      <c r="K1" s="91"/>
      <c r="L1" s="91"/>
      <c r="M1" s="91"/>
      <c r="N1" s="91"/>
      <c r="O1" s="91"/>
      <c r="P1" s="91"/>
      <c r="Q1" s="91"/>
      <c r="R1" s="91"/>
      <c r="S1" s="91"/>
    </row>
    <row r="2" spans="1:19" s="4" customFormat="1" ht="15.75" hidden="1" customHeight="1" x14ac:dyDescent="0.2">
      <c r="A2" s="161" t="s">
        <v>618</v>
      </c>
      <c r="B2" s="161">
        <f>_xlfn.XLOOKUP(D2,'M A C R O S'!R:R,'M A C R O S'!D:D,0)</f>
        <v>0</v>
      </c>
      <c r="C2" s="161">
        <f>SUM(L2,N2,P2,R2)</f>
        <v>0</v>
      </c>
      <c r="D2" s="161" t="s">
        <v>171</v>
      </c>
      <c r="E2" s="161">
        <f t="shared" ref="E2:E65" si="0">SUM(B2:C2)</f>
        <v>0</v>
      </c>
      <c r="F2" s="161">
        <v>10124</v>
      </c>
      <c r="G2" s="161">
        <f t="shared" ref="G2:G65" si="1">IF(C2&gt;0,10*C2/E2,0)</f>
        <v>0</v>
      </c>
      <c r="H2" s="95"/>
      <c r="I2" s="5"/>
      <c r="K2" s="91" t="s">
        <v>77</v>
      </c>
      <c r="L2" s="95">
        <f>_xlfn.XLOOKUP(K2,'F U L L   S E T S  (-10%)'!T:T,'F U L L   S E T S  (-10%)'!E:E,0)+_xlfn.XLOOKUP(K2,'M A C R O S'!R:R,'M A C R O S'!D:D,0)</f>
        <v>0</v>
      </c>
      <c r="M2" s="91" t="s">
        <v>81</v>
      </c>
      <c r="N2" s="95">
        <f>_xlfn.XLOOKUP(M2,'F U L L   S E T S  (-10%)'!T:T,'F U L L   S E T S  (-10%)'!E:E,0)+_xlfn.XLOOKUP(M2,'M A C R O S'!R:R,'M A C R O S'!D:D,0)</f>
        <v>0</v>
      </c>
      <c r="O2" s="95"/>
      <c r="P2" s="91"/>
      <c r="Q2" s="91" t="s">
        <v>79</v>
      </c>
      <c r="R2" s="95">
        <f>_xlfn.XLOOKUP(Q2,'F U L L   S E T S  (-10%)'!T:T,'F U L L   S E T S  (-10%)'!E:E,0)+_xlfn.XLOOKUP(Q2,'M A C R O S'!R:R,'M A C R O S'!D:D,0)</f>
        <v>0</v>
      </c>
      <c r="S2" s="91"/>
    </row>
    <row r="3" spans="1:19" ht="15.75" hidden="1" customHeight="1" x14ac:dyDescent="0.2">
      <c r="A3" s="95" t="s">
        <v>618</v>
      </c>
      <c r="B3" s="95">
        <f>_xlfn.XLOOKUP(D3,'M A C R O S'!R:R,'M A C R O S'!D:D,0)</f>
        <v>0</v>
      </c>
      <c r="C3" s="95">
        <f t="shared" ref="C3:C66" si="2">SUM(L3,N3,P3,R3)</f>
        <v>0</v>
      </c>
      <c r="D3" s="95" t="s">
        <v>173</v>
      </c>
      <c r="E3" s="95">
        <f t="shared" si="0"/>
        <v>0</v>
      </c>
      <c r="F3" s="95">
        <v>10124</v>
      </c>
      <c r="G3" s="95">
        <f t="shared" si="1"/>
        <v>0</v>
      </c>
      <c r="H3" s="95"/>
      <c r="K3" s="91" t="s">
        <v>77</v>
      </c>
      <c r="L3" s="95">
        <f>_xlfn.XLOOKUP(K3,'F U L L   S E T S  (-10%)'!T:T,'F U L L   S E T S  (-10%)'!E:E,0)+_xlfn.XLOOKUP(K3,'M A C R O S'!R:R,'M A C R O S'!D:D,0)</f>
        <v>0</v>
      </c>
      <c r="M3" s="95"/>
      <c r="N3" s="95"/>
      <c r="O3" s="91" t="s">
        <v>83</v>
      </c>
      <c r="P3" s="95">
        <f>_xlfn.XLOOKUP(O3,'F U L L   S E T S  (-10%)'!T:T,'F U L L   S E T S  (-10%)'!E:E,0)+_xlfn.XLOOKUP(O3,'M A C R O S'!R:R,'M A C R O S'!D:D,0)</f>
        <v>0</v>
      </c>
      <c r="Q3" s="91" t="s">
        <v>79</v>
      </c>
      <c r="R3" s="95">
        <f>_xlfn.XLOOKUP(Q3,'F U L L   S E T S  (-10%)'!T:T,'F U L L   S E T S  (-10%)'!E:E,0)+_xlfn.XLOOKUP(Q3,'M A C R O S'!R:R,'M A C R O S'!D:D,0)</f>
        <v>0</v>
      </c>
      <c r="S3" s="91"/>
    </row>
    <row r="4" spans="1:19" ht="22" hidden="1" customHeight="1" x14ac:dyDescent="0.2">
      <c r="A4" s="95" t="s">
        <v>618</v>
      </c>
      <c r="B4" s="95">
        <f>_xlfn.XLOOKUP(D4,'M A C R O S'!R:R,'M A C R O S'!D:D,0)</f>
        <v>0</v>
      </c>
      <c r="C4" s="95">
        <f t="shared" si="2"/>
        <v>0</v>
      </c>
      <c r="D4" s="95" t="s">
        <v>175</v>
      </c>
      <c r="E4" s="95">
        <f t="shared" si="0"/>
        <v>0</v>
      </c>
      <c r="F4" s="95">
        <v>10124</v>
      </c>
      <c r="G4" s="95">
        <f t="shared" si="1"/>
        <v>0</v>
      </c>
      <c r="H4" s="96"/>
      <c r="K4" s="91" t="s">
        <v>77</v>
      </c>
      <c r="L4" s="95">
        <f>_xlfn.XLOOKUP(K4,'F U L L   S E T S  (-10%)'!T:T,'F U L L   S E T S  (-10%)'!E:E,0)+_xlfn.XLOOKUP(K4,'M A C R O S'!R:R,'M A C R O S'!D:D,0)</f>
        <v>0</v>
      </c>
      <c r="M4" s="91" t="s">
        <v>81</v>
      </c>
      <c r="N4" s="95">
        <f>_xlfn.XLOOKUP(M4,'F U L L   S E T S  (-10%)'!T:T,'F U L L   S E T S  (-10%)'!E:E,0)+_xlfn.XLOOKUP(M4,'M A C R O S'!R:R,'M A C R O S'!D:D,0)</f>
        <v>0</v>
      </c>
      <c r="O4" s="95"/>
      <c r="P4" s="95"/>
      <c r="Q4" s="91" t="s">
        <v>79</v>
      </c>
      <c r="R4" s="95">
        <f>_xlfn.XLOOKUP(Q4,'F U L L   S E T S  (-10%)'!T:T,'F U L L   S E T S  (-10%)'!E:E,0)+_xlfn.XLOOKUP(Q4,'M A C R O S'!R:R,'M A C R O S'!D:D,0)</f>
        <v>0</v>
      </c>
      <c r="S4" s="91"/>
    </row>
    <row r="5" spans="1:19" s="5" customFormat="1" ht="22" hidden="1" customHeight="1" x14ac:dyDescent="0.2">
      <c r="A5" s="95" t="s">
        <v>618</v>
      </c>
      <c r="B5" s="95">
        <f>_xlfn.XLOOKUP(D5,'M A C R O S'!R:R,'M A C R O S'!D:D,0)</f>
        <v>0</v>
      </c>
      <c r="C5" s="95">
        <f t="shared" si="2"/>
        <v>0</v>
      </c>
      <c r="D5" s="95" t="s">
        <v>177</v>
      </c>
      <c r="E5" s="95">
        <f t="shared" si="0"/>
        <v>0</v>
      </c>
      <c r="F5" s="95">
        <v>10124</v>
      </c>
      <c r="G5" s="95">
        <f t="shared" si="1"/>
        <v>0</v>
      </c>
      <c r="H5" s="97"/>
      <c r="K5" s="91" t="s">
        <v>77</v>
      </c>
      <c r="L5" s="95">
        <f>_xlfn.XLOOKUP(K5,'F U L L   S E T S  (-10%)'!T:T,'F U L L   S E T S  (-10%)'!E:E,0)+_xlfn.XLOOKUP(K5,'M A C R O S'!R:R,'M A C R O S'!D:D,0)</f>
        <v>0</v>
      </c>
      <c r="M5" s="91" t="s">
        <v>81</v>
      </c>
      <c r="N5" s="95">
        <f>_xlfn.XLOOKUP(M5,'F U L L   S E T S  (-10%)'!T:T,'F U L L   S E T S  (-10%)'!E:E,0)+_xlfn.XLOOKUP(M5,'M A C R O S'!R:R,'M A C R O S'!D:D,0)</f>
        <v>0</v>
      </c>
      <c r="O5" s="95"/>
      <c r="P5" s="95"/>
      <c r="Q5" s="91" t="s">
        <v>79</v>
      </c>
      <c r="R5" s="95">
        <f>_xlfn.XLOOKUP(Q5,'F U L L   S E T S  (-10%)'!T:T,'F U L L   S E T S  (-10%)'!E:E,0)+_xlfn.XLOOKUP(Q5,'M A C R O S'!R:R,'M A C R O S'!D:D,0)</f>
        <v>0</v>
      </c>
      <c r="S5" s="91"/>
    </row>
    <row r="6" spans="1:19" ht="22" hidden="1" customHeight="1" x14ac:dyDescent="0.2">
      <c r="A6" s="95" t="s">
        <v>618</v>
      </c>
      <c r="B6" s="95">
        <f>_xlfn.XLOOKUP(D6,'M A C R O S'!R:R,'M A C R O S'!D:D,0)</f>
        <v>0</v>
      </c>
      <c r="C6" s="95">
        <f t="shared" si="2"/>
        <v>0</v>
      </c>
      <c r="D6" s="95" t="s">
        <v>179</v>
      </c>
      <c r="E6" s="95">
        <f t="shared" si="0"/>
        <v>0</v>
      </c>
      <c r="F6" s="95">
        <v>10124</v>
      </c>
      <c r="G6" s="95">
        <f t="shared" si="1"/>
        <v>0</v>
      </c>
      <c r="H6" s="97"/>
      <c r="J6" s="91"/>
      <c r="K6" s="91" t="s">
        <v>77</v>
      </c>
      <c r="L6" s="95">
        <f>_xlfn.XLOOKUP(K6,'F U L L   S E T S  (-10%)'!T:T,'F U L L   S E T S  (-10%)'!E:E,0)+_xlfn.XLOOKUP(K6,'M A C R O S'!R:R,'M A C R O S'!D:D,0)</f>
        <v>0</v>
      </c>
      <c r="M6" s="95"/>
      <c r="N6" s="95"/>
      <c r="O6" s="91" t="s">
        <v>83</v>
      </c>
      <c r="P6" s="95">
        <f>_xlfn.XLOOKUP(O6,'F U L L   S E T S  (-10%)'!T:T,'F U L L   S E T S  (-10%)'!E:E,0)+_xlfn.XLOOKUP(O6,'M A C R O S'!R:R,'M A C R O S'!D:D,0)</f>
        <v>0</v>
      </c>
      <c r="Q6" s="91" t="s">
        <v>79</v>
      </c>
      <c r="R6" s="95">
        <f>_xlfn.XLOOKUP(Q6,'F U L L   S E T S  (-10%)'!T:T,'F U L L   S E T S  (-10%)'!E:E,0)+_xlfn.XLOOKUP(Q6,'M A C R O S'!R:R,'M A C R O S'!D:D,0)</f>
        <v>0</v>
      </c>
      <c r="S6" s="91"/>
    </row>
    <row r="7" spans="1:19" s="5" customFormat="1" ht="22" hidden="1" customHeight="1" x14ac:dyDescent="0.2">
      <c r="A7" s="95" t="s">
        <v>618</v>
      </c>
      <c r="B7" s="95">
        <f>_xlfn.XLOOKUP(D7,'M A C R O S'!R:R,'M A C R O S'!D:D,0)</f>
        <v>0</v>
      </c>
      <c r="C7" s="95">
        <f t="shared" si="2"/>
        <v>0</v>
      </c>
      <c r="D7" s="95" t="s">
        <v>181</v>
      </c>
      <c r="E7" s="95">
        <f t="shared" si="0"/>
        <v>0</v>
      </c>
      <c r="F7" s="95">
        <v>10124</v>
      </c>
      <c r="G7" s="95">
        <f t="shared" si="1"/>
        <v>0</v>
      </c>
      <c r="H7" s="97"/>
      <c r="J7" s="91"/>
      <c r="K7" s="91" t="s">
        <v>77</v>
      </c>
      <c r="L7" s="95">
        <f>_xlfn.XLOOKUP(K7,'F U L L   S E T S  (-10%)'!T:T,'F U L L   S E T S  (-10%)'!E:E,0)+_xlfn.XLOOKUP(K7,'M A C R O S'!R:R,'M A C R O S'!D:D,0)</f>
        <v>0</v>
      </c>
      <c r="M7" s="95"/>
      <c r="N7" s="95"/>
      <c r="O7" s="91" t="s">
        <v>83</v>
      </c>
      <c r="P7" s="95">
        <f>_xlfn.XLOOKUP(O7,'F U L L   S E T S  (-10%)'!T:T,'F U L L   S E T S  (-10%)'!E:E,0)+_xlfn.XLOOKUP(O7,'M A C R O S'!R:R,'M A C R O S'!D:D,0)</f>
        <v>0</v>
      </c>
      <c r="Q7" s="91" t="s">
        <v>79</v>
      </c>
      <c r="R7" s="95">
        <f>_xlfn.XLOOKUP(Q7,'F U L L   S E T S  (-10%)'!T:T,'F U L L   S E T S  (-10%)'!E:E,0)+_xlfn.XLOOKUP(Q7,'M A C R O S'!R:R,'M A C R O S'!D:D,0)</f>
        <v>0</v>
      </c>
      <c r="S7" s="91"/>
    </row>
    <row r="8" spans="1:19" ht="22" hidden="1" customHeight="1" x14ac:dyDescent="0.2">
      <c r="A8" s="95" t="s">
        <v>618</v>
      </c>
      <c r="B8" s="95">
        <f>_xlfn.XLOOKUP(D8,'M A C R O S'!R:R,'M A C R O S'!D:D,0)</f>
        <v>0</v>
      </c>
      <c r="C8" s="95">
        <f t="shared" si="2"/>
        <v>0</v>
      </c>
      <c r="D8" s="95" t="s">
        <v>183</v>
      </c>
      <c r="E8" s="95">
        <f t="shared" si="0"/>
        <v>0</v>
      </c>
      <c r="F8" s="95">
        <v>10124</v>
      </c>
      <c r="G8" s="95">
        <f t="shared" si="1"/>
        <v>0</v>
      </c>
      <c r="H8" s="97"/>
      <c r="J8" s="91"/>
      <c r="K8" s="91" t="s">
        <v>77</v>
      </c>
      <c r="L8" s="95">
        <f>_xlfn.XLOOKUP(K8,'F U L L   S E T S  (-10%)'!T:T,'F U L L   S E T S  (-10%)'!E:E,0)+_xlfn.XLOOKUP(K8,'M A C R O S'!R:R,'M A C R O S'!D:D,0)</f>
        <v>0</v>
      </c>
      <c r="M8" s="91" t="s">
        <v>81</v>
      </c>
      <c r="N8" s="95">
        <f>_xlfn.XLOOKUP(M8,'F U L L   S E T S  (-10%)'!T:T,'F U L L   S E T S  (-10%)'!E:E,0)+_xlfn.XLOOKUP(M8,'M A C R O S'!R:R,'M A C R O S'!D:D,0)</f>
        <v>0</v>
      </c>
      <c r="O8" s="95"/>
      <c r="P8" s="95"/>
      <c r="Q8" s="91" t="s">
        <v>79</v>
      </c>
      <c r="R8" s="95">
        <f>_xlfn.XLOOKUP(Q8,'F U L L   S E T S  (-10%)'!T:T,'F U L L   S E T S  (-10%)'!E:E,0)+_xlfn.XLOOKUP(Q8,'M A C R O S'!R:R,'M A C R O S'!D:D,0)</f>
        <v>0</v>
      </c>
      <c r="S8" s="91"/>
    </row>
    <row r="9" spans="1:19" hidden="1" x14ac:dyDescent="0.2">
      <c r="A9" s="95" t="s">
        <v>618</v>
      </c>
      <c r="B9" s="95">
        <f>_xlfn.XLOOKUP(D9,'M A C R O S'!R:R,'M A C R O S'!D:D,0)</f>
        <v>0</v>
      </c>
      <c r="C9" s="95">
        <f t="shared" si="2"/>
        <v>0</v>
      </c>
      <c r="D9" s="95" t="s">
        <v>185</v>
      </c>
      <c r="E9" s="95">
        <f t="shared" si="0"/>
        <v>0</v>
      </c>
      <c r="F9" s="95">
        <v>10124</v>
      </c>
      <c r="G9" s="95">
        <f t="shared" si="1"/>
        <v>0</v>
      </c>
      <c r="H9" s="97"/>
      <c r="J9" s="91"/>
      <c r="K9" s="91" t="s">
        <v>77</v>
      </c>
      <c r="L9" s="95">
        <f>_xlfn.XLOOKUP(K9,'F U L L   S E T S  (-10%)'!T:T,'F U L L   S E T S  (-10%)'!E:E,0)+_xlfn.XLOOKUP(K9,'M A C R O S'!R:R,'M A C R O S'!D:D,0)</f>
        <v>0</v>
      </c>
      <c r="M9" s="91" t="s">
        <v>81</v>
      </c>
      <c r="N9" s="95">
        <f>_xlfn.XLOOKUP(M9,'F U L L   S E T S  (-10%)'!T:T,'F U L L   S E T S  (-10%)'!E:E,0)+_xlfn.XLOOKUP(M9,'M A C R O S'!R:R,'M A C R O S'!D:D,0)</f>
        <v>0</v>
      </c>
      <c r="O9" s="95"/>
      <c r="P9" s="95"/>
      <c r="Q9" s="91" t="s">
        <v>79</v>
      </c>
      <c r="R9" s="95">
        <f>_xlfn.XLOOKUP(Q9,'F U L L   S E T S  (-10%)'!T:T,'F U L L   S E T S  (-10%)'!E:E,0)+_xlfn.XLOOKUP(Q9,'M A C R O S'!R:R,'M A C R O S'!D:D,0)</f>
        <v>0</v>
      </c>
      <c r="S9" s="91"/>
    </row>
    <row r="10" spans="1:19" hidden="1" x14ac:dyDescent="0.2">
      <c r="A10" s="95" t="s">
        <v>618</v>
      </c>
      <c r="B10" s="95">
        <f>_xlfn.XLOOKUP(D10,'M A C R O S'!R:R,'M A C R O S'!D:D,0)</f>
        <v>0</v>
      </c>
      <c r="C10" s="95">
        <f t="shared" si="2"/>
        <v>0</v>
      </c>
      <c r="D10" s="95" t="s">
        <v>187</v>
      </c>
      <c r="E10" s="95">
        <f t="shared" si="0"/>
        <v>0</v>
      </c>
      <c r="F10" s="95">
        <v>10124</v>
      </c>
      <c r="G10" s="95">
        <f t="shared" si="1"/>
        <v>0</v>
      </c>
      <c r="H10" s="97"/>
      <c r="J10" s="91"/>
      <c r="K10" s="91" t="s">
        <v>77</v>
      </c>
      <c r="L10" s="95">
        <f>_xlfn.XLOOKUP(K10,'F U L L   S E T S  (-10%)'!T:T,'F U L L   S E T S  (-10%)'!E:E,0)+_xlfn.XLOOKUP(K10,'M A C R O S'!R:R,'M A C R O S'!D:D,0)</f>
        <v>0</v>
      </c>
      <c r="M10" s="95"/>
      <c r="N10" s="95"/>
      <c r="O10" s="91" t="s">
        <v>83</v>
      </c>
      <c r="P10" s="95">
        <f>_xlfn.XLOOKUP(O10,'F U L L   S E T S  (-10%)'!T:T,'F U L L   S E T S  (-10%)'!E:E,0)+_xlfn.XLOOKUP(O10,'M A C R O S'!R:R,'M A C R O S'!D:D,0)</f>
        <v>0</v>
      </c>
      <c r="Q10" s="91" t="s">
        <v>79</v>
      </c>
      <c r="R10" s="95">
        <f>_xlfn.XLOOKUP(Q10,'F U L L   S E T S  (-10%)'!T:T,'F U L L   S E T S  (-10%)'!E:E,0)+_xlfn.XLOOKUP(Q10,'M A C R O S'!R:R,'M A C R O S'!D:D,0)</f>
        <v>0</v>
      </c>
      <c r="S10" s="91"/>
    </row>
    <row r="11" spans="1:19" hidden="1" x14ac:dyDescent="0.2">
      <c r="A11" s="95" t="s">
        <v>618</v>
      </c>
      <c r="B11" s="95">
        <f>_xlfn.XLOOKUP(D11,'M A C R O S'!R:R,'M A C R O S'!D:D,0)</f>
        <v>0</v>
      </c>
      <c r="C11" s="95">
        <f t="shared" si="2"/>
        <v>0</v>
      </c>
      <c r="D11" s="95" t="s">
        <v>189</v>
      </c>
      <c r="E11" s="95">
        <f t="shared" si="0"/>
        <v>0</v>
      </c>
      <c r="F11" s="95">
        <v>10124</v>
      </c>
      <c r="G11" s="95">
        <f t="shared" si="1"/>
        <v>0</v>
      </c>
      <c r="H11" s="97"/>
      <c r="J11" s="91"/>
      <c r="K11" s="91" t="s">
        <v>77</v>
      </c>
      <c r="L11" s="95">
        <f>_xlfn.XLOOKUP(K11,'F U L L   S E T S  (-10%)'!T:T,'F U L L   S E T S  (-10%)'!E:E,0)+_xlfn.XLOOKUP(K11,'M A C R O S'!R:R,'M A C R O S'!D:D,0)</f>
        <v>0</v>
      </c>
      <c r="M11" s="91" t="s">
        <v>81</v>
      </c>
      <c r="N11" s="95">
        <f>_xlfn.XLOOKUP(M11,'F U L L   S E T S  (-10%)'!T:T,'F U L L   S E T S  (-10%)'!E:E,0)+_xlfn.XLOOKUP(M11,'M A C R O S'!R:R,'M A C R O S'!D:D,0)</f>
        <v>0</v>
      </c>
      <c r="O11" s="95"/>
      <c r="P11" s="95"/>
      <c r="Q11" s="91" t="s">
        <v>79</v>
      </c>
      <c r="R11" s="95">
        <f>_xlfn.XLOOKUP(Q11,'F U L L   S E T S  (-10%)'!T:T,'F U L L   S E T S  (-10%)'!E:E,0)+_xlfn.XLOOKUP(Q11,'M A C R O S'!R:R,'M A C R O S'!D:D,0)</f>
        <v>0</v>
      </c>
      <c r="S11" s="91"/>
    </row>
    <row r="12" spans="1:19" hidden="1" x14ac:dyDescent="0.2">
      <c r="A12" s="95" t="s">
        <v>618</v>
      </c>
      <c r="B12" s="95">
        <f>_xlfn.XLOOKUP(D12,'M A C R O S'!R:R,'M A C R O S'!D:D,0)</f>
        <v>0</v>
      </c>
      <c r="C12" s="95">
        <f t="shared" si="2"/>
        <v>0</v>
      </c>
      <c r="D12" s="95" t="s">
        <v>191</v>
      </c>
      <c r="E12" s="95">
        <f t="shared" si="0"/>
        <v>0</v>
      </c>
      <c r="F12" s="95">
        <v>10124</v>
      </c>
      <c r="G12" s="95">
        <f t="shared" si="1"/>
        <v>0</v>
      </c>
      <c r="H12" s="97"/>
      <c r="J12" s="91"/>
      <c r="K12" s="91" t="s">
        <v>77</v>
      </c>
      <c r="L12" s="95">
        <f>_xlfn.XLOOKUP(K12,'F U L L   S E T S  (-10%)'!T:T,'F U L L   S E T S  (-10%)'!E:E,0)+_xlfn.XLOOKUP(K12,'M A C R O S'!R:R,'M A C R O S'!D:D,0)</f>
        <v>0</v>
      </c>
      <c r="M12" s="91" t="s">
        <v>81</v>
      </c>
      <c r="N12" s="95">
        <f>_xlfn.XLOOKUP(M12,'F U L L   S E T S  (-10%)'!T:T,'F U L L   S E T S  (-10%)'!E:E,0)+_xlfn.XLOOKUP(M12,'M A C R O S'!R:R,'M A C R O S'!D:D,0)</f>
        <v>0</v>
      </c>
      <c r="O12" s="95"/>
      <c r="P12" s="95"/>
      <c r="Q12" s="91" t="s">
        <v>79</v>
      </c>
      <c r="R12" s="95">
        <f>_xlfn.XLOOKUP(Q12,'F U L L   S E T S  (-10%)'!T:T,'F U L L   S E T S  (-10%)'!E:E,0)+_xlfn.XLOOKUP(Q12,'M A C R O S'!R:R,'M A C R O S'!D:D,0)</f>
        <v>0</v>
      </c>
      <c r="S12" s="91"/>
    </row>
    <row r="13" spans="1:19" s="5" customFormat="1" ht="22" hidden="1" customHeight="1" x14ac:dyDescent="0.2">
      <c r="A13" s="95" t="s">
        <v>618</v>
      </c>
      <c r="B13" s="95">
        <f>_xlfn.XLOOKUP(D13,'M A C R O S'!R:R,'M A C R O S'!D:D,0)</f>
        <v>0</v>
      </c>
      <c r="C13" s="95">
        <f t="shared" si="2"/>
        <v>0</v>
      </c>
      <c r="D13" s="95" t="s">
        <v>193</v>
      </c>
      <c r="E13" s="95">
        <f t="shared" si="0"/>
        <v>0</v>
      </c>
      <c r="F13" s="95">
        <v>10124</v>
      </c>
      <c r="G13" s="95">
        <f t="shared" si="1"/>
        <v>0</v>
      </c>
      <c r="H13" s="97"/>
      <c r="J13" s="91"/>
      <c r="K13" s="91" t="s">
        <v>77</v>
      </c>
      <c r="L13" s="95">
        <f>_xlfn.XLOOKUP(K13,'F U L L   S E T S  (-10%)'!T:T,'F U L L   S E T S  (-10%)'!E:E,0)+_xlfn.XLOOKUP(K13,'M A C R O S'!R:R,'M A C R O S'!D:D,0)</f>
        <v>0</v>
      </c>
      <c r="M13" s="91" t="s">
        <v>81</v>
      </c>
      <c r="N13" s="95">
        <f>_xlfn.XLOOKUP(M13,'F U L L   S E T S  (-10%)'!T:T,'F U L L   S E T S  (-10%)'!E:E,0)+_xlfn.XLOOKUP(M13,'M A C R O S'!R:R,'M A C R O S'!D:D,0)</f>
        <v>0</v>
      </c>
      <c r="O13" s="95"/>
      <c r="P13" s="95"/>
      <c r="Q13" s="91" t="s">
        <v>79</v>
      </c>
      <c r="R13" s="95">
        <f>_xlfn.XLOOKUP(Q13,'F U L L   S E T S  (-10%)'!T:T,'F U L L   S E T S  (-10%)'!E:E,0)+_xlfn.XLOOKUP(Q13,'M A C R O S'!R:R,'M A C R O S'!D:D,0)</f>
        <v>0</v>
      </c>
      <c r="S13" s="91"/>
    </row>
    <row r="14" spans="1:19" s="5" customFormat="1" ht="22" hidden="1" customHeight="1" x14ac:dyDescent="0.2">
      <c r="A14" s="95" t="s">
        <v>618</v>
      </c>
      <c r="B14" s="95">
        <f>_xlfn.XLOOKUP(D14,'M A C R O S'!R:R,'M A C R O S'!D:D,0)</f>
        <v>0</v>
      </c>
      <c r="C14" s="95">
        <f t="shared" si="2"/>
        <v>0</v>
      </c>
      <c r="D14" s="95" t="s">
        <v>195</v>
      </c>
      <c r="E14" s="95">
        <f t="shared" si="0"/>
        <v>0</v>
      </c>
      <c r="F14" s="95">
        <v>10124</v>
      </c>
      <c r="G14" s="95">
        <f t="shared" si="1"/>
        <v>0</v>
      </c>
      <c r="H14" s="97"/>
      <c r="J14" s="91"/>
      <c r="K14" s="91" t="s">
        <v>77</v>
      </c>
      <c r="L14" s="95">
        <f>_xlfn.XLOOKUP(K14,'F U L L   S E T S  (-10%)'!T:T,'F U L L   S E T S  (-10%)'!E:E,0)+_xlfn.XLOOKUP(K14,'M A C R O S'!R:R,'M A C R O S'!D:D,0)</f>
        <v>0</v>
      </c>
      <c r="M14" s="91" t="s">
        <v>81</v>
      </c>
      <c r="N14" s="95">
        <f>_xlfn.XLOOKUP(M14,'F U L L   S E T S  (-10%)'!T:T,'F U L L   S E T S  (-10%)'!E:E,0)+_xlfn.XLOOKUP(M14,'M A C R O S'!R:R,'M A C R O S'!D:D,0)</f>
        <v>0</v>
      </c>
      <c r="O14" s="95"/>
      <c r="P14" s="95"/>
      <c r="Q14" s="91" t="s">
        <v>79</v>
      </c>
      <c r="R14" s="95">
        <f>_xlfn.XLOOKUP(Q14,'F U L L   S E T S  (-10%)'!T:T,'F U L L   S E T S  (-10%)'!E:E,0)+_xlfn.XLOOKUP(Q14,'M A C R O S'!R:R,'M A C R O S'!D:D,0)</f>
        <v>0</v>
      </c>
      <c r="S14" s="91"/>
    </row>
    <row r="15" spans="1:19" ht="22" hidden="1" customHeight="1" x14ac:dyDescent="0.2">
      <c r="A15" s="95" t="s">
        <v>618</v>
      </c>
      <c r="B15" s="95">
        <f>_xlfn.XLOOKUP(D15,'M A C R O S'!R:R,'M A C R O S'!D:D,0)</f>
        <v>0</v>
      </c>
      <c r="C15" s="95">
        <f t="shared" si="2"/>
        <v>0</v>
      </c>
      <c r="D15" s="95" t="s">
        <v>197</v>
      </c>
      <c r="E15" s="95">
        <f t="shared" si="0"/>
        <v>0</v>
      </c>
      <c r="F15" s="95">
        <v>10124</v>
      </c>
      <c r="G15" s="95">
        <f t="shared" si="1"/>
        <v>0</v>
      </c>
      <c r="H15" s="97"/>
      <c r="J15" s="91"/>
      <c r="K15" s="91" t="s">
        <v>77</v>
      </c>
      <c r="L15" s="95">
        <f>_xlfn.XLOOKUP(K15,'F U L L   S E T S  (-10%)'!T:T,'F U L L   S E T S  (-10%)'!E:E,0)+_xlfn.XLOOKUP(K15,'M A C R O S'!R:R,'M A C R O S'!D:D,0)</f>
        <v>0</v>
      </c>
      <c r="M15" s="95"/>
      <c r="N15" s="95"/>
      <c r="O15" s="91" t="s">
        <v>83</v>
      </c>
      <c r="P15" s="95">
        <f>_xlfn.XLOOKUP(O15,'F U L L   S E T S  (-10%)'!T:T,'F U L L   S E T S  (-10%)'!E:E,0)+_xlfn.XLOOKUP(O15,'M A C R O S'!R:R,'M A C R O S'!D:D,0)</f>
        <v>0</v>
      </c>
      <c r="Q15" s="91" t="s">
        <v>79</v>
      </c>
      <c r="R15" s="95">
        <f>_xlfn.XLOOKUP(Q15,'F U L L   S E T S  (-10%)'!T:T,'F U L L   S E T S  (-10%)'!E:E,0)+_xlfn.XLOOKUP(Q15,'M A C R O S'!R:R,'M A C R O S'!D:D,0)</f>
        <v>0</v>
      </c>
      <c r="S15" s="91"/>
    </row>
    <row r="16" spans="1:19" s="5" customFormat="1" ht="22" hidden="1" customHeight="1" x14ac:dyDescent="0.2">
      <c r="A16" s="95" t="s">
        <v>618</v>
      </c>
      <c r="B16" s="95">
        <f>_xlfn.XLOOKUP(D16,'M A C R O S'!R:R,'M A C R O S'!D:D,0)</f>
        <v>0</v>
      </c>
      <c r="C16" s="95">
        <f t="shared" si="2"/>
        <v>0</v>
      </c>
      <c r="D16" s="95" t="s">
        <v>199</v>
      </c>
      <c r="E16" s="95">
        <f t="shared" si="0"/>
        <v>0</v>
      </c>
      <c r="F16" s="95">
        <v>10124</v>
      </c>
      <c r="G16" s="95">
        <f t="shared" si="1"/>
        <v>0</v>
      </c>
      <c r="H16" s="97"/>
      <c r="J16" s="91"/>
      <c r="K16" s="91" t="s">
        <v>77</v>
      </c>
      <c r="L16" s="95">
        <f>_xlfn.XLOOKUP(K16,'F U L L   S E T S  (-10%)'!T:T,'F U L L   S E T S  (-10%)'!E:E,0)+_xlfn.XLOOKUP(K16,'M A C R O S'!R:R,'M A C R O S'!D:D,0)</f>
        <v>0</v>
      </c>
      <c r="M16" s="95"/>
      <c r="N16" s="95"/>
      <c r="O16" s="91" t="s">
        <v>83</v>
      </c>
      <c r="P16" s="95">
        <f>_xlfn.XLOOKUP(O16,'F U L L   S E T S  (-10%)'!T:T,'F U L L   S E T S  (-10%)'!E:E,0)+_xlfn.XLOOKUP(O16,'M A C R O S'!R:R,'M A C R O S'!D:D,0)</f>
        <v>0</v>
      </c>
      <c r="Q16" s="91" t="s">
        <v>79</v>
      </c>
      <c r="R16" s="95">
        <f>_xlfn.XLOOKUP(Q16,'F U L L   S E T S  (-10%)'!T:T,'F U L L   S E T S  (-10%)'!E:E,0)+_xlfn.XLOOKUP(Q16,'M A C R O S'!R:R,'M A C R O S'!D:D,0)</f>
        <v>0</v>
      </c>
      <c r="S16" s="91"/>
    </row>
    <row r="17" spans="1:19" ht="22" hidden="1" customHeight="1" x14ac:dyDescent="0.2">
      <c r="A17" s="95" t="s">
        <v>618</v>
      </c>
      <c r="B17" s="95">
        <f>_xlfn.XLOOKUP(D17,'M A C R O S'!R:R,'M A C R O S'!D:D,0)</f>
        <v>0</v>
      </c>
      <c r="C17" s="95">
        <f t="shared" si="2"/>
        <v>0</v>
      </c>
      <c r="D17" s="95" t="s">
        <v>201</v>
      </c>
      <c r="E17" s="95">
        <f t="shared" si="0"/>
        <v>0</v>
      </c>
      <c r="F17" s="95">
        <v>10124</v>
      </c>
      <c r="G17" s="95">
        <f t="shared" si="1"/>
        <v>0</v>
      </c>
      <c r="H17" s="97"/>
      <c r="J17" s="91"/>
      <c r="K17" s="91" t="s">
        <v>77</v>
      </c>
      <c r="L17" s="95">
        <f>_xlfn.XLOOKUP(K17,'F U L L   S E T S  (-10%)'!T:T,'F U L L   S E T S  (-10%)'!E:E,0)+_xlfn.XLOOKUP(K17,'M A C R O S'!R:R,'M A C R O S'!D:D,0)</f>
        <v>0</v>
      </c>
      <c r="M17" s="91" t="s">
        <v>81</v>
      </c>
      <c r="N17" s="95">
        <f>_xlfn.XLOOKUP(M17,'F U L L   S E T S  (-10%)'!T:T,'F U L L   S E T S  (-10%)'!E:E,0)+_xlfn.XLOOKUP(M17,'M A C R O S'!R:R,'M A C R O S'!D:D,0)</f>
        <v>0</v>
      </c>
      <c r="O17" s="95"/>
      <c r="P17" s="95"/>
      <c r="Q17" s="91" t="s">
        <v>79</v>
      </c>
      <c r="R17" s="95">
        <f>_xlfn.XLOOKUP(Q17,'F U L L   S E T S  (-10%)'!T:T,'F U L L   S E T S  (-10%)'!E:E,0)+_xlfn.XLOOKUP(Q17,'M A C R O S'!R:R,'M A C R O S'!D:D,0)</f>
        <v>0</v>
      </c>
      <c r="S17" s="91"/>
    </row>
    <row r="18" spans="1:19" ht="22" hidden="1" customHeight="1" x14ac:dyDescent="0.2">
      <c r="A18" s="95" t="s">
        <v>618</v>
      </c>
      <c r="B18" s="95">
        <f>_xlfn.XLOOKUP(D18,'M A C R O S'!R:R,'M A C R O S'!D:D,0)</f>
        <v>0</v>
      </c>
      <c r="C18" s="95">
        <f t="shared" si="2"/>
        <v>0</v>
      </c>
      <c r="D18" s="95" t="s">
        <v>203</v>
      </c>
      <c r="E18" s="95">
        <f t="shared" si="0"/>
        <v>0</v>
      </c>
      <c r="F18" s="95">
        <v>10124</v>
      </c>
      <c r="G18" s="95">
        <f t="shared" si="1"/>
        <v>0</v>
      </c>
      <c r="H18" s="97"/>
      <c r="J18" s="91"/>
      <c r="K18" s="91" t="s">
        <v>77</v>
      </c>
      <c r="L18" s="95">
        <f>_xlfn.XLOOKUP(K18,'F U L L   S E T S  (-10%)'!T:T,'F U L L   S E T S  (-10%)'!E:E,0)+_xlfn.XLOOKUP(K18,'M A C R O S'!R:R,'M A C R O S'!D:D,0)</f>
        <v>0</v>
      </c>
      <c r="M18" s="91" t="s">
        <v>81</v>
      </c>
      <c r="N18" s="95">
        <f>_xlfn.XLOOKUP(M18,'F U L L   S E T S  (-10%)'!T:T,'F U L L   S E T S  (-10%)'!E:E,0)+_xlfn.XLOOKUP(M18,'M A C R O S'!R:R,'M A C R O S'!D:D,0)</f>
        <v>0</v>
      </c>
      <c r="O18" s="95"/>
      <c r="P18" s="95"/>
      <c r="Q18" s="91" t="s">
        <v>79</v>
      </c>
      <c r="R18" s="95">
        <f>_xlfn.XLOOKUP(Q18,'F U L L   S E T S  (-10%)'!T:T,'F U L L   S E T S  (-10%)'!E:E,0)+_xlfn.XLOOKUP(Q18,'M A C R O S'!R:R,'M A C R O S'!D:D,0)</f>
        <v>0</v>
      </c>
      <c r="S18" s="91"/>
    </row>
    <row r="19" spans="1:19" ht="22" hidden="1" customHeight="1" x14ac:dyDescent="0.2">
      <c r="A19" s="95" t="s">
        <v>618</v>
      </c>
      <c r="B19" s="95">
        <f>_xlfn.XLOOKUP(D19,'M A C R O S'!R:R,'M A C R O S'!D:D,0)</f>
        <v>0</v>
      </c>
      <c r="C19" s="95">
        <f t="shared" si="2"/>
        <v>0</v>
      </c>
      <c r="D19" s="95" t="s">
        <v>205</v>
      </c>
      <c r="E19" s="95">
        <f t="shared" si="0"/>
        <v>0</v>
      </c>
      <c r="F19" s="95">
        <v>10124</v>
      </c>
      <c r="G19" s="95">
        <f t="shared" si="1"/>
        <v>0</v>
      </c>
      <c r="H19" s="97"/>
      <c r="J19" s="91"/>
      <c r="K19" s="91" t="s">
        <v>77</v>
      </c>
      <c r="L19" s="95">
        <f>_xlfn.XLOOKUP(K19,'F U L L   S E T S  (-10%)'!T:T,'F U L L   S E T S  (-10%)'!E:E,0)+_xlfn.XLOOKUP(K19,'M A C R O S'!R:R,'M A C R O S'!D:D,0)</f>
        <v>0</v>
      </c>
      <c r="M19" s="95"/>
      <c r="N19" s="95"/>
      <c r="O19" s="91" t="s">
        <v>83</v>
      </c>
      <c r="P19" s="95">
        <f>_xlfn.XLOOKUP(O19,'F U L L   S E T S  (-10%)'!T:T,'F U L L   S E T S  (-10%)'!E:E,0)+_xlfn.XLOOKUP(O19,'M A C R O S'!R:R,'M A C R O S'!D:D,0)</f>
        <v>0</v>
      </c>
      <c r="Q19" s="91" t="s">
        <v>79</v>
      </c>
      <c r="R19" s="95">
        <f>_xlfn.XLOOKUP(Q19,'F U L L   S E T S  (-10%)'!T:T,'F U L L   S E T S  (-10%)'!E:E,0)+_xlfn.XLOOKUP(Q19,'M A C R O S'!R:R,'M A C R O S'!D:D,0)</f>
        <v>0</v>
      </c>
      <c r="S19" s="91"/>
    </row>
    <row r="20" spans="1:19" s="5" customFormat="1" ht="22" hidden="1" customHeight="1" x14ac:dyDescent="0.2">
      <c r="A20" s="95" t="s">
        <v>618</v>
      </c>
      <c r="B20" s="95">
        <f>_xlfn.XLOOKUP(D20,'M A C R O S'!R:R,'M A C R O S'!D:D,0)</f>
        <v>0</v>
      </c>
      <c r="C20" s="95">
        <f t="shared" si="2"/>
        <v>0</v>
      </c>
      <c r="D20" s="95" t="s">
        <v>207</v>
      </c>
      <c r="E20" s="95">
        <f t="shared" si="0"/>
        <v>0</v>
      </c>
      <c r="F20" s="95">
        <v>10124</v>
      </c>
      <c r="G20" s="95">
        <f t="shared" si="1"/>
        <v>0</v>
      </c>
      <c r="H20" s="97"/>
      <c r="J20" s="91"/>
      <c r="K20" s="91" t="s">
        <v>77</v>
      </c>
      <c r="L20" s="95">
        <f>_xlfn.XLOOKUP(K20,'F U L L   S E T S  (-10%)'!T:T,'F U L L   S E T S  (-10%)'!E:E,0)+_xlfn.XLOOKUP(K20,'M A C R O S'!R:R,'M A C R O S'!D:D,0)</f>
        <v>0</v>
      </c>
      <c r="M20" s="95"/>
      <c r="N20" s="95"/>
      <c r="O20" s="91" t="s">
        <v>83</v>
      </c>
      <c r="P20" s="95">
        <f>_xlfn.XLOOKUP(O20,'F U L L   S E T S  (-10%)'!T:T,'F U L L   S E T S  (-10%)'!E:E,0)+_xlfn.XLOOKUP(O20,'M A C R O S'!R:R,'M A C R O S'!D:D,0)</f>
        <v>0</v>
      </c>
      <c r="Q20" s="91" t="s">
        <v>79</v>
      </c>
      <c r="R20" s="95">
        <f>_xlfn.XLOOKUP(Q20,'F U L L   S E T S  (-10%)'!T:T,'F U L L   S E T S  (-10%)'!E:E,0)+_xlfn.XLOOKUP(Q20,'M A C R O S'!R:R,'M A C R O S'!D:D,0)</f>
        <v>0</v>
      </c>
      <c r="S20" s="91"/>
    </row>
    <row r="21" spans="1:19" ht="22" hidden="1" customHeight="1" x14ac:dyDescent="0.2">
      <c r="A21" s="95" t="s">
        <v>618</v>
      </c>
      <c r="B21" s="95">
        <f>_xlfn.XLOOKUP(D21,'M A C R O S'!R:R,'M A C R O S'!D:D,0)</f>
        <v>0</v>
      </c>
      <c r="C21" s="95">
        <f t="shared" si="2"/>
        <v>0</v>
      </c>
      <c r="D21" s="95" t="s">
        <v>209</v>
      </c>
      <c r="E21" s="95">
        <f t="shared" si="0"/>
        <v>0</v>
      </c>
      <c r="F21" s="95">
        <v>10124</v>
      </c>
      <c r="G21" s="95">
        <f t="shared" si="1"/>
        <v>0</v>
      </c>
      <c r="H21" s="97"/>
      <c r="J21" s="91"/>
      <c r="K21" s="91" t="s">
        <v>77</v>
      </c>
      <c r="L21" s="95">
        <f>_xlfn.XLOOKUP(K21,'F U L L   S E T S  (-10%)'!T:T,'F U L L   S E T S  (-10%)'!E:E,0)+_xlfn.XLOOKUP(K21,'M A C R O S'!R:R,'M A C R O S'!D:D,0)</f>
        <v>0</v>
      </c>
      <c r="M21" s="91" t="s">
        <v>81</v>
      </c>
      <c r="N21" s="95">
        <f>_xlfn.XLOOKUP(M21,'F U L L   S E T S  (-10%)'!T:T,'F U L L   S E T S  (-10%)'!E:E,0)+_xlfn.XLOOKUP(M21,'M A C R O S'!R:R,'M A C R O S'!D:D,0)</f>
        <v>0</v>
      </c>
      <c r="O21" s="95"/>
      <c r="P21" s="95"/>
      <c r="Q21" s="91" t="s">
        <v>79</v>
      </c>
      <c r="R21" s="95">
        <f>_xlfn.XLOOKUP(Q21,'F U L L   S E T S  (-10%)'!T:T,'F U L L   S E T S  (-10%)'!E:E,0)+_xlfn.XLOOKUP(Q21,'M A C R O S'!R:R,'M A C R O S'!D:D,0)</f>
        <v>0</v>
      </c>
      <c r="S21" s="91"/>
    </row>
    <row r="22" spans="1:19" ht="22" hidden="1" customHeight="1" x14ac:dyDescent="0.2">
      <c r="A22" s="95" t="s">
        <v>618</v>
      </c>
      <c r="B22" s="95">
        <f>_xlfn.XLOOKUP(D22,'M A C R O S'!R:R,'M A C R O S'!D:D,0)</f>
        <v>0</v>
      </c>
      <c r="C22" s="95">
        <f t="shared" si="2"/>
        <v>0</v>
      </c>
      <c r="D22" s="95" t="s">
        <v>211</v>
      </c>
      <c r="E22" s="95">
        <f t="shared" si="0"/>
        <v>0</v>
      </c>
      <c r="F22" s="95">
        <v>10124</v>
      </c>
      <c r="G22" s="95">
        <f t="shared" si="1"/>
        <v>0</v>
      </c>
      <c r="H22" s="97"/>
      <c r="J22" s="91"/>
      <c r="K22" s="91" t="s">
        <v>77</v>
      </c>
      <c r="L22" s="95">
        <f>_xlfn.XLOOKUP(K22,'F U L L   S E T S  (-10%)'!T:T,'F U L L   S E T S  (-10%)'!E:E,0)+_xlfn.XLOOKUP(K22,'M A C R O S'!R:R,'M A C R O S'!D:D,0)</f>
        <v>0</v>
      </c>
      <c r="M22" s="95"/>
      <c r="N22" s="95"/>
      <c r="O22" s="91" t="s">
        <v>83</v>
      </c>
      <c r="P22" s="95">
        <f>_xlfn.XLOOKUP(O22,'F U L L   S E T S  (-10%)'!T:T,'F U L L   S E T S  (-10%)'!E:E,0)+_xlfn.XLOOKUP(O22,'M A C R O S'!R:R,'M A C R O S'!D:D,0)</f>
        <v>0</v>
      </c>
      <c r="Q22" s="91" t="s">
        <v>79</v>
      </c>
      <c r="R22" s="95">
        <f>_xlfn.XLOOKUP(Q22,'F U L L   S E T S  (-10%)'!T:T,'F U L L   S E T S  (-10%)'!E:E,0)+_xlfn.XLOOKUP(Q22,'M A C R O S'!R:R,'M A C R O S'!D:D,0)</f>
        <v>0</v>
      </c>
      <c r="S22" s="91"/>
    </row>
    <row r="23" spans="1:19" ht="22" hidden="1" customHeight="1" x14ac:dyDescent="0.2">
      <c r="A23" s="161" t="s">
        <v>618</v>
      </c>
      <c r="B23" s="161">
        <f>_xlfn.XLOOKUP(D23,'M A C R O S'!R:R,'M A C R O S'!D:D,0)</f>
        <v>0</v>
      </c>
      <c r="C23" s="161">
        <f t="shared" si="2"/>
        <v>0</v>
      </c>
      <c r="D23" s="161" t="s">
        <v>216</v>
      </c>
      <c r="E23" s="161">
        <f t="shared" si="0"/>
        <v>0</v>
      </c>
      <c r="F23" s="161">
        <v>10084</v>
      </c>
      <c r="G23" s="161">
        <f t="shared" si="1"/>
        <v>0</v>
      </c>
      <c r="H23" s="97"/>
      <c r="J23" s="91"/>
      <c r="K23" s="91" t="s">
        <v>85</v>
      </c>
      <c r="L23" s="95">
        <f>_xlfn.XLOOKUP(K23,'F U L L   S E T S  (-10%)'!T:T,'F U L L   S E T S  (-10%)'!E:E,0)+_xlfn.XLOOKUP(K23,'M A C R O S'!R:R,'M A C R O S'!D:D,0)</f>
        <v>0</v>
      </c>
      <c r="M23" s="91" t="s">
        <v>89</v>
      </c>
      <c r="N23" s="95">
        <f>_xlfn.XLOOKUP(M23,'F U L L   S E T S  (-10%)'!T:T,'F U L L   S E T S  (-10%)'!E:E,0)+_xlfn.XLOOKUP(M23,'M A C R O S'!R:R,'M A C R O S'!D:D,0)</f>
        <v>0</v>
      </c>
      <c r="P23" s="95"/>
      <c r="Q23" s="90" t="s">
        <v>87</v>
      </c>
      <c r="R23" s="95">
        <f>_xlfn.XLOOKUP(Q23,'F U L L   S E T S  (-10%)'!T:T,'F U L L   S E T S  (-10%)'!E:E,0)+_xlfn.XLOOKUP(Q23,'M A C R O S'!R:R,'M A C R O S'!D:D,0)</f>
        <v>0</v>
      </c>
      <c r="S23" s="91"/>
    </row>
    <row r="24" spans="1:19" s="5" customFormat="1" ht="22" hidden="1" customHeight="1" x14ac:dyDescent="0.2">
      <c r="A24" s="95" t="s">
        <v>618</v>
      </c>
      <c r="B24" s="95">
        <f>_xlfn.XLOOKUP(D24,'M A C R O S'!R:R,'M A C R O S'!D:D,0)</f>
        <v>0</v>
      </c>
      <c r="C24" s="95">
        <f t="shared" si="2"/>
        <v>0</v>
      </c>
      <c r="D24" s="95" t="s">
        <v>218</v>
      </c>
      <c r="E24" s="95">
        <f t="shared" si="0"/>
        <v>0</v>
      </c>
      <c r="F24" s="95">
        <v>10084</v>
      </c>
      <c r="G24" s="95">
        <f t="shared" si="1"/>
        <v>0</v>
      </c>
      <c r="H24" s="97"/>
      <c r="J24" s="91"/>
      <c r="K24" s="91" t="s">
        <v>85</v>
      </c>
      <c r="L24" s="95">
        <f>_xlfn.XLOOKUP(K24,'F U L L   S E T S  (-10%)'!T:T,'F U L L   S E T S  (-10%)'!E:E,0)+_xlfn.XLOOKUP(K24,'M A C R O S'!R:R,'M A C R O S'!D:D,0)</f>
        <v>0</v>
      </c>
      <c r="N24" s="95"/>
      <c r="O24" s="90" t="s">
        <v>91</v>
      </c>
      <c r="P24" s="95">
        <f>_xlfn.XLOOKUP(O24,'F U L L   S E T S  (-10%)'!T:T,'F U L L   S E T S  (-10%)'!E:E,0)+_xlfn.XLOOKUP(O24,'M A C R O S'!R:R,'M A C R O S'!D:D,0)</f>
        <v>0</v>
      </c>
      <c r="Q24" s="90" t="s">
        <v>87</v>
      </c>
      <c r="R24" s="95">
        <f>_xlfn.XLOOKUP(Q24,'F U L L   S E T S  (-10%)'!T:T,'F U L L   S E T S  (-10%)'!E:E,0)+_xlfn.XLOOKUP(Q24,'M A C R O S'!R:R,'M A C R O S'!D:D,0)</f>
        <v>0</v>
      </c>
      <c r="S24" s="91"/>
    </row>
    <row r="25" spans="1:19" ht="22" hidden="1" customHeight="1" x14ac:dyDescent="0.2">
      <c r="A25" s="95" t="s">
        <v>618</v>
      </c>
      <c r="B25" s="95">
        <f>_xlfn.XLOOKUP(D25,'M A C R O S'!R:R,'M A C R O S'!D:D,0)</f>
        <v>0</v>
      </c>
      <c r="C25" s="95">
        <f t="shared" si="2"/>
        <v>0</v>
      </c>
      <c r="D25" s="95" t="s">
        <v>220</v>
      </c>
      <c r="E25" s="95">
        <f t="shared" si="0"/>
        <v>0</v>
      </c>
      <c r="F25" s="95">
        <v>10084</v>
      </c>
      <c r="G25" s="95">
        <f t="shared" si="1"/>
        <v>0</v>
      </c>
      <c r="H25" s="97"/>
      <c r="J25" s="91"/>
      <c r="K25" s="91" t="s">
        <v>85</v>
      </c>
      <c r="L25" s="95">
        <f>_xlfn.XLOOKUP(K25,'F U L L   S E T S  (-10%)'!T:T,'F U L L   S E T S  (-10%)'!E:E,0)+_xlfn.XLOOKUP(K25,'M A C R O S'!R:R,'M A C R O S'!D:D,0)</f>
        <v>0</v>
      </c>
      <c r="M25" s="91" t="s">
        <v>89</v>
      </c>
      <c r="N25" s="95">
        <f>_xlfn.XLOOKUP(M25,'F U L L   S E T S  (-10%)'!T:T,'F U L L   S E T S  (-10%)'!E:E,0)+_xlfn.XLOOKUP(M25,'M A C R O S'!R:R,'M A C R O S'!D:D,0)</f>
        <v>0</v>
      </c>
      <c r="O25" s="95"/>
      <c r="P25" s="95"/>
      <c r="Q25" s="90" t="s">
        <v>87</v>
      </c>
      <c r="R25" s="95">
        <f>_xlfn.XLOOKUP(Q25,'F U L L   S E T S  (-10%)'!T:T,'F U L L   S E T S  (-10%)'!E:E,0)+_xlfn.XLOOKUP(Q25,'M A C R O S'!R:R,'M A C R O S'!D:D,0)</f>
        <v>0</v>
      </c>
      <c r="S25" s="91"/>
    </row>
    <row r="26" spans="1:19" hidden="1" x14ac:dyDescent="0.2">
      <c r="A26" s="95" t="s">
        <v>618</v>
      </c>
      <c r="B26" s="95">
        <f>_xlfn.XLOOKUP(D26,'M A C R O S'!R:R,'M A C R O S'!D:D,0)</f>
        <v>0</v>
      </c>
      <c r="C26" s="95">
        <f t="shared" si="2"/>
        <v>0</v>
      </c>
      <c r="D26" s="95" t="s">
        <v>222</v>
      </c>
      <c r="E26" s="95">
        <f t="shared" si="0"/>
        <v>0</v>
      </c>
      <c r="F26" s="95">
        <v>10084</v>
      </c>
      <c r="G26" s="95">
        <f t="shared" si="1"/>
        <v>0</v>
      </c>
      <c r="H26" s="97"/>
      <c r="J26" s="91"/>
      <c r="K26" s="91" t="s">
        <v>85</v>
      </c>
      <c r="L26" s="95">
        <f>_xlfn.XLOOKUP(K26,'F U L L   S E T S  (-10%)'!T:T,'F U L L   S E T S  (-10%)'!E:E,0)+_xlfn.XLOOKUP(K26,'M A C R O S'!R:R,'M A C R O S'!D:D,0)</f>
        <v>0</v>
      </c>
      <c r="M26" s="91" t="s">
        <v>89</v>
      </c>
      <c r="N26" s="95">
        <f>_xlfn.XLOOKUP(M26,'F U L L   S E T S  (-10%)'!T:T,'F U L L   S E T S  (-10%)'!E:E,0)+_xlfn.XLOOKUP(M26,'M A C R O S'!R:R,'M A C R O S'!D:D,0)</f>
        <v>0</v>
      </c>
      <c r="O26" s="95"/>
      <c r="P26" s="95"/>
      <c r="Q26" s="90" t="s">
        <v>87</v>
      </c>
      <c r="R26" s="95">
        <f>_xlfn.XLOOKUP(Q26,'F U L L   S E T S  (-10%)'!T:T,'F U L L   S E T S  (-10%)'!E:E,0)+_xlfn.XLOOKUP(Q26,'M A C R O S'!R:R,'M A C R O S'!D:D,0)</f>
        <v>0</v>
      </c>
      <c r="S26" s="91"/>
    </row>
    <row r="27" spans="1:19" hidden="1" x14ac:dyDescent="0.2">
      <c r="A27" s="95" t="s">
        <v>618</v>
      </c>
      <c r="B27" s="95">
        <f>_xlfn.XLOOKUP(D27,'M A C R O S'!R:R,'M A C R O S'!D:D,0)</f>
        <v>0</v>
      </c>
      <c r="C27" s="95">
        <f t="shared" si="2"/>
        <v>0</v>
      </c>
      <c r="D27" s="95" t="s">
        <v>224</v>
      </c>
      <c r="E27" s="95">
        <f t="shared" si="0"/>
        <v>0</v>
      </c>
      <c r="F27" s="95">
        <v>10084</v>
      </c>
      <c r="G27" s="95">
        <f t="shared" si="1"/>
        <v>0</v>
      </c>
      <c r="H27" s="97"/>
      <c r="J27" s="91"/>
      <c r="K27" s="91" t="s">
        <v>85</v>
      </c>
      <c r="L27" s="95">
        <f>_xlfn.XLOOKUP(K27,'F U L L   S E T S  (-10%)'!T:T,'F U L L   S E T S  (-10%)'!E:E,0)+_xlfn.XLOOKUP(K27,'M A C R O S'!R:R,'M A C R O S'!D:D,0)</f>
        <v>0</v>
      </c>
      <c r="M27" s="95"/>
      <c r="N27" s="95"/>
      <c r="O27" s="90" t="s">
        <v>91</v>
      </c>
      <c r="P27" s="95">
        <f>_xlfn.XLOOKUP(O27,'F U L L   S E T S  (-10%)'!T:T,'F U L L   S E T S  (-10%)'!E:E,0)+_xlfn.XLOOKUP(O27,'M A C R O S'!R:R,'M A C R O S'!D:D,0)</f>
        <v>0</v>
      </c>
      <c r="Q27" s="90" t="s">
        <v>87</v>
      </c>
      <c r="R27" s="95">
        <f>_xlfn.XLOOKUP(Q27,'F U L L   S E T S  (-10%)'!T:T,'F U L L   S E T S  (-10%)'!E:E,0)+_xlfn.XLOOKUP(Q27,'M A C R O S'!R:R,'M A C R O S'!D:D,0)</f>
        <v>0</v>
      </c>
      <c r="S27" s="91"/>
    </row>
    <row r="28" spans="1:19" hidden="1" x14ac:dyDescent="0.2">
      <c r="A28" s="95" t="s">
        <v>618</v>
      </c>
      <c r="B28" s="95">
        <f>_xlfn.XLOOKUP(D28,'M A C R O S'!R:R,'M A C R O S'!D:D,0)</f>
        <v>0</v>
      </c>
      <c r="C28" s="95">
        <f t="shared" si="2"/>
        <v>0</v>
      </c>
      <c r="D28" s="95" t="s">
        <v>226</v>
      </c>
      <c r="E28" s="95">
        <f t="shared" si="0"/>
        <v>0</v>
      </c>
      <c r="F28" s="95">
        <v>10084</v>
      </c>
      <c r="G28" s="95">
        <f t="shared" si="1"/>
        <v>0</v>
      </c>
      <c r="H28" s="97"/>
      <c r="J28" s="91"/>
      <c r="K28" s="91" t="s">
        <v>85</v>
      </c>
      <c r="L28" s="95">
        <f>_xlfn.XLOOKUP(K28,'F U L L   S E T S  (-10%)'!T:T,'F U L L   S E T S  (-10%)'!E:E,0)+_xlfn.XLOOKUP(K28,'M A C R O S'!R:R,'M A C R O S'!D:D,0)</f>
        <v>0</v>
      </c>
      <c r="M28" s="95"/>
      <c r="N28" s="95"/>
      <c r="O28" s="90" t="s">
        <v>91</v>
      </c>
      <c r="P28" s="95">
        <f>_xlfn.XLOOKUP(O28,'F U L L   S E T S  (-10%)'!T:T,'F U L L   S E T S  (-10%)'!E:E,0)+_xlfn.XLOOKUP(O28,'M A C R O S'!R:R,'M A C R O S'!D:D,0)</f>
        <v>0</v>
      </c>
      <c r="Q28" s="90" t="s">
        <v>87</v>
      </c>
      <c r="R28" s="95">
        <f>_xlfn.XLOOKUP(Q28,'F U L L   S E T S  (-10%)'!T:T,'F U L L   S E T S  (-10%)'!E:E,0)+_xlfn.XLOOKUP(Q28,'M A C R O S'!R:R,'M A C R O S'!D:D,0)</f>
        <v>0</v>
      </c>
      <c r="S28" s="91"/>
    </row>
    <row r="29" spans="1:19" hidden="1" x14ac:dyDescent="0.2">
      <c r="A29" s="95" t="s">
        <v>618</v>
      </c>
      <c r="B29" s="95">
        <f>_xlfn.XLOOKUP(D29,'M A C R O S'!R:R,'M A C R O S'!D:D,0)</f>
        <v>0</v>
      </c>
      <c r="C29" s="95">
        <f t="shared" si="2"/>
        <v>0</v>
      </c>
      <c r="D29" s="95" t="s">
        <v>228</v>
      </c>
      <c r="E29" s="95">
        <f t="shared" si="0"/>
        <v>0</v>
      </c>
      <c r="F29" s="95">
        <v>10084</v>
      </c>
      <c r="G29" s="95">
        <f t="shared" si="1"/>
        <v>0</v>
      </c>
      <c r="H29" s="97"/>
      <c r="J29" s="91"/>
      <c r="K29" s="91" t="s">
        <v>85</v>
      </c>
      <c r="L29" s="95">
        <f>_xlfn.XLOOKUP(K29,'F U L L   S E T S  (-10%)'!T:T,'F U L L   S E T S  (-10%)'!E:E,0)+_xlfn.XLOOKUP(K29,'M A C R O S'!R:R,'M A C R O S'!D:D,0)</f>
        <v>0</v>
      </c>
      <c r="M29" s="91" t="s">
        <v>89</v>
      </c>
      <c r="N29" s="95">
        <f>_xlfn.XLOOKUP(M29,'F U L L   S E T S  (-10%)'!T:T,'F U L L   S E T S  (-10%)'!E:E,0)+_xlfn.XLOOKUP(M29,'M A C R O S'!R:R,'M A C R O S'!D:D,0)</f>
        <v>0</v>
      </c>
      <c r="O29" s="95"/>
      <c r="P29" s="95"/>
      <c r="Q29" s="90" t="s">
        <v>87</v>
      </c>
      <c r="R29" s="95">
        <f>_xlfn.XLOOKUP(Q29,'F U L L   S E T S  (-10%)'!T:T,'F U L L   S E T S  (-10%)'!E:E,0)+_xlfn.XLOOKUP(Q29,'M A C R O S'!R:R,'M A C R O S'!D:D,0)</f>
        <v>0</v>
      </c>
      <c r="S29" s="91"/>
    </row>
    <row r="30" spans="1:19" hidden="1" x14ac:dyDescent="0.2">
      <c r="A30" s="95" t="s">
        <v>618</v>
      </c>
      <c r="B30" s="95">
        <f>_xlfn.XLOOKUP(D30,'M A C R O S'!R:R,'M A C R O S'!D:D,0)</f>
        <v>0</v>
      </c>
      <c r="C30" s="95">
        <f t="shared" si="2"/>
        <v>0</v>
      </c>
      <c r="D30" s="95" t="s">
        <v>230</v>
      </c>
      <c r="E30" s="95">
        <f t="shared" si="0"/>
        <v>0</v>
      </c>
      <c r="F30" s="95">
        <v>10084</v>
      </c>
      <c r="G30" s="95">
        <f t="shared" si="1"/>
        <v>0</v>
      </c>
      <c r="J30" s="91"/>
      <c r="K30" s="91" t="s">
        <v>85</v>
      </c>
      <c r="L30" s="95">
        <f>_xlfn.XLOOKUP(K30,'F U L L   S E T S  (-10%)'!T:T,'F U L L   S E T S  (-10%)'!E:E,0)+_xlfn.XLOOKUP(K30,'M A C R O S'!R:R,'M A C R O S'!D:D,0)</f>
        <v>0</v>
      </c>
      <c r="M30" s="91" t="s">
        <v>89</v>
      </c>
      <c r="N30" s="95">
        <f>_xlfn.XLOOKUP(M30,'F U L L   S E T S  (-10%)'!T:T,'F U L L   S E T S  (-10%)'!E:E,0)+_xlfn.XLOOKUP(M30,'M A C R O S'!R:R,'M A C R O S'!D:D,0)</f>
        <v>0</v>
      </c>
      <c r="O30" s="95"/>
      <c r="P30" s="95"/>
      <c r="Q30" s="90" t="s">
        <v>87</v>
      </c>
      <c r="R30" s="95">
        <f>_xlfn.XLOOKUP(Q30,'F U L L   S E T S  (-10%)'!T:T,'F U L L   S E T S  (-10%)'!E:E,0)+_xlfn.XLOOKUP(Q30,'M A C R O S'!R:R,'M A C R O S'!D:D,0)</f>
        <v>0</v>
      </c>
      <c r="S30" s="91"/>
    </row>
    <row r="31" spans="1:19" ht="22" hidden="1" customHeight="1" x14ac:dyDescent="0.2">
      <c r="A31" s="95" t="s">
        <v>618</v>
      </c>
      <c r="B31" s="95">
        <f>_xlfn.XLOOKUP(D31,'M A C R O S'!R:R,'M A C R O S'!D:D,0)</f>
        <v>0</v>
      </c>
      <c r="C31" s="95">
        <f t="shared" si="2"/>
        <v>0</v>
      </c>
      <c r="D31" s="95" t="s">
        <v>232</v>
      </c>
      <c r="E31" s="95">
        <f t="shared" si="0"/>
        <v>0</v>
      </c>
      <c r="F31" s="95">
        <v>10084</v>
      </c>
      <c r="G31" s="95">
        <f t="shared" si="1"/>
        <v>0</v>
      </c>
      <c r="J31" s="91"/>
      <c r="K31" s="91" t="s">
        <v>85</v>
      </c>
      <c r="L31" s="95">
        <f>_xlfn.XLOOKUP(K31,'F U L L   S E T S  (-10%)'!T:T,'F U L L   S E T S  (-10%)'!E:E,0)+_xlfn.XLOOKUP(K31,'M A C R O S'!R:R,'M A C R O S'!D:D,0)</f>
        <v>0</v>
      </c>
      <c r="M31" s="95"/>
      <c r="N31" s="95"/>
      <c r="O31" s="90" t="s">
        <v>91</v>
      </c>
      <c r="P31" s="95">
        <f>_xlfn.XLOOKUP(O31,'F U L L   S E T S  (-10%)'!T:T,'F U L L   S E T S  (-10%)'!E:E,0)+_xlfn.XLOOKUP(O31,'M A C R O S'!R:R,'M A C R O S'!D:D,0)</f>
        <v>0</v>
      </c>
      <c r="Q31" s="90" t="s">
        <v>87</v>
      </c>
      <c r="R31" s="95">
        <f>_xlfn.XLOOKUP(Q31,'F U L L   S E T S  (-10%)'!T:T,'F U L L   S E T S  (-10%)'!E:E,0)+_xlfn.XLOOKUP(Q31,'M A C R O S'!R:R,'M A C R O S'!D:D,0)</f>
        <v>0</v>
      </c>
      <c r="S31" s="91"/>
    </row>
    <row r="32" spans="1:19" ht="22" hidden="1" customHeight="1" x14ac:dyDescent="0.2">
      <c r="A32" s="95" t="s">
        <v>618</v>
      </c>
      <c r="B32" s="95">
        <f>_xlfn.XLOOKUP(D32,'M A C R O S'!R:R,'M A C R O S'!D:D,0)</f>
        <v>0</v>
      </c>
      <c r="C32" s="95">
        <f t="shared" si="2"/>
        <v>0</v>
      </c>
      <c r="D32" s="95" t="s">
        <v>234</v>
      </c>
      <c r="E32" s="95">
        <f t="shared" si="0"/>
        <v>0</v>
      </c>
      <c r="F32" s="95">
        <v>10084</v>
      </c>
      <c r="G32" s="95">
        <f t="shared" si="1"/>
        <v>0</v>
      </c>
      <c r="J32" s="91"/>
      <c r="K32" s="91" t="s">
        <v>85</v>
      </c>
      <c r="L32" s="95">
        <f>_xlfn.XLOOKUP(K32,'F U L L   S E T S  (-10%)'!T:T,'F U L L   S E T S  (-10%)'!E:E,0)+_xlfn.XLOOKUP(K32,'M A C R O S'!R:R,'M A C R O S'!D:D,0)</f>
        <v>0</v>
      </c>
      <c r="M32" s="91" t="s">
        <v>89</v>
      </c>
      <c r="N32" s="95">
        <f>_xlfn.XLOOKUP(M32,'F U L L   S E T S  (-10%)'!T:T,'F U L L   S E T S  (-10%)'!E:E,0)+_xlfn.XLOOKUP(M32,'M A C R O S'!R:R,'M A C R O S'!D:D,0)</f>
        <v>0</v>
      </c>
      <c r="O32" s="95"/>
      <c r="P32" s="95"/>
      <c r="Q32" s="90" t="s">
        <v>87</v>
      </c>
      <c r="R32" s="95">
        <f>_xlfn.XLOOKUP(Q32,'F U L L   S E T S  (-10%)'!T:T,'F U L L   S E T S  (-10%)'!E:E,0)+_xlfn.XLOOKUP(Q32,'M A C R O S'!R:R,'M A C R O S'!D:D,0)</f>
        <v>0</v>
      </c>
      <c r="S32" s="91"/>
    </row>
    <row r="33" spans="1:19" hidden="1" x14ac:dyDescent="0.2">
      <c r="A33" s="95" t="s">
        <v>618</v>
      </c>
      <c r="B33" s="95">
        <f>_xlfn.XLOOKUP(D33,'M A C R O S'!R:R,'M A C R O S'!D:D,0)</f>
        <v>0</v>
      </c>
      <c r="C33" s="95">
        <f t="shared" si="2"/>
        <v>0</v>
      </c>
      <c r="D33" s="95" t="s">
        <v>236</v>
      </c>
      <c r="E33" s="95">
        <f t="shared" si="0"/>
        <v>0</v>
      </c>
      <c r="F33" s="95">
        <v>10084</v>
      </c>
      <c r="G33" s="95">
        <f t="shared" si="1"/>
        <v>0</v>
      </c>
      <c r="J33" s="91"/>
      <c r="K33" s="91" t="s">
        <v>85</v>
      </c>
      <c r="L33" s="95">
        <f>_xlfn.XLOOKUP(K33,'F U L L   S E T S  (-10%)'!T:T,'F U L L   S E T S  (-10%)'!E:E,0)+_xlfn.XLOOKUP(K33,'M A C R O S'!R:R,'M A C R O S'!D:D,0)</f>
        <v>0</v>
      </c>
      <c r="M33" s="91" t="s">
        <v>89</v>
      </c>
      <c r="N33" s="95">
        <f>_xlfn.XLOOKUP(M33,'F U L L   S E T S  (-10%)'!T:T,'F U L L   S E T S  (-10%)'!E:E,0)+_xlfn.XLOOKUP(M33,'M A C R O S'!R:R,'M A C R O S'!D:D,0)</f>
        <v>0</v>
      </c>
      <c r="O33" s="95"/>
      <c r="P33" s="95"/>
      <c r="Q33" s="90" t="s">
        <v>87</v>
      </c>
      <c r="R33" s="95">
        <f>_xlfn.XLOOKUP(Q33,'F U L L   S E T S  (-10%)'!T:T,'F U L L   S E T S  (-10%)'!E:E,0)+_xlfn.XLOOKUP(Q33,'M A C R O S'!R:R,'M A C R O S'!D:D,0)</f>
        <v>0</v>
      </c>
      <c r="S33" s="91"/>
    </row>
    <row r="34" spans="1:19" hidden="1" x14ac:dyDescent="0.2">
      <c r="A34" s="95" t="s">
        <v>618</v>
      </c>
      <c r="B34" s="95">
        <f>_xlfn.XLOOKUP(D34,'M A C R O S'!R:R,'M A C R O S'!D:D,0)</f>
        <v>0</v>
      </c>
      <c r="C34" s="95">
        <f t="shared" si="2"/>
        <v>0</v>
      </c>
      <c r="D34" s="95" t="s">
        <v>238</v>
      </c>
      <c r="E34" s="95">
        <f t="shared" si="0"/>
        <v>0</v>
      </c>
      <c r="F34" s="95">
        <v>10084</v>
      </c>
      <c r="G34" s="95">
        <f t="shared" si="1"/>
        <v>0</v>
      </c>
      <c r="H34" s="98"/>
      <c r="J34" s="91"/>
      <c r="K34" s="91" t="s">
        <v>85</v>
      </c>
      <c r="L34" s="95">
        <f>_xlfn.XLOOKUP(K34,'F U L L   S E T S  (-10%)'!T:T,'F U L L   S E T S  (-10%)'!E:E,0)+_xlfn.XLOOKUP(K34,'M A C R O S'!R:R,'M A C R O S'!D:D,0)</f>
        <v>0</v>
      </c>
      <c r="M34" s="91" t="s">
        <v>89</v>
      </c>
      <c r="N34" s="95">
        <f>_xlfn.XLOOKUP(M34,'F U L L   S E T S  (-10%)'!T:T,'F U L L   S E T S  (-10%)'!E:E,0)+_xlfn.XLOOKUP(M34,'M A C R O S'!R:R,'M A C R O S'!D:D,0)</f>
        <v>0</v>
      </c>
      <c r="O34" s="95"/>
      <c r="P34" s="95"/>
      <c r="Q34" s="90" t="s">
        <v>87</v>
      </c>
      <c r="R34" s="95">
        <f>_xlfn.XLOOKUP(Q34,'F U L L   S E T S  (-10%)'!T:T,'F U L L   S E T S  (-10%)'!E:E,0)+_xlfn.XLOOKUP(Q34,'M A C R O S'!R:R,'M A C R O S'!D:D,0)</f>
        <v>0</v>
      </c>
      <c r="S34" s="91"/>
    </row>
    <row r="35" spans="1:19" hidden="1" x14ac:dyDescent="0.2">
      <c r="A35" s="95" t="s">
        <v>618</v>
      </c>
      <c r="B35" s="95">
        <f>_xlfn.XLOOKUP(D35,'M A C R O S'!R:R,'M A C R O S'!D:D,0)</f>
        <v>0</v>
      </c>
      <c r="C35" s="95">
        <f t="shared" si="2"/>
        <v>0</v>
      </c>
      <c r="D35" s="95" t="s">
        <v>240</v>
      </c>
      <c r="E35" s="95">
        <f t="shared" si="0"/>
        <v>0</v>
      </c>
      <c r="F35" s="95">
        <v>10084</v>
      </c>
      <c r="G35" s="95">
        <f t="shared" si="1"/>
        <v>0</v>
      </c>
      <c r="J35" s="91"/>
      <c r="K35" s="91" t="s">
        <v>85</v>
      </c>
      <c r="L35" s="95">
        <f>_xlfn.XLOOKUP(K35,'F U L L   S E T S  (-10%)'!T:T,'F U L L   S E T S  (-10%)'!E:E,0)+_xlfn.XLOOKUP(K35,'M A C R O S'!R:R,'M A C R O S'!D:D,0)</f>
        <v>0</v>
      </c>
      <c r="M35" s="91" t="s">
        <v>89</v>
      </c>
      <c r="N35" s="95">
        <f>_xlfn.XLOOKUP(M35,'F U L L   S E T S  (-10%)'!T:T,'F U L L   S E T S  (-10%)'!E:E,0)+_xlfn.XLOOKUP(M35,'M A C R O S'!R:R,'M A C R O S'!D:D,0)</f>
        <v>0</v>
      </c>
      <c r="O35" s="95"/>
      <c r="P35" s="95"/>
      <c r="Q35" s="90" t="s">
        <v>87</v>
      </c>
      <c r="R35" s="95">
        <f>_xlfn.XLOOKUP(Q35,'F U L L   S E T S  (-10%)'!T:T,'F U L L   S E T S  (-10%)'!E:E,0)+_xlfn.XLOOKUP(Q35,'M A C R O S'!R:R,'M A C R O S'!D:D,0)</f>
        <v>0</v>
      </c>
      <c r="S35" s="91"/>
    </row>
    <row r="36" spans="1:19" hidden="1" x14ac:dyDescent="0.2">
      <c r="A36" s="95" t="s">
        <v>618</v>
      </c>
      <c r="B36" s="95">
        <f>_xlfn.XLOOKUP(D36,'M A C R O S'!R:R,'M A C R O S'!D:D,0)</f>
        <v>0</v>
      </c>
      <c r="C36" s="95">
        <f t="shared" si="2"/>
        <v>0</v>
      </c>
      <c r="D36" s="95" t="s">
        <v>242</v>
      </c>
      <c r="E36" s="95">
        <f t="shared" si="0"/>
        <v>0</v>
      </c>
      <c r="F36" s="95">
        <v>10084</v>
      </c>
      <c r="G36" s="95">
        <f t="shared" si="1"/>
        <v>0</v>
      </c>
      <c r="J36" s="91"/>
      <c r="K36" s="91" t="s">
        <v>85</v>
      </c>
      <c r="L36" s="95">
        <f>_xlfn.XLOOKUP(K36,'F U L L   S E T S  (-10%)'!T:T,'F U L L   S E T S  (-10%)'!E:E,0)+_xlfn.XLOOKUP(K36,'M A C R O S'!R:R,'M A C R O S'!D:D,0)</f>
        <v>0</v>
      </c>
      <c r="M36" s="95"/>
      <c r="N36" s="95"/>
      <c r="O36" s="90" t="s">
        <v>91</v>
      </c>
      <c r="P36" s="95">
        <f>_xlfn.XLOOKUP(O36,'F U L L   S E T S  (-10%)'!T:T,'F U L L   S E T S  (-10%)'!E:E,0)+_xlfn.XLOOKUP(O36,'M A C R O S'!R:R,'M A C R O S'!D:D,0)</f>
        <v>0</v>
      </c>
      <c r="Q36" s="90" t="s">
        <v>87</v>
      </c>
      <c r="R36" s="95">
        <f>_xlfn.XLOOKUP(Q36,'F U L L   S E T S  (-10%)'!T:T,'F U L L   S E T S  (-10%)'!E:E,0)+_xlfn.XLOOKUP(Q36,'M A C R O S'!R:R,'M A C R O S'!D:D,0)</f>
        <v>0</v>
      </c>
      <c r="S36" s="91"/>
    </row>
    <row r="37" spans="1:19" hidden="1" x14ac:dyDescent="0.2">
      <c r="A37" s="95" t="s">
        <v>618</v>
      </c>
      <c r="B37" s="95">
        <f>_xlfn.XLOOKUP(D37,'M A C R O S'!R:R,'M A C R O S'!D:D,0)</f>
        <v>0</v>
      </c>
      <c r="C37" s="95">
        <f t="shared" si="2"/>
        <v>0</v>
      </c>
      <c r="D37" s="95" t="s">
        <v>244</v>
      </c>
      <c r="E37" s="95">
        <f t="shared" si="0"/>
        <v>0</v>
      </c>
      <c r="F37" s="95">
        <v>10084</v>
      </c>
      <c r="G37" s="95">
        <f t="shared" si="1"/>
        <v>0</v>
      </c>
      <c r="J37" s="91"/>
      <c r="K37" s="91" t="s">
        <v>85</v>
      </c>
      <c r="L37" s="95">
        <f>_xlfn.XLOOKUP(K37,'F U L L   S E T S  (-10%)'!T:T,'F U L L   S E T S  (-10%)'!E:E,0)+_xlfn.XLOOKUP(K37,'M A C R O S'!R:R,'M A C R O S'!D:D,0)</f>
        <v>0</v>
      </c>
      <c r="M37" s="95"/>
      <c r="N37" s="95"/>
      <c r="O37" s="90" t="s">
        <v>91</v>
      </c>
      <c r="P37" s="95">
        <f>_xlfn.XLOOKUP(O37,'F U L L   S E T S  (-10%)'!T:T,'F U L L   S E T S  (-10%)'!E:E,0)+_xlfn.XLOOKUP(O37,'M A C R O S'!R:R,'M A C R O S'!D:D,0)</f>
        <v>0</v>
      </c>
      <c r="Q37" s="90" t="s">
        <v>87</v>
      </c>
      <c r="R37" s="95">
        <f>_xlfn.XLOOKUP(Q37,'F U L L   S E T S  (-10%)'!T:T,'F U L L   S E T S  (-10%)'!E:E,0)+_xlfn.XLOOKUP(Q37,'M A C R O S'!R:R,'M A C R O S'!D:D,0)</f>
        <v>0</v>
      </c>
      <c r="S37" s="91"/>
    </row>
    <row r="38" spans="1:19" hidden="1" x14ac:dyDescent="0.2">
      <c r="A38" s="95" t="s">
        <v>618</v>
      </c>
      <c r="B38" s="95">
        <f>_xlfn.XLOOKUP(D38,'M A C R O S'!R:R,'M A C R O S'!D:D,0)</f>
        <v>0</v>
      </c>
      <c r="C38" s="95">
        <f t="shared" si="2"/>
        <v>0</v>
      </c>
      <c r="D38" s="95" t="s">
        <v>246</v>
      </c>
      <c r="E38" s="95">
        <f t="shared" si="0"/>
        <v>0</v>
      </c>
      <c r="F38" s="95">
        <v>10084</v>
      </c>
      <c r="G38" s="95">
        <f t="shared" si="1"/>
        <v>0</v>
      </c>
      <c r="J38" s="91"/>
      <c r="K38" s="91" t="s">
        <v>85</v>
      </c>
      <c r="L38" s="95">
        <f>_xlfn.XLOOKUP(K38,'F U L L   S E T S  (-10%)'!T:T,'F U L L   S E T S  (-10%)'!E:E,0)+_xlfn.XLOOKUP(K38,'M A C R O S'!R:R,'M A C R O S'!D:D,0)</f>
        <v>0</v>
      </c>
      <c r="M38" s="91" t="s">
        <v>89</v>
      </c>
      <c r="N38" s="95">
        <f>_xlfn.XLOOKUP(M38,'F U L L   S E T S  (-10%)'!T:T,'F U L L   S E T S  (-10%)'!E:E,0)+_xlfn.XLOOKUP(M38,'M A C R O S'!R:R,'M A C R O S'!D:D,0)</f>
        <v>0</v>
      </c>
      <c r="O38" s="95"/>
      <c r="P38" s="95"/>
      <c r="Q38" s="90" t="s">
        <v>87</v>
      </c>
      <c r="R38" s="95">
        <f>_xlfn.XLOOKUP(Q38,'F U L L   S E T S  (-10%)'!T:T,'F U L L   S E T S  (-10%)'!E:E,0)+_xlfn.XLOOKUP(Q38,'M A C R O S'!R:R,'M A C R O S'!D:D,0)</f>
        <v>0</v>
      </c>
      <c r="S38" s="91"/>
    </row>
    <row r="39" spans="1:19" hidden="1" x14ac:dyDescent="0.2">
      <c r="A39" s="95" t="s">
        <v>618</v>
      </c>
      <c r="B39" s="95">
        <f>_xlfn.XLOOKUP(D39,'M A C R O S'!R:R,'M A C R O S'!D:D,0)</f>
        <v>0</v>
      </c>
      <c r="C39" s="95">
        <f t="shared" si="2"/>
        <v>0</v>
      </c>
      <c r="D39" s="95" t="s">
        <v>248</v>
      </c>
      <c r="E39" s="95">
        <f t="shared" si="0"/>
        <v>0</v>
      </c>
      <c r="F39" s="95">
        <v>10084</v>
      </c>
      <c r="G39" s="95">
        <f t="shared" si="1"/>
        <v>0</v>
      </c>
      <c r="J39" s="91"/>
      <c r="K39" s="91" t="s">
        <v>85</v>
      </c>
      <c r="L39" s="95">
        <f>_xlfn.XLOOKUP(K39,'F U L L   S E T S  (-10%)'!T:T,'F U L L   S E T S  (-10%)'!E:E,0)+_xlfn.XLOOKUP(K39,'M A C R O S'!R:R,'M A C R O S'!D:D,0)</f>
        <v>0</v>
      </c>
      <c r="M39" s="91" t="s">
        <v>89</v>
      </c>
      <c r="N39" s="95">
        <f>_xlfn.XLOOKUP(M39,'F U L L   S E T S  (-10%)'!T:T,'F U L L   S E T S  (-10%)'!E:E,0)+_xlfn.XLOOKUP(M39,'M A C R O S'!R:R,'M A C R O S'!D:D,0)</f>
        <v>0</v>
      </c>
      <c r="O39" s="95"/>
      <c r="P39" s="95"/>
      <c r="Q39" s="90" t="s">
        <v>87</v>
      </c>
      <c r="R39" s="95">
        <f>_xlfn.XLOOKUP(Q39,'F U L L   S E T S  (-10%)'!T:T,'F U L L   S E T S  (-10%)'!E:E,0)+_xlfn.XLOOKUP(Q39,'M A C R O S'!R:R,'M A C R O S'!D:D,0)</f>
        <v>0</v>
      </c>
      <c r="S39" s="91"/>
    </row>
    <row r="40" spans="1:19" hidden="1" x14ac:dyDescent="0.2">
      <c r="A40" s="95" t="s">
        <v>618</v>
      </c>
      <c r="B40" s="95">
        <f>_xlfn.XLOOKUP(D40,'M A C R O S'!R:R,'M A C R O S'!D:D,0)</f>
        <v>0</v>
      </c>
      <c r="C40" s="95">
        <f t="shared" si="2"/>
        <v>0</v>
      </c>
      <c r="D40" s="95" t="s">
        <v>250</v>
      </c>
      <c r="E40" s="95">
        <f t="shared" si="0"/>
        <v>0</v>
      </c>
      <c r="F40" s="95">
        <v>10084</v>
      </c>
      <c r="G40" s="95">
        <f t="shared" si="1"/>
        <v>0</v>
      </c>
      <c r="J40" s="91"/>
      <c r="K40" s="91" t="s">
        <v>85</v>
      </c>
      <c r="L40" s="95">
        <f>_xlfn.XLOOKUP(K40,'F U L L   S E T S  (-10%)'!T:T,'F U L L   S E T S  (-10%)'!E:E,0)+_xlfn.XLOOKUP(K40,'M A C R O S'!R:R,'M A C R O S'!D:D,0)</f>
        <v>0</v>
      </c>
      <c r="M40" s="95"/>
      <c r="N40" s="95"/>
      <c r="O40" s="90" t="s">
        <v>91</v>
      </c>
      <c r="P40" s="95">
        <f>_xlfn.XLOOKUP(O40,'F U L L   S E T S  (-10%)'!T:T,'F U L L   S E T S  (-10%)'!E:E,0)+_xlfn.XLOOKUP(O40,'M A C R O S'!R:R,'M A C R O S'!D:D,0)</f>
        <v>0</v>
      </c>
      <c r="Q40" s="90" t="s">
        <v>87</v>
      </c>
      <c r="R40" s="95">
        <f>_xlfn.XLOOKUP(Q40,'F U L L   S E T S  (-10%)'!T:T,'F U L L   S E T S  (-10%)'!E:E,0)+_xlfn.XLOOKUP(Q40,'M A C R O S'!R:R,'M A C R O S'!D:D,0)</f>
        <v>0</v>
      </c>
      <c r="S40" s="91"/>
    </row>
    <row r="41" spans="1:19" hidden="1" x14ac:dyDescent="0.2">
      <c r="A41" s="95" t="s">
        <v>618</v>
      </c>
      <c r="B41" s="95">
        <f>_xlfn.XLOOKUP(D41,'M A C R O S'!R:R,'M A C R O S'!D:D,0)</f>
        <v>0</v>
      </c>
      <c r="C41" s="95">
        <f t="shared" si="2"/>
        <v>0</v>
      </c>
      <c r="D41" s="95" t="s">
        <v>252</v>
      </c>
      <c r="E41" s="95">
        <f t="shared" si="0"/>
        <v>0</v>
      </c>
      <c r="F41" s="95">
        <v>10084</v>
      </c>
      <c r="G41" s="95">
        <f t="shared" si="1"/>
        <v>0</v>
      </c>
      <c r="J41" s="91"/>
      <c r="K41" s="91" t="s">
        <v>85</v>
      </c>
      <c r="L41" s="95">
        <f>_xlfn.XLOOKUP(K41,'F U L L   S E T S  (-10%)'!T:T,'F U L L   S E T S  (-10%)'!E:E,0)+_xlfn.XLOOKUP(K41,'M A C R O S'!R:R,'M A C R O S'!D:D,0)</f>
        <v>0</v>
      </c>
      <c r="M41" s="95"/>
      <c r="N41" s="95"/>
      <c r="O41" s="90" t="s">
        <v>91</v>
      </c>
      <c r="P41" s="95">
        <f>_xlfn.XLOOKUP(O41,'F U L L   S E T S  (-10%)'!T:T,'F U L L   S E T S  (-10%)'!E:E,0)+_xlfn.XLOOKUP(O41,'M A C R O S'!R:R,'M A C R O S'!D:D,0)</f>
        <v>0</v>
      </c>
      <c r="Q41" s="90" t="s">
        <v>87</v>
      </c>
      <c r="R41" s="95">
        <f>_xlfn.XLOOKUP(Q41,'F U L L   S E T S  (-10%)'!T:T,'F U L L   S E T S  (-10%)'!E:E,0)+_xlfn.XLOOKUP(Q41,'M A C R O S'!R:R,'M A C R O S'!D:D,0)</f>
        <v>0</v>
      </c>
      <c r="S41" s="91"/>
    </row>
    <row r="42" spans="1:19" hidden="1" x14ac:dyDescent="0.2">
      <c r="A42" s="95" t="s">
        <v>618</v>
      </c>
      <c r="B42" s="95">
        <f>_xlfn.XLOOKUP(D42,'M A C R O S'!R:R,'M A C R O S'!D:D,0)</f>
        <v>0</v>
      </c>
      <c r="C42" s="95">
        <f t="shared" si="2"/>
        <v>0</v>
      </c>
      <c r="D42" s="95" t="s">
        <v>254</v>
      </c>
      <c r="E42" s="95">
        <f t="shared" si="0"/>
        <v>0</v>
      </c>
      <c r="F42" s="95">
        <v>10084</v>
      </c>
      <c r="G42" s="95">
        <f t="shared" si="1"/>
        <v>0</v>
      </c>
      <c r="J42" s="91"/>
      <c r="K42" s="91" t="s">
        <v>85</v>
      </c>
      <c r="L42" s="95">
        <f>_xlfn.XLOOKUP(K42,'F U L L   S E T S  (-10%)'!T:T,'F U L L   S E T S  (-10%)'!E:E,0)+_xlfn.XLOOKUP(K42,'M A C R O S'!R:R,'M A C R O S'!D:D,0)</f>
        <v>0</v>
      </c>
      <c r="M42" s="91" t="s">
        <v>89</v>
      </c>
      <c r="N42" s="95">
        <f>_xlfn.XLOOKUP(M42,'F U L L   S E T S  (-10%)'!T:T,'F U L L   S E T S  (-10%)'!E:E,0)+_xlfn.XLOOKUP(M42,'M A C R O S'!R:R,'M A C R O S'!D:D,0)</f>
        <v>0</v>
      </c>
      <c r="O42" s="95"/>
      <c r="P42" s="95"/>
      <c r="Q42" s="90" t="s">
        <v>87</v>
      </c>
      <c r="R42" s="95">
        <f>_xlfn.XLOOKUP(Q42,'F U L L   S E T S  (-10%)'!T:T,'F U L L   S E T S  (-10%)'!E:E,0)+_xlfn.XLOOKUP(Q42,'M A C R O S'!R:R,'M A C R O S'!D:D,0)</f>
        <v>0</v>
      </c>
      <c r="S42" s="91"/>
    </row>
    <row r="43" spans="1:19" hidden="1" x14ac:dyDescent="0.2">
      <c r="A43" s="95" t="s">
        <v>618</v>
      </c>
      <c r="B43" s="95">
        <f>_xlfn.XLOOKUP(D43,'M A C R O S'!R:R,'M A C R O S'!D:D,0)</f>
        <v>0</v>
      </c>
      <c r="C43" s="95">
        <f t="shared" si="2"/>
        <v>0</v>
      </c>
      <c r="D43" s="95" t="s">
        <v>256</v>
      </c>
      <c r="E43" s="95">
        <f t="shared" si="0"/>
        <v>0</v>
      </c>
      <c r="F43" s="95">
        <v>10084</v>
      </c>
      <c r="G43" s="95">
        <f t="shared" si="1"/>
        <v>0</v>
      </c>
      <c r="J43" s="91"/>
      <c r="K43" s="91" t="s">
        <v>85</v>
      </c>
      <c r="L43" s="95">
        <f>_xlfn.XLOOKUP(K43,'F U L L   S E T S  (-10%)'!T:T,'F U L L   S E T S  (-10%)'!E:E,0)+_xlfn.XLOOKUP(K43,'M A C R O S'!R:R,'M A C R O S'!D:D,0)</f>
        <v>0</v>
      </c>
      <c r="M43" s="95"/>
      <c r="N43" s="95"/>
      <c r="O43" s="90" t="s">
        <v>91</v>
      </c>
      <c r="P43" s="95">
        <f>_xlfn.XLOOKUP(O43,'F U L L   S E T S  (-10%)'!T:T,'F U L L   S E T S  (-10%)'!E:E,0)+_xlfn.XLOOKUP(O43,'M A C R O S'!R:R,'M A C R O S'!D:D,0)</f>
        <v>0</v>
      </c>
      <c r="Q43" s="90" t="s">
        <v>87</v>
      </c>
      <c r="R43" s="95">
        <f>_xlfn.XLOOKUP(Q43,'F U L L   S E T S  (-10%)'!T:T,'F U L L   S E T S  (-10%)'!E:E,0)+_xlfn.XLOOKUP(Q43,'M A C R O S'!R:R,'M A C R O S'!D:D,0)</f>
        <v>0</v>
      </c>
      <c r="S43" s="91"/>
    </row>
    <row r="44" spans="1:19" hidden="1" x14ac:dyDescent="0.2">
      <c r="A44" s="161" t="s">
        <v>618</v>
      </c>
      <c r="B44" s="161">
        <f>_xlfn.XLOOKUP(D44,'M A C R O S'!R:R,'M A C R O S'!E:E,0)</f>
        <v>0</v>
      </c>
      <c r="C44" s="161">
        <f t="shared" si="2"/>
        <v>0</v>
      </c>
      <c r="D44" s="161" t="s">
        <v>171</v>
      </c>
      <c r="E44" s="161">
        <f t="shared" si="0"/>
        <v>0</v>
      </c>
      <c r="F44" s="161">
        <v>10125</v>
      </c>
      <c r="G44" s="161">
        <f t="shared" si="1"/>
        <v>0</v>
      </c>
      <c r="J44" s="91"/>
      <c r="K44" s="91" t="s">
        <v>77</v>
      </c>
      <c r="L44" s="95">
        <f>_xlfn.XLOOKUP(K44,'F U L L   S E T S  (-10%)'!T:T,'F U L L   S E T S  (-10%)'!F:F,0)+_xlfn.XLOOKUP(K44,'M A C R O S'!R:R,'M A C R O S'!E:E,0)</f>
        <v>0</v>
      </c>
      <c r="M44" s="91" t="s">
        <v>81</v>
      </c>
      <c r="N44" s="95">
        <f>_xlfn.XLOOKUP(M44,'F U L L   S E T S  (-10%)'!T:T,'F U L L   S E T S  (-10%)'!F:F,0)+_xlfn.XLOOKUP(M44,'M A C R O S'!R:R,'M A C R O S'!E:E,0)</f>
        <v>0</v>
      </c>
      <c r="O44" s="95"/>
      <c r="P44" s="95"/>
      <c r="Q44" s="91" t="s">
        <v>79</v>
      </c>
      <c r="R44" s="95">
        <f>_xlfn.XLOOKUP(Q44,'F U L L   S E T S  (-10%)'!T:T,'F U L L   S E T S  (-10%)'!F:F,0)+_xlfn.XLOOKUP(Q44,'M A C R O S'!R:R,'M A C R O S'!E:E,0)</f>
        <v>0</v>
      </c>
      <c r="S44" s="91"/>
    </row>
    <row r="45" spans="1:19" hidden="1" x14ac:dyDescent="0.2">
      <c r="A45" s="95" t="s">
        <v>618</v>
      </c>
      <c r="B45" s="95">
        <f>_xlfn.XLOOKUP(D45,'M A C R O S'!R:R,'M A C R O S'!E:E,0)</f>
        <v>0</v>
      </c>
      <c r="C45" s="95">
        <f t="shared" si="2"/>
        <v>0</v>
      </c>
      <c r="D45" s="95" t="s">
        <v>173</v>
      </c>
      <c r="E45" s="95">
        <f t="shared" si="0"/>
        <v>0</v>
      </c>
      <c r="F45" s="95">
        <v>10125</v>
      </c>
      <c r="G45" s="95">
        <f t="shared" si="1"/>
        <v>0</v>
      </c>
      <c r="J45" s="91"/>
      <c r="K45" s="91" t="s">
        <v>77</v>
      </c>
      <c r="L45" s="95">
        <f>_xlfn.XLOOKUP(K45,'F U L L   S E T S  (-10%)'!T:T,'F U L L   S E T S  (-10%)'!F:F,0)+_xlfn.XLOOKUP(K45,'M A C R O S'!R:R,'M A C R O S'!E:E,0)</f>
        <v>0</v>
      </c>
      <c r="M45" s="95"/>
      <c r="N45" s="95"/>
      <c r="O45" s="91" t="s">
        <v>83</v>
      </c>
      <c r="P45" s="95">
        <f>_xlfn.XLOOKUP(O45,'F U L L   S E T S  (-10%)'!T:T,'F U L L   S E T S  (-10%)'!F:F,0)+_xlfn.XLOOKUP(O45,'M A C R O S'!R:R,'M A C R O S'!E:E,0)</f>
        <v>0</v>
      </c>
      <c r="Q45" s="91" t="s">
        <v>79</v>
      </c>
      <c r="R45" s="95">
        <f>_xlfn.XLOOKUP(Q45,'F U L L   S E T S  (-10%)'!T:T,'F U L L   S E T S  (-10%)'!F:F,0)+_xlfn.XLOOKUP(Q45,'M A C R O S'!R:R,'M A C R O S'!E:E,0)</f>
        <v>0</v>
      </c>
      <c r="S45" s="91"/>
    </row>
    <row r="46" spans="1:19" hidden="1" x14ac:dyDescent="0.2">
      <c r="A46" s="95" t="s">
        <v>618</v>
      </c>
      <c r="B46" s="95">
        <f>_xlfn.XLOOKUP(D46,'M A C R O S'!R:R,'M A C R O S'!E:E,0)</f>
        <v>0</v>
      </c>
      <c r="C46" s="95">
        <f t="shared" si="2"/>
        <v>0</v>
      </c>
      <c r="D46" s="95" t="s">
        <v>175</v>
      </c>
      <c r="E46" s="95">
        <f t="shared" si="0"/>
        <v>0</v>
      </c>
      <c r="F46" s="95">
        <v>10125</v>
      </c>
      <c r="G46" s="95">
        <f t="shared" si="1"/>
        <v>0</v>
      </c>
      <c r="J46" s="91"/>
      <c r="K46" s="91" t="s">
        <v>77</v>
      </c>
      <c r="L46" s="95">
        <f>_xlfn.XLOOKUP(K46,'F U L L   S E T S  (-10%)'!T:T,'F U L L   S E T S  (-10%)'!F:F,0)+_xlfn.XLOOKUP(K46,'M A C R O S'!R:R,'M A C R O S'!E:E,0)</f>
        <v>0</v>
      </c>
      <c r="M46" s="91" t="s">
        <v>81</v>
      </c>
      <c r="N46" s="95">
        <f>_xlfn.XLOOKUP(M46,'F U L L   S E T S  (-10%)'!T:T,'F U L L   S E T S  (-10%)'!F:F,0)+_xlfn.XLOOKUP(M46,'M A C R O S'!R:R,'M A C R O S'!E:E,0)</f>
        <v>0</v>
      </c>
      <c r="O46" s="95"/>
      <c r="P46" s="95"/>
      <c r="Q46" s="91" t="s">
        <v>79</v>
      </c>
      <c r="R46" s="95">
        <f>_xlfn.XLOOKUP(Q46,'F U L L   S E T S  (-10%)'!T:T,'F U L L   S E T S  (-10%)'!F:F,0)+_xlfn.XLOOKUP(Q46,'M A C R O S'!R:R,'M A C R O S'!E:E,0)</f>
        <v>0</v>
      </c>
      <c r="S46" s="91"/>
    </row>
    <row r="47" spans="1:19" hidden="1" x14ac:dyDescent="0.2">
      <c r="A47" s="95" t="s">
        <v>618</v>
      </c>
      <c r="B47" s="95">
        <f>_xlfn.XLOOKUP(D47,'M A C R O S'!R:R,'M A C R O S'!E:E,0)</f>
        <v>0</v>
      </c>
      <c r="C47" s="95">
        <f t="shared" si="2"/>
        <v>0</v>
      </c>
      <c r="D47" s="95" t="s">
        <v>177</v>
      </c>
      <c r="E47" s="95">
        <f t="shared" si="0"/>
        <v>0</v>
      </c>
      <c r="F47" s="95">
        <v>10125</v>
      </c>
      <c r="G47" s="95">
        <f t="shared" si="1"/>
        <v>0</v>
      </c>
      <c r="J47" s="91"/>
      <c r="K47" s="91" t="s">
        <v>77</v>
      </c>
      <c r="L47" s="95">
        <f>_xlfn.XLOOKUP(K47,'F U L L   S E T S  (-10%)'!T:T,'F U L L   S E T S  (-10%)'!F:F,0)+_xlfn.XLOOKUP(K47,'M A C R O S'!R:R,'M A C R O S'!E:E,0)</f>
        <v>0</v>
      </c>
      <c r="M47" s="91" t="s">
        <v>81</v>
      </c>
      <c r="N47" s="95">
        <f>_xlfn.XLOOKUP(M47,'F U L L   S E T S  (-10%)'!T:T,'F U L L   S E T S  (-10%)'!F:F,0)+_xlfn.XLOOKUP(M47,'M A C R O S'!R:R,'M A C R O S'!E:E,0)</f>
        <v>0</v>
      </c>
      <c r="O47" s="95"/>
      <c r="P47" s="95"/>
      <c r="Q47" s="91" t="s">
        <v>79</v>
      </c>
      <c r="R47" s="95">
        <f>_xlfn.XLOOKUP(Q47,'F U L L   S E T S  (-10%)'!T:T,'F U L L   S E T S  (-10%)'!F:F,0)+_xlfn.XLOOKUP(Q47,'M A C R O S'!R:R,'M A C R O S'!E:E,0)</f>
        <v>0</v>
      </c>
      <c r="S47" s="91"/>
    </row>
    <row r="48" spans="1:19" hidden="1" x14ac:dyDescent="0.2">
      <c r="A48" s="95" t="s">
        <v>618</v>
      </c>
      <c r="B48" s="95">
        <f>_xlfn.XLOOKUP(D48,'M A C R O S'!R:R,'M A C R O S'!E:E,0)</f>
        <v>0</v>
      </c>
      <c r="C48" s="95">
        <f t="shared" si="2"/>
        <v>0</v>
      </c>
      <c r="D48" s="95" t="s">
        <v>179</v>
      </c>
      <c r="E48" s="95">
        <f t="shared" si="0"/>
        <v>0</v>
      </c>
      <c r="F48" s="95">
        <v>10125</v>
      </c>
      <c r="G48" s="95">
        <f t="shared" si="1"/>
        <v>0</v>
      </c>
      <c r="J48" s="91"/>
      <c r="K48" s="91" t="s">
        <v>77</v>
      </c>
      <c r="L48" s="95">
        <f>_xlfn.XLOOKUP(K48,'F U L L   S E T S  (-10%)'!T:T,'F U L L   S E T S  (-10%)'!F:F,0)+_xlfn.XLOOKUP(K48,'M A C R O S'!R:R,'M A C R O S'!E:E,0)</f>
        <v>0</v>
      </c>
      <c r="M48" s="95"/>
      <c r="N48" s="95"/>
      <c r="O48" s="91" t="s">
        <v>83</v>
      </c>
      <c r="P48" s="95">
        <f>_xlfn.XLOOKUP(O48,'F U L L   S E T S  (-10%)'!T:T,'F U L L   S E T S  (-10%)'!F:F,0)+_xlfn.XLOOKUP(O48,'M A C R O S'!R:R,'M A C R O S'!E:E,0)</f>
        <v>0</v>
      </c>
      <c r="Q48" s="91" t="s">
        <v>79</v>
      </c>
      <c r="R48" s="95">
        <f>_xlfn.XLOOKUP(Q48,'F U L L   S E T S  (-10%)'!T:T,'F U L L   S E T S  (-10%)'!F:F,0)+_xlfn.XLOOKUP(Q48,'M A C R O S'!R:R,'M A C R O S'!E:E,0)</f>
        <v>0</v>
      </c>
      <c r="S48" s="91"/>
    </row>
    <row r="49" spans="1:19" hidden="1" x14ac:dyDescent="0.2">
      <c r="A49" s="95" t="s">
        <v>618</v>
      </c>
      <c r="B49" s="95">
        <f>_xlfn.XLOOKUP(D49,'M A C R O S'!R:R,'M A C R O S'!E:E,0)</f>
        <v>0</v>
      </c>
      <c r="C49" s="95">
        <f t="shared" si="2"/>
        <v>0</v>
      </c>
      <c r="D49" s="95" t="s">
        <v>181</v>
      </c>
      <c r="E49" s="95">
        <f t="shared" si="0"/>
        <v>0</v>
      </c>
      <c r="F49" s="95">
        <v>10125</v>
      </c>
      <c r="G49" s="95">
        <f t="shared" si="1"/>
        <v>0</v>
      </c>
      <c r="J49" s="91"/>
      <c r="K49" s="91" t="s">
        <v>77</v>
      </c>
      <c r="L49" s="95">
        <f>_xlfn.XLOOKUP(K49,'F U L L   S E T S  (-10%)'!T:T,'F U L L   S E T S  (-10%)'!F:F,0)+_xlfn.XLOOKUP(K49,'M A C R O S'!R:R,'M A C R O S'!E:E,0)</f>
        <v>0</v>
      </c>
      <c r="M49" s="95"/>
      <c r="N49" s="95"/>
      <c r="O49" s="91" t="s">
        <v>83</v>
      </c>
      <c r="P49" s="95">
        <f>_xlfn.XLOOKUP(O49,'F U L L   S E T S  (-10%)'!T:T,'F U L L   S E T S  (-10%)'!F:F,0)+_xlfn.XLOOKUP(O49,'M A C R O S'!R:R,'M A C R O S'!E:E,0)</f>
        <v>0</v>
      </c>
      <c r="Q49" s="91" t="s">
        <v>79</v>
      </c>
      <c r="R49" s="95">
        <f>_xlfn.XLOOKUP(Q49,'F U L L   S E T S  (-10%)'!T:T,'F U L L   S E T S  (-10%)'!F:F,0)+_xlfn.XLOOKUP(Q49,'M A C R O S'!R:R,'M A C R O S'!E:E,0)</f>
        <v>0</v>
      </c>
      <c r="S49" s="91"/>
    </row>
    <row r="50" spans="1:19" hidden="1" x14ac:dyDescent="0.2">
      <c r="A50" s="95" t="s">
        <v>618</v>
      </c>
      <c r="B50" s="95">
        <f>_xlfn.XLOOKUP(D50,'M A C R O S'!R:R,'M A C R O S'!E:E,0)</f>
        <v>0</v>
      </c>
      <c r="C50" s="95">
        <f t="shared" si="2"/>
        <v>0</v>
      </c>
      <c r="D50" s="95" t="s">
        <v>183</v>
      </c>
      <c r="E50" s="95">
        <f t="shared" si="0"/>
        <v>0</v>
      </c>
      <c r="F50" s="95">
        <v>10125</v>
      </c>
      <c r="G50" s="95">
        <f t="shared" si="1"/>
        <v>0</v>
      </c>
      <c r="J50" s="91"/>
      <c r="K50" s="91" t="s">
        <v>77</v>
      </c>
      <c r="L50" s="95">
        <f>_xlfn.XLOOKUP(K50,'F U L L   S E T S  (-10%)'!T:T,'F U L L   S E T S  (-10%)'!F:F,0)+_xlfn.XLOOKUP(K50,'M A C R O S'!R:R,'M A C R O S'!E:E,0)</f>
        <v>0</v>
      </c>
      <c r="M50" s="91" t="s">
        <v>81</v>
      </c>
      <c r="N50" s="95">
        <f>_xlfn.XLOOKUP(M50,'F U L L   S E T S  (-10%)'!T:T,'F U L L   S E T S  (-10%)'!F:F,0)+_xlfn.XLOOKUP(M50,'M A C R O S'!R:R,'M A C R O S'!E:E,0)</f>
        <v>0</v>
      </c>
      <c r="O50" s="95"/>
      <c r="P50" s="95"/>
      <c r="Q50" s="91" t="s">
        <v>79</v>
      </c>
      <c r="R50" s="95">
        <f>_xlfn.XLOOKUP(Q50,'F U L L   S E T S  (-10%)'!T:T,'F U L L   S E T S  (-10%)'!F:F,0)+_xlfn.XLOOKUP(Q50,'M A C R O S'!R:R,'M A C R O S'!E:E,0)</f>
        <v>0</v>
      </c>
      <c r="S50" s="91"/>
    </row>
    <row r="51" spans="1:19" hidden="1" x14ac:dyDescent="0.2">
      <c r="A51" s="95" t="s">
        <v>618</v>
      </c>
      <c r="B51" s="95">
        <f>_xlfn.XLOOKUP(D51,'M A C R O S'!R:R,'M A C R O S'!E:E,0)</f>
        <v>0</v>
      </c>
      <c r="C51" s="95">
        <f t="shared" si="2"/>
        <v>0</v>
      </c>
      <c r="D51" s="95" t="s">
        <v>185</v>
      </c>
      <c r="E51" s="95">
        <f t="shared" si="0"/>
        <v>0</v>
      </c>
      <c r="F51" s="95">
        <v>10125</v>
      </c>
      <c r="G51" s="95">
        <f t="shared" si="1"/>
        <v>0</v>
      </c>
      <c r="J51" s="91"/>
      <c r="K51" s="91" t="s">
        <v>77</v>
      </c>
      <c r="L51" s="95">
        <f>_xlfn.XLOOKUP(K51,'F U L L   S E T S  (-10%)'!T:T,'F U L L   S E T S  (-10%)'!F:F,0)+_xlfn.XLOOKUP(K51,'M A C R O S'!R:R,'M A C R O S'!E:E,0)</f>
        <v>0</v>
      </c>
      <c r="M51" s="91" t="s">
        <v>81</v>
      </c>
      <c r="N51" s="95">
        <f>_xlfn.XLOOKUP(M51,'F U L L   S E T S  (-10%)'!T:T,'F U L L   S E T S  (-10%)'!F:F,0)+_xlfn.XLOOKUP(M51,'M A C R O S'!R:R,'M A C R O S'!E:E,0)</f>
        <v>0</v>
      </c>
      <c r="O51" s="95"/>
      <c r="P51" s="95"/>
      <c r="Q51" s="91" t="s">
        <v>79</v>
      </c>
      <c r="R51" s="95">
        <f>_xlfn.XLOOKUP(Q51,'F U L L   S E T S  (-10%)'!T:T,'F U L L   S E T S  (-10%)'!F:F,0)+_xlfn.XLOOKUP(Q51,'M A C R O S'!R:R,'M A C R O S'!E:E,0)</f>
        <v>0</v>
      </c>
      <c r="S51" s="91"/>
    </row>
    <row r="52" spans="1:19" hidden="1" x14ac:dyDescent="0.2">
      <c r="A52" s="95" t="s">
        <v>618</v>
      </c>
      <c r="B52" s="95">
        <f>_xlfn.XLOOKUP(D52,'M A C R O S'!R:R,'M A C R O S'!E:E,0)</f>
        <v>0</v>
      </c>
      <c r="C52" s="95">
        <f t="shared" si="2"/>
        <v>0</v>
      </c>
      <c r="D52" s="95" t="s">
        <v>187</v>
      </c>
      <c r="E52" s="95">
        <f t="shared" si="0"/>
        <v>0</v>
      </c>
      <c r="F52" s="95">
        <v>10125</v>
      </c>
      <c r="G52" s="95">
        <f t="shared" si="1"/>
        <v>0</v>
      </c>
      <c r="J52" s="91"/>
      <c r="K52" s="91" t="s">
        <v>77</v>
      </c>
      <c r="L52" s="95">
        <f>_xlfn.XLOOKUP(K52,'F U L L   S E T S  (-10%)'!T:T,'F U L L   S E T S  (-10%)'!F:F,0)+_xlfn.XLOOKUP(K52,'M A C R O S'!R:R,'M A C R O S'!E:E,0)</f>
        <v>0</v>
      </c>
      <c r="M52" s="95"/>
      <c r="N52" s="95"/>
      <c r="O52" s="91" t="s">
        <v>83</v>
      </c>
      <c r="P52" s="95">
        <f>_xlfn.XLOOKUP(O52,'F U L L   S E T S  (-10%)'!T:T,'F U L L   S E T S  (-10%)'!F:F,0)+_xlfn.XLOOKUP(O52,'M A C R O S'!R:R,'M A C R O S'!E:E,0)</f>
        <v>0</v>
      </c>
      <c r="Q52" s="91" t="s">
        <v>79</v>
      </c>
      <c r="R52" s="95">
        <f>_xlfn.XLOOKUP(Q52,'F U L L   S E T S  (-10%)'!T:T,'F U L L   S E T S  (-10%)'!F:F,0)+_xlfn.XLOOKUP(Q52,'M A C R O S'!R:R,'M A C R O S'!E:E,0)</f>
        <v>0</v>
      </c>
      <c r="S52" s="91"/>
    </row>
    <row r="53" spans="1:19" hidden="1" x14ac:dyDescent="0.2">
      <c r="A53" s="95" t="s">
        <v>618</v>
      </c>
      <c r="B53" s="95">
        <f>_xlfn.XLOOKUP(D53,'M A C R O S'!R:R,'M A C R O S'!E:E,0)</f>
        <v>0</v>
      </c>
      <c r="C53" s="95">
        <f t="shared" si="2"/>
        <v>0</v>
      </c>
      <c r="D53" s="95" t="s">
        <v>189</v>
      </c>
      <c r="E53" s="95">
        <f t="shared" si="0"/>
        <v>0</v>
      </c>
      <c r="F53" s="95">
        <v>10125</v>
      </c>
      <c r="G53" s="95">
        <f t="shared" si="1"/>
        <v>0</v>
      </c>
      <c r="J53" s="91"/>
      <c r="K53" s="91" t="s">
        <v>77</v>
      </c>
      <c r="L53" s="95">
        <f>_xlfn.XLOOKUP(K53,'F U L L   S E T S  (-10%)'!T:T,'F U L L   S E T S  (-10%)'!F:F,0)+_xlfn.XLOOKUP(K53,'M A C R O S'!R:R,'M A C R O S'!E:E,0)</f>
        <v>0</v>
      </c>
      <c r="M53" s="91" t="s">
        <v>81</v>
      </c>
      <c r="N53" s="95">
        <f>_xlfn.XLOOKUP(M53,'F U L L   S E T S  (-10%)'!T:T,'F U L L   S E T S  (-10%)'!F:F,0)+_xlfn.XLOOKUP(M53,'M A C R O S'!R:R,'M A C R O S'!E:E,0)</f>
        <v>0</v>
      </c>
      <c r="O53" s="95"/>
      <c r="P53" s="95"/>
      <c r="Q53" s="91" t="s">
        <v>79</v>
      </c>
      <c r="R53" s="95">
        <f>_xlfn.XLOOKUP(Q53,'F U L L   S E T S  (-10%)'!T:T,'F U L L   S E T S  (-10%)'!F:F,0)+_xlfn.XLOOKUP(Q53,'M A C R O S'!R:R,'M A C R O S'!E:E,0)</f>
        <v>0</v>
      </c>
      <c r="S53" s="91"/>
    </row>
    <row r="54" spans="1:19" hidden="1" x14ac:dyDescent="0.2">
      <c r="A54" s="95" t="s">
        <v>618</v>
      </c>
      <c r="B54" s="95">
        <f>_xlfn.XLOOKUP(D54,'M A C R O S'!R:R,'M A C R O S'!E:E,0)</f>
        <v>0</v>
      </c>
      <c r="C54" s="95">
        <f t="shared" si="2"/>
        <v>0</v>
      </c>
      <c r="D54" s="95" t="s">
        <v>191</v>
      </c>
      <c r="E54" s="95">
        <f t="shared" si="0"/>
        <v>0</v>
      </c>
      <c r="F54" s="95">
        <v>10125</v>
      </c>
      <c r="G54" s="95">
        <f t="shared" si="1"/>
        <v>0</v>
      </c>
      <c r="J54" s="91"/>
      <c r="K54" s="91" t="s">
        <v>77</v>
      </c>
      <c r="L54" s="95">
        <f>_xlfn.XLOOKUP(K54,'F U L L   S E T S  (-10%)'!T:T,'F U L L   S E T S  (-10%)'!F:F,0)+_xlfn.XLOOKUP(K54,'M A C R O S'!R:R,'M A C R O S'!E:E,0)</f>
        <v>0</v>
      </c>
      <c r="M54" s="91" t="s">
        <v>81</v>
      </c>
      <c r="N54" s="95">
        <f>_xlfn.XLOOKUP(M54,'F U L L   S E T S  (-10%)'!T:T,'F U L L   S E T S  (-10%)'!F:F,0)+_xlfn.XLOOKUP(M54,'M A C R O S'!R:R,'M A C R O S'!E:E,0)</f>
        <v>0</v>
      </c>
      <c r="O54" s="95"/>
      <c r="P54" s="95"/>
      <c r="Q54" s="91" t="s">
        <v>79</v>
      </c>
      <c r="R54" s="95">
        <f>_xlfn.XLOOKUP(Q54,'F U L L   S E T S  (-10%)'!T:T,'F U L L   S E T S  (-10%)'!F:F,0)+_xlfn.XLOOKUP(Q54,'M A C R O S'!R:R,'M A C R O S'!E:E,0)</f>
        <v>0</v>
      </c>
      <c r="S54" s="91"/>
    </row>
    <row r="55" spans="1:19" hidden="1" x14ac:dyDescent="0.2">
      <c r="A55" s="95" t="s">
        <v>618</v>
      </c>
      <c r="B55" s="95">
        <f>_xlfn.XLOOKUP(D55,'M A C R O S'!R:R,'M A C R O S'!E:E,0)</f>
        <v>0</v>
      </c>
      <c r="C55" s="95">
        <f t="shared" si="2"/>
        <v>0</v>
      </c>
      <c r="D55" s="95" t="s">
        <v>193</v>
      </c>
      <c r="E55" s="95">
        <f t="shared" si="0"/>
        <v>0</v>
      </c>
      <c r="F55" s="95">
        <v>10125</v>
      </c>
      <c r="G55" s="95">
        <f t="shared" si="1"/>
        <v>0</v>
      </c>
      <c r="J55" s="91"/>
      <c r="K55" s="91" t="s">
        <v>77</v>
      </c>
      <c r="L55" s="95">
        <f>_xlfn.XLOOKUP(K55,'F U L L   S E T S  (-10%)'!T:T,'F U L L   S E T S  (-10%)'!F:F,0)+_xlfn.XLOOKUP(K55,'M A C R O S'!R:R,'M A C R O S'!E:E,0)</f>
        <v>0</v>
      </c>
      <c r="M55" s="91" t="s">
        <v>81</v>
      </c>
      <c r="N55" s="95">
        <f>_xlfn.XLOOKUP(M55,'F U L L   S E T S  (-10%)'!T:T,'F U L L   S E T S  (-10%)'!F:F,0)+_xlfn.XLOOKUP(M55,'M A C R O S'!R:R,'M A C R O S'!E:E,0)</f>
        <v>0</v>
      </c>
      <c r="O55" s="95"/>
      <c r="P55" s="95"/>
      <c r="Q55" s="91" t="s">
        <v>79</v>
      </c>
      <c r="R55" s="95">
        <f>_xlfn.XLOOKUP(Q55,'F U L L   S E T S  (-10%)'!T:T,'F U L L   S E T S  (-10%)'!F:F,0)+_xlfn.XLOOKUP(Q55,'M A C R O S'!R:R,'M A C R O S'!E:E,0)</f>
        <v>0</v>
      </c>
      <c r="S55" s="91"/>
    </row>
    <row r="56" spans="1:19" hidden="1" x14ac:dyDescent="0.2">
      <c r="A56" s="95" t="s">
        <v>618</v>
      </c>
      <c r="B56" s="95">
        <f>_xlfn.XLOOKUP(D56,'M A C R O S'!R:R,'M A C R O S'!E:E,0)</f>
        <v>0</v>
      </c>
      <c r="C56" s="95">
        <f t="shared" si="2"/>
        <v>0</v>
      </c>
      <c r="D56" s="95" t="s">
        <v>195</v>
      </c>
      <c r="E56" s="95">
        <f t="shared" si="0"/>
        <v>0</v>
      </c>
      <c r="F56" s="95">
        <v>10125</v>
      </c>
      <c r="G56" s="95">
        <f t="shared" si="1"/>
        <v>0</v>
      </c>
      <c r="J56" s="91"/>
      <c r="K56" s="91" t="s">
        <v>77</v>
      </c>
      <c r="L56" s="95">
        <f>_xlfn.XLOOKUP(K56,'F U L L   S E T S  (-10%)'!T:T,'F U L L   S E T S  (-10%)'!F:F,0)+_xlfn.XLOOKUP(K56,'M A C R O S'!R:R,'M A C R O S'!E:E,0)</f>
        <v>0</v>
      </c>
      <c r="M56" s="95"/>
      <c r="N56" s="95"/>
      <c r="O56" s="91" t="s">
        <v>83</v>
      </c>
      <c r="P56" s="95">
        <f>_xlfn.XLOOKUP(O56,'F U L L   S E T S  (-10%)'!T:T,'F U L L   S E T S  (-10%)'!F:F,0)+_xlfn.XLOOKUP(O56,'M A C R O S'!R:R,'M A C R O S'!E:E,0)</f>
        <v>0</v>
      </c>
      <c r="Q56" s="91" t="s">
        <v>79</v>
      </c>
      <c r="R56" s="95">
        <f>_xlfn.XLOOKUP(Q56,'F U L L   S E T S  (-10%)'!T:T,'F U L L   S E T S  (-10%)'!F:F,0)+_xlfn.XLOOKUP(Q56,'M A C R O S'!R:R,'M A C R O S'!E:E,0)</f>
        <v>0</v>
      </c>
      <c r="S56" s="91"/>
    </row>
    <row r="57" spans="1:19" hidden="1" x14ac:dyDescent="0.2">
      <c r="A57" s="95" t="s">
        <v>618</v>
      </c>
      <c r="B57" s="95">
        <f>_xlfn.XLOOKUP(D57,'M A C R O S'!R:R,'M A C R O S'!E:E,0)</f>
        <v>0</v>
      </c>
      <c r="C57" s="95">
        <f t="shared" si="2"/>
        <v>0</v>
      </c>
      <c r="D57" s="95" t="s">
        <v>197</v>
      </c>
      <c r="E57" s="95">
        <f t="shared" si="0"/>
        <v>0</v>
      </c>
      <c r="F57" s="95">
        <v>10125</v>
      </c>
      <c r="G57" s="95">
        <f t="shared" si="1"/>
        <v>0</v>
      </c>
      <c r="J57" s="91"/>
      <c r="K57" s="91" t="s">
        <v>77</v>
      </c>
      <c r="L57" s="95">
        <f>_xlfn.XLOOKUP(K57,'F U L L   S E T S  (-10%)'!T:T,'F U L L   S E T S  (-10%)'!F:F,0)+_xlfn.XLOOKUP(K57,'M A C R O S'!R:R,'M A C R O S'!E:E,0)</f>
        <v>0</v>
      </c>
      <c r="M57" s="95"/>
      <c r="N57" s="95"/>
      <c r="O57" s="91" t="s">
        <v>83</v>
      </c>
      <c r="P57" s="95">
        <f>_xlfn.XLOOKUP(O57,'F U L L   S E T S  (-10%)'!T:T,'F U L L   S E T S  (-10%)'!F:F,0)+_xlfn.XLOOKUP(O57,'M A C R O S'!R:R,'M A C R O S'!E:E,0)</f>
        <v>0</v>
      </c>
      <c r="Q57" s="91" t="s">
        <v>79</v>
      </c>
      <c r="R57" s="95">
        <f>_xlfn.XLOOKUP(Q57,'F U L L   S E T S  (-10%)'!T:T,'F U L L   S E T S  (-10%)'!F:F,0)+_xlfn.XLOOKUP(Q57,'M A C R O S'!R:R,'M A C R O S'!E:E,0)</f>
        <v>0</v>
      </c>
      <c r="S57" s="91"/>
    </row>
    <row r="58" spans="1:19" hidden="1" x14ac:dyDescent="0.2">
      <c r="A58" s="95" t="s">
        <v>618</v>
      </c>
      <c r="B58" s="95">
        <f>_xlfn.XLOOKUP(D58,'M A C R O S'!R:R,'M A C R O S'!E:E,0)</f>
        <v>0</v>
      </c>
      <c r="C58" s="95">
        <f t="shared" si="2"/>
        <v>0</v>
      </c>
      <c r="D58" s="95" t="s">
        <v>199</v>
      </c>
      <c r="E58" s="95">
        <f t="shared" si="0"/>
        <v>0</v>
      </c>
      <c r="F58" s="95">
        <v>10125</v>
      </c>
      <c r="G58" s="95">
        <f t="shared" si="1"/>
        <v>0</v>
      </c>
      <c r="J58" s="91"/>
      <c r="K58" s="91" t="s">
        <v>77</v>
      </c>
      <c r="L58" s="95">
        <f>_xlfn.XLOOKUP(K58,'F U L L   S E T S  (-10%)'!T:T,'F U L L   S E T S  (-10%)'!F:F,0)+_xlfn.XLOOKUP(K58,'M A C R O S'!R:R,'M A C R O S'!E:E,0)</f>
        <v>0</v>
      </c>
      <c r="M58" s="91"/>
      <c r="N58" s="95"/>
      <c r="O58" s="91" t="s">
        <v>83</v>
      </c>
      <c r="P58" s="95">
        <f>_xlfn.XLOOKUP(O58,'F U L L   S E T S  (-10%)'!T:T,'F U L L   S E T S  (-10%)'!F:F,0)+_xlfn.XLOOKUP(O58,'M A C R O S'!R:R,'M A C R O S'!E:E,0)</f>
        <v>0</v>
      </c>
      <c r="Q58" s="91" t="s">
        <v>79</v>
      </c>
      <c r="R58" s="95">
        <f>_xlfn.XLOOKUP(Q58,'F U L L   S E T S  (-10%)'!T:T,'F U L L   S E T S  (-10%)'!F:F,0)+_xlfn.XLOOKUP(Q58,'M A C R O S'!R:R,'M A C R O S'!E:E,0)</f>
        <v>0</v>
      </c>
      <c r="S58" s="91"/>
    </row>
    <row r="59" spans="1:19" hidden="1" x14ac:dyDescent="0.2">
      <c r="A59" s="95" t="s">
        <v>618</v>
      </c>
      <c r="B59" s="95">
        <f>_xlfn.XLOOKUP(D59,'M A C R O S'!R:R,'M A C R O S'!E:E,0)</f>
        <v>0</v>
      </c>
      <c r="C59" s="95">
        <f t="shared" si="2"/>
        <v>0</v>
      </c>
      <c r="D59" s="95" t="s">
        <v>201</v>
      </c>
      <c r="E59" s="95">
        <f t="shared" si="0"/>
        <v>0</v>
      </c>
      <c r="F59" s="95">
        <v>10125</v>
      </c>
      <c r="G59" s="95">
        <f t="shared" si="1"/>
        <v>0</v>
      </c>
      <c r="J59" s="91"/>
      <c r="K59" s="91" t="s">
        <v>77</v>
      </c>
      <c r="L59" s="95">
        <f>_xlfn.XLOOKUP(K59,'F U L L   S E T S  (-10%)'!T:T,'F U L L   S E T S  (-10%)'!F:F,0)+_xlfn.XLOOKUP(K59,'M A C R O S'!R:R,'M A C R O S'!E:E,0)</f>
        <v>0</v>
      </c>
      <c r="M59" s="91" t="s">
        <v>81</v>
      </c>
      <c r="N59" s="95">
        <f>_xlfn.XLOOKUP(M59,'F U L L   S E T S  (-10%)'!T:T,'F U L L   S E T S  (-10%)'!F:F,0)+_xlfn.XLOOKUP(M59,'M A C R O S'!R:R,'M A C R O S'!E:E,0)</f>
        <v>0</v>
      </c>
      <c r="O59" s="95"/>
      <c r="P59" s="95"/>
      <c r="Q59" s="91" t="s">
        <v>79</v>
      </c>
      <c r="R59" s="95">
        <f>_xlfn.XLOOKUP(Q59,'F U L L   S E T S  (-10%)'!T:T,'F U L L   S E T S  (-10%)'!F:F,0)+_xlfn.XLOOKUP(Q59,'M A C R O S'!R:R,'M A C R O S'!E:E,0)</f>
        <v>0</v>
      </c>
      <c r="S59" s="91"/>
    </row>
    <row r="60" spans="1:19" hidden="1" x14ac:dyDescent="0.2">
      <c r="A60" s="95" t="s">
        <v>618</v>
      </c>
      <c r="B60" s="95">
        <f>_xlfn.XLOOKUP(D60,'M A C R O S'!R:R,'M A C R O S'!E:E,0)</f>
        <v>0</v>
      </c>
      <c r="C60" s="95">
        <f t="shared" si="2"/>
        <v>0</v>
      </c>
      <c r="D60" s="95" t="s">
        <v>203</v>
      </c>
      <c r="E60" s="95">
        <f t="shared" si="0"/>
        <v>0</v>
      </c>
      <c r="F60" s="95">
        <v>10125</v>
      </c>
      <c r="G60" s="95">
        <f t="shared" si="1"/>
        <v>0</v>
      </c>
      <c r="J60" s="91"/>
      <c r="K60" s="91" t="s">
        <v>77</v>
      </c>
      <c r="L60" s="95">
        <f>_xlfn.XLOOKUP(K60,'F U L L   S E T S  (-10%)'!T:T,'F U L L   S E T S  (-10%)'!F:F,0)+_xlfn.XLOOKUP(K60,'M A C R O S'!R:R,'M A C R O S'!E:E,0)</f>
        <v>0</v>
      </c>
      <c r="M60" s="95"/>
      <c r="N60" s="95"/>
      <c r="O60" s="91" t="s">
        <v>83</v>
      </c>
      <c r="P60" s="95">
        <f>_xlfn.XLOOKUP(O60,'F U L L   S E T S  (-10%)'!T:T,'F U L L   S E T S  (-10%)'!F:F,0)+_xlfn.XLOOKUP(O60,'M A C R O S'!R:R,'M A C R O S'!E:E,0)</f>
        <v>0</v>
      </c>
      <c r="Q60" s="91" t="s">
        <v>79</v>
      </c>
      <c r="R60" s="95">
        <f>_xlfn.XLOOKUP(Q60,'F U L L   S E T S  (-10%)'!T:T,'F U L L   S E T S  (-10%)'!F:F,0)+_xlfn.XLOOKUP(Q60,'M A C R O S'!R:R,'M A C R O S'!E:E,0)</f>
        <v>0</v>
      </c>
      <c r="S60" s="91"/>
    </row>
    <row r="61" spans="1:19" hidden="1" x14ac:dyDescent="0.2">
      <c r="A61" s="95" t="s">
        <v>618</v>
      </c>
      <c r="B61" s="95">
        <f>_xlfn.XLOOKUP(D61,'M A C R O S'!R:R,'M A C R O S'!E:E,0)</f>
        <v>0</v>
      </c>
      <c r="C61" s="95">
        <f t="shared" si="2"/>
        <v>0</v>
      </c>
      <c r="D61" s="95" t="s">
        <v>205</v>
      </c>
      <c r="E61" s="95">
        <f t="shared" si="0"/>
        <v>0</v>
      </c>
      <c r="F61" s="95">
        <v>10125</v>
      </c>
      <c r="G61" s="95">
        <f t="shared" si="1"/>
        <v>0</v>
      </c>
      <c r="J61" s="91"/>
      <c r="K61" s="91" t="s">
        <v>77</v>
      </c>
      <c r="L61" s="95">
        <f>_xlfn.XLOOKUP(K61,'F U L L   S E T S  (-10%)'!T:T,'F U L L   S E T S  (-10%)'!F:F,0)+_xlfn.XLOOKUP(K61,'M A C R O S'!R:R,'M A C R O S'!E:E,0)</f>
        <v>0</v>
      </c>
      <c r="M61" s="91"/>
      <c r="N61" s="95"/>
      <c r="O61" s="91" t="s">
        <v>83</v>
      </c>
      <c r="P61" s="95">
        <f>_xlfn.XLOOKUP(O61,'F U L L   S E T S  (-10%)'!T:T,'F U L L   S E T S  (-10%)'!F:F,0)+_xlfn.XLOOKUP(O61,'M A C R O S'!R:R,'M A C R O S'!E:E,0)</f>
        <v>0</v>
      </c>
      <c r="Q61" s="91" t="s">
        <v>79</v>
      </c>
      <c r="R61" s="95">
        <f>_xlfn.XLOOKUP(Q61,'F U L L   S E T S  (-10%)'!T:T,'F U L L   S E T S  (-10%)'!F:F,0)+_xlfn.XLOOKUP(Q61,'M A C R O S'!R:R,'M A C R O S'!E:E,0)</f>
        <v>0</v>
      </c>
      <c r="S61" s="91"/>
    </row>
    <row r="62" spans="1:19" hidden="1" x14ac:dyDescent="0.2">
      <c r="A62" s="95" t="s">
        <v>618</v>
      </c>
      <c r="B62" s="95">
        <f>_xlfn.XLOOKUP(D62,'M A C R O S'!R:R,'M A C R O S'!E:E,0)</f>
        <v>0</v>
      </c>
      <c r="C62" s="95">
        <f t="shared" si="2"/>
        <v>0</v>
      </c>
      <c r="D62" s="95" t="s">
        <v>207</v>
      </c>
      <c r="E62" s="95">
        <f t="shared" si="0"/>
        <v>0</v>
      </c>
      <c r="F62" s="95">
        <v>10125</v>
      </c>
      <c r="G62" s="95">
        <f t="shared" si="1"/>
        <v>0</v>
      </c>
      <c r="J62" s="91"/>
      <c r="K62" s="91" t="s">
        <v>77</v>
      </c>
      <c r="L62" s="95">
        <f>_xlfn.XLOOKUP(K62,'F U L L   S E T S  (-10%)'!T:T,'F U L L   S E T S  (-10%)'!F:F,0)+_xlfn.XLOOKUP(K62,'M A C R O S'!R:R,'M A C R O S'!E:E,0)</f>
        <v>0</v>
      </c>
      <c r="M62" s="95"/>
      <c r="N62" s="95"/>
      <c r="O62" s="91" t="s">
        <v>83</v>
      </c>
      <c r="P62" s="95">
        <f>_xlfn.XLOOKUP(O62,'F U L L   S E T S  (-10%)'!T:T,'F U L L   S E T S  (-10%)'!F:F,0)+_xlfn.XLOOKUP(O62,'M A C R O S'!R:R,'M A C R O S'!E:E,0)</f>
        <v>0</v>
      </c>
      <c r="Q62" s="91" t="s">
        <v>79</v>
      </c>
      <c r="R62" s="95">
        <f>_xlfn.XLOOKUP(Q62,'F U L L   S E T S  (-10%)'!T:T,'F U L L   S E T S  (-10%)'!F:F,0)+_xlfn.XLOOKUP(Q62,'M A C R O S'!R:R,'M A C R O S'!E:E,0)</f>
        <v>0</v>
      </c>
      <c r="S62" s="91"/>
    </row>
    <row r="63" spans="1:19" hidden="1" x14ac:dyDescent="0.2">
      <c r="A63" s="95" t="s">
        <v>618</v>
      </c>
      <c r="B63" s="95">
        <f>_xlfn.XLOOKUP(D63,'M A C R O S'!R:R,'M A C R O S'!E:E,0)</f>
        <v>0</v>
      </c>
      <c r="C63" s="95">
        <f t="shared" si="2"/>
        <v>0</v>
      </c>
      <c r="D63" s="95" t="s">
        <v>209</v>
      </c>
      <c r="E63" s="95">
        <f t="shared" si="0"/>
        <v>0</v>
      </c>
      <c r="F63" s="95">
        <v>10125</v>
      </c>
      <c r="G63" s="95">
        <f t="shared" si="1"/>
        <v>0</v>
      </c>
      <c r="J63" s="91"/>
      <c r="K63" s="91" t="s">
        <v>77</v>
      </c>
      <c r="L63" s="95">
        <f>_xlfn.XLOOKUP(K63,'F U L L   S E T S  (-10%)'!T:T,'F U L L   S E T S  (-10%)'!F:F,0)+_xlfn.XLOOKUP(K63,'M A C R O S'!R:R,'M A C R O S'!E:E,0)</f>
        <v>0</v>
      </c>
      <c r="M63" s="91" t="s">
        <v>81</v>
      </c>
      <c r="N63" s="95">
        <f>_xlfn.XLOOKUP(M63,'F U L L   S E T S  (-10%)'!T:T,'F U L L   S E T S  (-10%)'!F:F,0)+_xlfn.XLOOKUP(M63,'M A C R O S'!R:R,'M A C R O S'!E:E,0)</f>
        <v>0</v>
      </c>
      <c r="O63" s="95"/>
      <c r="P63" s="95"/>
      <c r="Q63" s="91" t="s">
        <v>79</v>
      </c>
      <c r="R63" s="95">
        <f>_xlfn.XLOOKUP(Q63,'F U L L   S E T S  (-10%)'!T:T,'F U L L   S E T S  (-10%)'!F:F,0)+_xlfn.XLOOKUP(Q63,'M A C R O S'!R:R,'M A C R O S'!E:E,0)</f>
        <v>0</v>
      </c>
      <c r="S63" s="91"/>
    </row>
    <row r="64" spans="1:19" hidden="1" x14ac:dyDescent="0.2">
      <c r="A64" s="95" t="s">
        <v>618</v>
      </c>
      <c r="B64" s="95">
        <f>_xlfn.XLOOKUP(D64,'M A C R O S'!R:R,'M A C R O S'!E:E,0)</f>
        <v>0</v>
      </c>
      <c r="C64" s="95">
        <f t="shared" si="2"/>
        <v>0</v>
      </c>
      <c r="D64" s="95" t="s">
        <v>211</v>
      </c>
      <c r="E64" s="95">
        <f t="shared" si="0"/>
        <v>0</v>
      </c>
      <c r="F64" s="95">
        <v>10125</v>
      </c>
      <c r="G64" s="95">
        <f t="shared" si="1"/>
        <v>0</v>
      </c>
      <c r="J64" s="91"/>
      <c r="K64" s="91" t="s">
        <v>77</v>
      </c>
      <c r="L64" s="95">
        <f>_xlfn.XLOOKUP(K64,'F U L L   S E T S  (-10%)'!T:T,'F U L L   S E T S  (-10%)'!F:F,0)+_xlfn.XLOOKUP(K64,'M A C R O S'!R:R,'M A C R O S'!E:E,0)</f>
        <v>0</v>
      </c>
      <c r="M64" s="95"/>
      <c r="N64" s="95"/>
      <c r="O64" s="91" t="s">
        <v>83</v>
      </c>
      <c r="P64" s="95">
        <f>_xlfn.XLOOKUP(O64,'F U L L   S E T S  (-10%)'!T:T,'F U L L   S E T S  (-10%)'!F:F,0)+_xlfn.XLOOKUP(O64,'M A C R O S'!R:R,'M A C R O S'!E:E,0)</f>
        <v>0</v>
      </c>
      <c r="Q64" s="91" t="s">
        <v>79</v>
      </c>
      <c r="R64" s="95">
        <f>_xlfn.XLOOKUP(Q64,'F U L L   S E T S  (-10%)'!T:T,'F U L L   S E T S  (-10%)'!F:F,0)+_xlfn.XLOOKUP(Q64,'M A C R O S'!R:R,'M A C R O S'!E:E,0)</f>
        <v>0</v>
      </c>
      <c r="S64" s="91"/>
    </row>
    <row r="65" spans="1:19" hidden="1" x14ac:dyDescent="0.2">
      <c r="A65" s="161" t="s">
        <v>618</v>
      </c>
      <c r="B65" s="161">
        <f>_xlfn.XLOOKUP(D65,'M A C R O S'!R:R,'M A C R O S'!E:E,0)</f>
        <v>0</v>
      </c>
      <c r="C65" s="161">
        <f t="shared" si="2"/>
        <v>0</v>
      </c>
      <c r="D65" s="161" t="s">
        <v>216</v>
      </c>
      <c r="E65" s="161">
        <f t="shared" si="0"/>
        <v>0</v>
      </c>
      <c r="F65" s="161">
        <v>10085</v>
      </c>
      <c r="G65" s="161">
        <f t="shared" si="1"/>
        <v>0</v>
      </c>
      <c r="J65" s="91"/>
      <c r="K65" s="91" t="s">
        <v>85</v>
      </c>
      <c r="L65" s="95">
        <f>_xlfn.XLOOKUP(K65,'F U L L   S E T S  (-10%)'!T:T,'F U L L   S E T S  (-10%)'!F:F,0)+_xlfn.XLOOKUP(K65,'M A C R O S'!R:R,'M A C R O S'!E:E,0)</f>
        <v>0</v>
      </c>
      <c r="M65" s="91" t="s">
        <v>89</v>
      </c>
      <c r="N65" s="95">
        <f>_xlfn.XLOOKUP(M65,'F U L L   S E T S  (-10%)'!T:T,'F U L L   S E T S  (-10%)'!F:F,0)+_xlfn.XLOOKUP(M65,'M A C R O S'!R:R,'M A C R O S'!E:E,0)</f>
        <v>0</v>
      </c>
      <c r="O65" s="95"/>
      <c r="P65" s="95"/>
      <c r="Q65" s="90" t="s">
        <v>87</v>
      </c>
      <c r="R65" s="95">
        <f>_xlfn.XLOOKUP(Q65,'F U L L   S E T S  (-10%)'!T:T,'F U L L   S E T S  (-10%)'!F:F,0)+_xlfn.XLOOKUP(Q65,'M A C R O S'!R:R,'M A C R O S'!E:E,0)</f>
        <v>0</v>
      </c>
      <c r="S65" s="91"/>
    </row>
    <row r="66" spans="1:19" hidden="1" x14ac:dyDescent="0.2">
      <c r="A66" s="95" t="s">
        <v>618</v>
      </c>
      <c r="B66" s="95">
        <f>_xlfn.XLOOKUP(D66,'M A C R O S'!R:R,'M A C R O S'!E:E,0)</f>
        <v>0</v>
      </c>
      <c r="C66" s="95">
        <f t="shared" si="2"/>
        <v>0</v>
      </c>
      <c r="D66" s="95" t="s">
        <v>218</v>
      </c>
      <c r="E66" s="95">
        <f t="shared" ref="E66:E129" si="3">SUM(B66:C66)</f>
        <v>0</v>
      </c>
      <c r="F66" s="95">
        <v>10085</v>
      </c>
      <c r="G66" s="95">
        <f t="shared" ref="G66:G129" si="4">IF(C66&gt;0,10*C66/E66,0)</f>
        <v>0</v>
      </c>
      <c r="J66" s="91"/>
      <c r="K66" s="91" t="s">
        <v>85</v>
      </c>
      <c r="L66" s="95">
        <f>_xlfn.XLOOKUP(K66,'F U L L   S E T S  (-10%)'!T:T,'F U L L   S E T S  (-10%)'!F:F,0)+_xlfn.XLOOKUP(K66,'M A C R O S'!R:R,'M A C R O S'!E:E,0)</f>
        <v>0</v>
      </c>
      <c r="M66" s="95"/>
      <c r="N66" s="95"/>
      <c r="O66" s="90" t="s">
        <v>91</v>
      </c>
      <c r="P66" s="95">
        <f>_xlfn.XLOOKUP(O66,'F U L L   S E T S  (-10%)'!T:T,'F U L L   S E T S  (-10%)'!F:F,0)+_xlfn.XLOOKUP(O66,'M A C R O S'!R:R,'M A C R O S'!E:E,0)</f>
        <v>0</v>
      </c>
      <c r="Q66" s="90" t="s">
        <v>87</v>
      </c>
      <c r="R66" s="95">
        <f>_xlfn.XLOOKUP(Q66,'F U L L   S E T S  (-10%)'!T:T,'F U L L   S E T S  (-10%)'!F:F,0)+_xlfn.XLOOKUP(Q66,'M A C R O S'!R:R,'M A C R O S'!E:E,0)</f>
        <v>0</v>
      </c>
      <c r="S66" s="91"/>
    </row>
    <row r="67" spans="1:19" hidden="1" x14ac:dyDescent="0.2">
      <c r="A67" s="95" t="s">
        <v>618</v>
      </c>
      <c r="B67" s="95">
        <f>_xlfn.XLOOKUP(D67,'M A C R O S'!R:R,'M A C R O S'!E:E,0)</f>
        <v>0</v>
      </c>
      <c r="C67" s="95">
        <f t="shared" ref="C67:C130" si="5">SUM(L67,N67,P67,R67)</f>
        <v>0</v>
      </c>
      <c r="D67" s="95" t="s">
        <v>220</v>
      </c>
      <c r="E67" s="95">
        <f t="shared" si="3"/>
        <v>0</v>
      </c>
      <c r="F67" s="95">
        <v>10085</v>
      </c>
      <c r="G67" s="95">
        <f t="shared" si="4"/>
        <v>0</v>
      </c>
      <c r="J67" s="91"/>
      <c r="K67" s="91" t="s">
        <v>85</v>
      </c>
      <c r="L67" s="95">
        <f>_xlfn.XLOOKUP(K67,'F U L L   S E T S  (-10%)'!T:T,'F U L L   S E T S  (-10%)'!F:F,0)+_xlfn.XLOOKUP(K67,'M A C R O S'!R:R,'M A C R O S'!E:E,0)</f>
        <v>0</v>
      </c>
      <c r="M67" s="91" t="s">
        <v>89</v>
      </c>
      <c r="N67" s="95">
        <f>_xlfn.XLOOKUP(M67,'F U L L   S E T S  (-10%)'!T:T,'F U L L   S E T S  (-10%)'!F:F,0)+_xlfn.XLOOKUP(M67,'M A C R O S'!R:R,'M A C R O S'!E:E,0)</f>
        <v>0</v>
      </c>
      <c r="O67" s="95"/>
      <c r="P67" s="95"/>
      <c r="Q67" s="90" t="s">
        <v>87</v>
      </c>
      <c r="R67" s="95">
        <f>_xlfn.XLOOKUP(Q67,'F U L L   S E T S  (-10%)'!T:T,'F U L L   S E T S  (-10%)'!F:F,0)+_xlfn.XLOOKUP(Q67,'M A C R O S'!R:R,'M A C R O S'!E:E,0)</f>
        <v>0</v>
      </c>
      <c r="S67" s="91"/>
    </row>
    <row r="68" spans="1:19" hidden="1" x14ac:dyDescent="0.2">
      <c r="A68" s="95" t="s">
        <v>618</v>
      </c>
      <c r="B68" s="95">
        <f>_xlfn.XLOOKUP(D68,'M A C R O S'!R:R,'M A C R O S'!E:E,0)</f>
        <v>0</v>
      </c>
      <c r="C68" s="95">
        <f t="shared" si="5"/>
        <v>0</v>
      </c>
      <c r="D68" s="95" t="s">
        <v>222</v>
      </c>
      <c r="E68" s="95">
        <f t="shared" si="3"/>
        <v>0</v>
      </c>
      <c r="F68" s="95">
        <v>10085</v>
      </c>
      <c r="G68" s="95">
        <f t="shared" si="4"/>
        <v>0</v>
      </c>
      <c r="J68" s="91"/>
      <c r="K68" s="91" t="s">
        <v>85</v>
      </c>
      <c r="L68" s="95">
        <f>_xlfn.XLOOKUP(K68,'F U L L   S E T S  (-10%)'!T:T,'F U L L   S E T S  (-10%)'!F:F,0)+_xlfn.XLOOKUP(K68,'M A C R O S'!R:R,'M A C R O S'!E:E,0)</f>
        <v>0</v>
      </c>
      <c r="M68" s="91" t="s">
        <v>89</v>
      </c>
      <c r="N68" s="95">
        <f>_xlfn.XLOOKUP(M68,'F U L L   S E T S  (-10%)'!T:T,'F U L L   S E T S  (-10%)'!F:F,0)+_xlfn.XLOOKUP(M68,'M A C R O S'!R:R,'M A C R O S'!E:E,0)</f>
        <v>0</v>
      </c>
      <c r="O68" s="95"/>
      <c r="P68" s="95"/>
      <c r="Q68" s="90" t="s">
        <v>87</v>
      </c>
      <c r="R68" s="95">
        <f>_xlfn.XLOOKUP(Q68,'F U L L   S E T S  (-10%)'!T:T,'F U L L   S E T S  (-10%)'!F:F,0)+_xlfn.XLOOKUP(Q68,'M A C R O S'!R:R,'M A C R O S'!E:E,0)</f>
        <v>0</v>
      </c>
      <c r="S68" s="91"/>
    </row>
    <row r="69" spans="1:19" hidden="1" x14ac:dyDescent="0.2">
      <c r="A69" s="95" t="s">
        <v>618</v>
      </c>
      <c r="B69" s="95">
        <f>_xlfn.XLOOKUP(D69,'M A C R O S'!R:R,'M A C R O S'!E:E,0)</f>
        <v>0</v>
      </c>
      <c r="C69" s="95">
        <f t="shared" si="5"/>
        <v>0</v>
      </c>
      <c r="D69" s="95" t="s">
        <v>224</v>
      </c>
      <c r="E69" s="95">
        <f t="shared" si="3"/>
        <v>0</v>
      </c>
      <c r="F69" s="95">
        <v>10085</v>
      </c>
      <c r="G69" s="95">
        <f t="shared" si="4"/>
        <v>0</v>
      </c>
      <c r="J69" s="91"/>
      <c r="K69" s="91" t="s">
        <v>85</v>
      </c>
      <c r="L69" s="95">
        <f>_xlfn.XLOOKUP(K69,'F U L L   S E T S  (-10%)'!T:T,'F U L L   S E T S  (-10%)'!F:F,0)+_xlfn.XLOOKUP(K69,'M A C R O S'!R:R,'M A C R O S'!E:E,0)</f>
        <v>0</v>
      </c>
      <c r="M69" s="95"/>
      <c r="N69" s="95"/>
      <c r="O69" s="90" t="s">
        <v>91</v>
      </c>
      <c r="P69" s="95">
        <f>_xlfn.XLOOKUP(O69,'F U L L   S E T S  (-10%)'!T:T,'F U L L   S E T S  (-10%)'!F:F,0)+_xlfn.XLOOKUP(O69,'M A C R O S'!R:R,'M A C R O S'!E:E,0)</f>
        <v>0</v>
      </c>
      <c r="Q69" s="90" t="s">
        <v>87</v>
      </c>
      <c r="R69" s="95">
        <f>_xlfn.XLOOKUP(Q69,'F U L L   S E T S  (-10%)'!T:T,'F U L L   S E T S  (-10%)'!F:F,0)+_xlfn.XLOOKUP(Q69,'M A C R O S'!R:R,'M A C R O S'!E:E,0)</f>
        <v>0</v>
      </c>
      <c r="S69" s="91"/>
    </row>
    <row r="70" spans="1:19" hidden="1" x14ac:dyDescent="0.2">
      <c r="A70" s="95" t="s">
        <v>618</v>
      </c>
      <c r="B70" s="95">
        <f>_xlfn.XLOOKUP(D70,'M A C R O S'!R:R,'M A C R O S'!E:E,0)</f>
        <v>0</v>
      </c>
      <c r="C70" s="95">
        <f t="shared" si="5"/>
        <v>0</v>
      </c>
      <c r="D70" s="95" t="s">
        <v>226</v>
      </c>
      <c r="E70" s="95">
        <f t="shared" si="3"/>
        <v>0</v>
      </c>
      <c r="F70" s="95">
        <v>10085</v>
      </c>
      <c r="G70" s="95">
        <f t="shared" si="4"/>
        <v>0</v>
      </c>
      <c r="J70" s="91"/>
      <c r="K70" s="91" t="s">
        <v>85</v>
      </c>
      <c r="L70" s="95">
        <f>_xlfn.XLOOKUP(K70,'F U L L   S E T S  (-10%)'!T:T,'F U L L   S E T S  (-10%)'!F:F,0)+_xlfn.XLOOKUP(K70,'M A C R O S'!R:R,'M A C R O S'!E:E,0)</f>
        <v>0</v>
      </c>
      <c r="M70" s="95"/>
      <c r="N70" s="95"/>
      <c r="O70" s="90" t="s">
        <v>91</v>
      </c>
      <c r="P70" s="95">
        <f>_xlfn.XLOOKUP(O70,'F U L L   S E T S  (-10%)'!T:T,'F U L L   S E T S  (-10%)'!F:F,0)+_xlfn.XLOOKUP(O70,'M A C R O S'!R:R,'M A C R O S'!E:E,0)</f>
        <v>0</v>
      </c>
      <c r="Q70" s="90" t="s">
        <v>87</v>
      </c>
      <c r="R70" s="95">
        <f>_xlfn.XLOOKUP(Q70,'F U L L   S E T S  (-10%)'!T:T,'F U L L   S E T S  (-10%)'!F:F,0)+_xlfn.XLOOKUP(Q70,'M A C R O S'!R:R,'M A C R O S'!E:E,0)</f>
        <v>0</v>
      </c>
      <c r="S70" s="91"/>
    </row>
    <row r="71" spans="1:19" hidden="1" x14ac:dyDescent="0.2">
      <c r="A71" s="95" t="s">
        <v>618</v>
      </c>
      <c r="B71" s="95">
        <f>_xlfn.XLOOKUP(D71,'M A C R O S'!R:R,'M A C R O S'!E:E,0)</f>
        <v>0</v>
      </c>
      <c r="C71" s="95">
        <f t="shared" si="5"/>
        <v>0</v>
      </c>
      <c r="D71" s="95" t="s">
        <v>228</v>
      </c>
      <c r="E71" s="95">
        <f t="shared" si="3"/>
        <v>0</v>
      </c>
      <c r="F71" s="95">
        <v>10085</v>
      </c>
      <c r="G71" s="95">
        <f t="shared" si="4"/>
        <v>0</v>
      </c>
      <c r="J71" s="91"/>
      <c r="K71" s="91" t="s">
        <v>85</v>
      </c>
      <c r="L71" s="95">
        <f>_xlfn.XLOOKUP(K71,'F U L L   S E T S  (-10%)'!T:T,'F U L L   S E T S  (-10%)'!F:F,0)+_xlfn.XLOOKUP(K71,'M A C R O S'!R:R,'M A C R O S'!E:E,0)</f>
        <v>0</v>
      </c>
      <c r="M71" s="91" t="s">
        <v>89</v>
      </c>
      <c r="N71" s="95">
        <f>_xlfn.XLOOKUP(M71,'F U L L   S E T S  (-10%)'!T:T,'F U L L   S E T S  (-10%)'!F:F,0)+_xlfn.XLOOKUP(M71,'M A C R O S'!R:R,'M A C R O S'!E:E,0)</f>
        <v>0</v>
      </c>
      <c r="O71" s="95"/>
      <c r="P71" s="95"/>
      <c r="Q71" s="90" t="s">
        <v>87</v>
      </c>
      <c r="R71" s="95">
        <f>_xlfn.XLOOKUP(Q71,'F U L L   S E T S  (-10%)'!T:T,'F U L L   S E T S  (-10%)'!F:F,0)+_xlfn.XLOOKUP(Q71,'M A C R O S'!R:R,'M A C R O S'!E:E,0)</f>
        <v>0</v>
      </c>
      <c r="S71" s="91"/>
    </row>
    <row r="72" spans="1:19" hidden="1" x14ac:dyDescent="0.2">
      <c r="A72" s="95" t="s">
        <v>618</v>
      </c>
      <c r="B72" s="95">
        <f>_xlfn.XLOOKUP(D72,'M A C R O S'!R:R,'M A C R O S'!E:E,0)</f>
        <v>0</v>
      </c>
      <c r="C72" s="95">
        <f t="shared" si="5"/>
        <v>0</v>
      </c>
      <c r="D72" s="95" t="s">
        <v>230</v>
      </c>
      <c r="E72" s="95">
        <f t="shared" si="3"/>
        <v>0</v>
      </c>
      <c r="F72" s="95">
        <v>10085</v>
      </c>
      <c r="G72" s="95">
        <f t="shared" si="4"/>
        <v>0</v>
      </c>
      <c r="J72" s="91"/>
      <c r="K72" s="91" t="s">
        <v>85</v>
      </c>
      <c r="L72" s="95">
        <f>_xlfn.XLOOKUP(K72,'F U L L   S E T S  (-10%)'!T:T,'F U L L   S E T S  (-10%)'!F:F,0)+_xlfn.XLOOKUP(K72,'M A C R O S'!R:R,'M A C R O S'!E:E,0)</f>
        <v>0</v>
      </c>
      <c r="M72" s="91" t="s">
        <v>89</v>
      </c>
      <c r="N72" s="95">
        <f>_xlfn.XLOOKUP(M72,'F U L L   S E T S  (-10%)'!T:T,'F U L L   S E T S  (-10%)'!F:F,0)+_xlfn.XLOOKUP(M72,'M A C R O S'!R:R,'M A C R O S'!E:E,0)</f>
        <v>0</v>
      </c>
      <c r="O72" s="95"/>
      <c r="P72" s="95"/>
      <c r="Q72" s="90" t="s">
        <v>87</v>
      </c>
      <c r="R72" s="95">
        <f>_xlfn.XLOOKUP(Q72,'F U L L   S E T S  (-10%)'!T:T,'F U L L   S E T S  (-10%)'!F:F,0)+_xlfn.XLOOKUP(Q72,'M A C R O S'!R:R,'M A C R O S'!E:E,0)</f>
        <v>0</v>
      </c>
      <c r="S72" s="91"/>
    </row>
    <row r="73" spans="1:19" hidden="1" x14ac:dyDescent="0.2">
      <c r="A73" s="95" t="s">
        <v>618</v>
      </c>
      <c r="B73" s="95">
        <f>_xlfn.XLOOKUP(D73,'M A C R O S'!R:R,'M A C R O S'!E:E,0)</f>
        <v>0</v>
      </c>
      <c r="C73" s="95">
        <f t="shared" si="5"/>
        <v>0</v>
      </c>
      <c r="D73" s="95" t="s">
        <v>232</v>
      </c>
      <c r="E73" s="95">
        <f t="shared" si="3"/>
        <v>0</v>
      </c>
      <c r="F73" s="95">
        <v>10085</v>
      </c>
      <c r="G73" s="95">
        <f t="shared" si="4"/>
        <v>0</v>
      </c>
      <c r="J73" s="91"/>
      <c r="K73" s="91" t="s">
        <v>85</v>
      </c>
      <c r="L73" s="95">
        <f>_xlfn.XLOOKUP(K73,'F U L L   S E T S  (-10%)'!T:T,'F U L L   S E T S  (-10%)'!F:F,0)+_xlfn.XLOOKUP(K73,'M A C R O S'!R:R,'M A C R O S'!E:E,0)</f>
        <v>0</v>
      </c>
      <c r="M73" s="95"/>
      <c r="N73" s="95"/>
      <c r="O73" s="90" t="s">
        <v>91</v>
      </c>
      <c r="P73" s="95">
        <f>_xlfn.XLOOKUP(O73,'F U L L   S E T S  (-10%)'!T:T,'F U L L   S E T S  (-10%)'!F:F,0)+_xlfn.XLOOKUP(O73,'M A C R O S'!R:R,'M A C R O S'!E:E,0)</f>
        <v>0</v>
      </c>
      <c r="Q73" s="90" t="s">
        <v>87</v>
      </c>
      <c r="R73" s="95">
        <f>_xlfn.XLOOKUP(Q73,'F U L L   S E T S  (-10%)'!T:T,'F U L L   S E T S  (-10%)'!F:F,0)+_xlfn.XLOOKUP(Q73,'M A C R O S'!R:R,'M A C R O S'!E:E,0)</f>
        <v>0</v>
      </c>
      <c r="S73" s="91"/>
    </row>
    <row r="74" spans="1:19" hidden="1" x14ac:dyDescent="0.2">
      <c r="A74" s="95" t="s">
        <v>618</v>
      </c>
      <c r="B74" s="95">
        <f>_xlfn.XLOOKUP(D74,'M A C R O S'!R:R,'M A C R O S'!E:E,0)</f>
        <v>0</v>
      </c>
      <c r="C74" s="95">
        <f t="shared" si="5"/>
        <v>0</v>
      </c>
      <c r="D74" s="95" t="s">
        <v>234</v>
      </c>
      <c r="E74" s="95">
        <f t="shared" si="3"/>
        <v>0</v>
      </c>
      <c r="F74" s="95">
        <v>10085</v>
      </c>
      <c r="G74" s="95">
        <f t="shared" si="4"/>
        <v>0</v>
      </c>
      <c r="J74" s="91"/>
      <c r="K74" s="91" t="s">
        <v>85</v>
      </c>
      <c r="L74" s="95">
        <f>_xlfn.XLOOKUP(K74,'F U L L   S E T S  (-10%)'!T:T,'F U L L   S E T S  (-10%)'!F:F,0)+_xlfn.XLOOKUP(K74,'M A C R O S'!R:R,'M A C R O S'!E:E,0)</f>
        <v>0</v>
      </c>
      <c r="M74" s="91" t="s">
        <v>89</v>
      </c>
      <c r="N74" s="95">
        <f>_xlfn.XLOOKUP(M74,'F U L L   S E T S  (-10%)'!T:T,'F U L L   S E T S  (-10%)'!F:F,0)+_xlfn.XLOOKUP(M74,'M A C R O S'!R:R,'M A C R O S'!E:E,0)</f>
        <v>0</v>
      </c>
      <c r="O74" s="95"/>
      <c r="P74" s="95"/>
      <c r="Q74" s="90" t="s">
        <v>87</v>
      </c>
      <c r="R74" s="95">
        <f>_xlfn.XLOOKUP(Q74,'F U L L   S E T S  (-10%)'!T:T,'F U L L   S E T S  (-10%)'!F:F,0)+_xlfn.XLOOKUP(Q74,'M A C R O S'!R:R,'M A C R O S'!E:E,0)</f>
        <v>0</v>
      </c>
      <c r="S74" s="91"/>
    </row>
    <row r="75" spans="1:19" hidden="1" x14ac:dyDescent="0.2">
      <c r="A75" s="95" t="s">
        <v>618</v>
      </c>
      <c r="B75" s="95">
        <f>_xlfn.XLOOKUP(D75,'M A C R O S'!R:R,'M A C R O S'!E:E,0)</f>
        <v>0</v>
      </c>
      <c r="C75" s="95">
        <f t="shared" si="5"/>
        <v>0</v>
      </c>
      <c r="D75" s="95" t="s">
        <v>236</v>
      </c>
      <c r="E75" s="95">
        <f t="shared" si="3"/>
        <v>0</v>
      </c>
      <c r="F75" s="95">
        <v>10085</v>
      </c>
      <c r="G75" s="95">
        <f t="shared" si="4"/>
        <v>0</v>
      </c>
      <c r="J75" s="91"/>
      <c r="K75" s="91" t="s">
        <v>85</v>
      </c>
      <c r="L75" s="95">
        <f>_xlfn.XLOOKUP(K75,'F U L L   S E T S  (-10%)'!T:T,'F U L L   S E T S  (-10%)'!F:F,0)+_xlfn.XLOOKUP(K75,'M A C R O S'!R:R,'M A C R O S'!E:E,0)</f>
        <v>0</v>
      </c>
      <c r="M75" s="91" t="s">
        <v>89</v>
      </c>
      <c r="N75" s="95">
        <f>_xlfn.XLOOKUP(M75,'F U L L   S E T S  (-10%)'!T:T,'F U L L   S E T S  (-10%)'!F:F,0)+_xlfn.XLOOKUP(M75,'M A C R O S'!R:R,'M A C R O S'!E:E,0)</f>
        <v>0</v>
      </c>
      <c r="O75" s="95"/>
      <c r="P75" s="95"/>
      <c r="Q75" s="90" t="s">
        <v>87</v>
      </c>
      <c r="R75" s="95">
        <f>_xlfn.XLOOKUP(Q75,'F U L L   S E T S  (-10%)'!T:T,'F U L L   S E T S  (-10%)'!F:F,0)+_xlfn.XLOOKUP(Q75,'M A C R O S'!R:R,'M A C R O S'!E:E,0)</f>
        <v>0</v>
      </c>
      <c r="S75" s="91"/>
    </row>
    <row r="76" spans="1:19" hidden="1" x14ac:dyDescent="0.2">
      <c r="A76" s="95" t="s">
        <v>618</v>
      </c>
      <c r="B76" s="95">
        <f>_xlfn.XLOOKUP(D76,'M A C R O S'!R:R,'M A C R O S'!E:E,0)</f>
        <v>0</v>
      </c>
      <c r="C76" s="95">
        <f t="shared" si="5"/>
        <v>0</v>
      </c>
      <c r="D76" s="95" t="s">
        <v>238</v>
      </c>
      <c r="E76" s="95">
        <f t="shared" si="3"/>
        <v>0</v>
      </c>
      <c r="F76" s="95">
        <v>10085</v>
      </c>
      <c r="G76" s="95">
        <f t="shared" si="4"/>
        <v>0</v>
      </c>
      <c r="J76" s="91"/>
      <c r="K76" s="91" t="s">
        <v>85</v>
      </c>
      <c r="L76" s="95">
        <f>_xlfn.XLOOKUP(K76,'F U L L   S E T S  (-10%)'!T:T,'F U L L   S E T S  (-10%)'!F:F,0)+_xlfn.XLOOKUP(K76,'M A C R O S'!R:R,'M A C R O S'!E:E,0)</f>
        <v>0</v>
      </c>
      <c r="M76" s="91" t="s">
        <v>89</v>
      </c>
      <c r="N76" s="95">
        <f>_xlfn.XLOOKUP(M76,'F U L L   S E T S  (-10%)'!T:T,'F U L L   S E T S  (-10%)'!F:F,0)+_xlfn.XLOOKUP(M76,'M A C R O S'!R:R,'M A C R O S'!E:E,0)</f>
        <v>0</v>
      </c>
      <c r="O76" s="95"/>
      <c r="P76" s="95"/>
      <c r="Q76" s="90" t="s">
        <v>87</v>
      </c>
      <c r="R76" s="95">
        <f>_xlfn.XLOOKUP(Q76,'F U L L   S E T S  (-10%)'!T:T,'F U L L   S E T S  (-10%)'!F:F,0)+_xlfn.XLOOKUP(Q76,'M A C R O S'!R:R,'M A C R O S'!E:E,0)</f>
        <v>0</v>
      </c>
      <c r="S76" s="91"/>
    </row>
    <row r="77" spans="1:19" hidden="1" x14ac:dyDescent="0.2">
      <c r="A77" s="95" t="s">
        <v>618</v>
      </c>
      <c r="B77" s="95">
        <f>_xlfn.XLOOKUP(D77,'M A C R O S'!R:R,'M A C R O S'!E:E,0)</f>
        <v>0</v>
      </c>
      <c r="C77" s="95">
        <f t="shared" si="5"/>
        <v>0</v>
      </c>
      <c r="D77" s="95" t="s">
        <v>240</v>
      </c>
      <c r="E77" s="95">
        <f t="shared" si="3"/>
        <v>0</v>
      </c>
      <c r="F77" s="95">
        <v>10085</v>
      </c>
      <c r="G77" s="95">
        <f t="shared" si="4"/>
        <v>0</v>
      </c>
      <c r="J77" s="91"/>
      <c r="K77" s="91" t="s">
        <v>85</v>
      </c>
      <c r="L77" s="95">
        <f>_xlfn.XLOOKUP(K77,'F U L L   S E T S  (-10%)'!T:T,'F U L L   S E T S  (-10%)'!F:F,0)+_xlfn.XLOOKUP(K77,'M A C R O S'!R:R,'M A C R O S'!E:E,0)</f>
        <v>0</v>
      </c>
      <c r="M77" s="91" t="s">
        <v>89</v>
      </c>
      <c r="N77" s="95">
        <f>_xlfn.XLOOKUP(M77,'F U L L   S E T S  (-10%)'!T:T,'F U L L   S E T S  (-10%)'!F:F,0)+_xlfn.XLOOKUP(M77,'M A C R O S'!R:R,'M A C R O S'!E:E,0)</f>
        <v>0</v>
      </c>
      <c r="O77" s="95"/>
      <c r="P77" s="95"/>
      <c r="Q77" s="90" t="s">
        <v>87</v>
      </c>
      <c r="R77" s="95">
        <f>_xlfn.XLOOKUP(Q77,'F U L L   S E T S  (-10%)'!T:T,'F U L L   S E T S  (-10%)'!F:F,0)+_xlfn.XLOOKUP(Q77,'M A C R O S'!R:R,'M A C R O S'!E:E,0)</f>
        <v>0</v>
      </c>
      <c r="S77" s="91"/>
    </row>
    <row r="78" spans="1:19" hidden="1" x14ac:dyDescent="0.2">
      <c r="A78" s="95" t="s">
        <v>618</v>
      </c>
      <c r="B78" s="95">
        <f>_xlfn.XLOOKUP(D78,'M A C R O S'!R:R,'M A C R O S'!E:E,0)</f>
        <v>0</v>
      </c>
      <c r="C78" s="95">
        <f t="shared" si="5"/>
        <v>0</v>
      </c>
      <c r="D78" s="95" t="s">
        <v>242</v>
      </c>
      <c r="E78" s="95">
        <f t="shared" si="3"/>
        <v>0</v>
      </c>
      <c r="F78" s="95">
        <v>10085</v>
      </c>
      <c r="G78" s="95">
        <f t="shared" si="4"/>
        <v>0</v>
      </c>
      <c r="J78" s="91"/>
      <c r="K78" s="91" t="s">
        <v>85</v>
      </c>
      <c r="L78" s="95">
        <f>_xlfn.XLOOKUP(K78,'F U L L   S E T S  (-10%)'!T:T,'F U L L   S E T S  (-10%)'!F:F,0)+_xlfn.XLOOKUP(K78,'M A C R O S'!R:R,'M A C R O S'!E:E,0)</f>
        <v>0</v>
      </c>
      <c r="M78" s="95"/>
      <c r="N78" s="95"/>
      <c r="O78" s="90" t="s">
        <v>91</v>
      </c>
      <c r="P78" s="95">
        <f>_xlfn.XLOOKUP(O78,'F U L L   S E T S  (-10%)'!T:T,'F U L L   S E T S  (-10%)'!F:F,0)+_xlfn.XLOOKUP(O78,'M A C R O S'!R:R,'M A C R O S'!E:E,0)</f>
        <v>0</v>
      </c>
      <c r="Q78" s="90" t="s">
        <v>87</v>
      </c>
      <c r="R78" s="95">
        <f>_xlfn.XLOOKUP(Q78,'F U L L   S E T S  (-10%)'!T:T,'F U L L   S E T S  (-10%)'!F:F,0)+_xlfn.XLOOKUP(Q78,'M A C R O S'!R:R,'M A C R O S'!E:E,0)</f>
        <v>0</v>
      </c>
      <c r="S78" s="91"/>
    </row>
    <row r="79" spans="1:19" hidden="1" x14ac:dyDescent="0.2">
      <c r="A79" s="95" t="s">
        <v>618</v>
      </c>
      <c r="B79" s="95">
        <f>_xlfn.XLOOKUP(D79,'M A C R O S'!R:R,'M A C R O S'!E:E,0)</f>
        <v>0</v>
      </c>
      <c r="C79" s="95">
        <f t="shared" si="5"/>
        <v>0</v>
      </c>
      <c r="D79" s="95" t="s">
        <v>244</v>
      </c>
      <c r="E79" s="95">
        <f t="shared" si="3"/>
        <v>0</v>
      </c>
      <c r="F79" s="95">
        <v>10085</v>
      </c>
      <c r="G79" s="95">
        <f t="shared" si="4"/>
        <v>0</v>
      </c>
      <c r="J79" s="91"/>
      <c r="K79" s="91" t="s">
        <v>85</v>
      </c>
      <c r="L79" s="95">
        <f>_xlfn.XLOOKUP(K79,'F U L L   S E T S  (-10%)'!T:T,'F U L L   S E T S  (-10%)'!F:F,0)+_xlfn.XLOOKUP(K79,'M A C R O S'!R:R,'M A C R O S'!E:E,0)</f>
        <v>0</v>
      </c>
      <c r="M79" s="95"/>
      <c r="N79" s="95"/>
      <c r="O79" s="90" t="s">
        <v>91</v>
      </c>
      <c r="P79" s="95">
        <f>_xlfn.XLOOKUP(O79,'F U L L   S E T S  (-10%)'!T:T,'F U L L   S E T S  (-10%)'!F:F,0)+_xlfn.XLOOKUP(O79,'M A C R O S'!R:R,'M A C R O S'!E:E,0)</f>
        <v>0</v>
      </c>
      <c r="Q79" s="90" t="s">
        <v>87</v>
      </c>
      <c r="R79" s="95">
        <f>_xlfn.XLOOKUP(Q79,'F U L L   S E T S  (-10%)'!T:T,'F U L L   S E T S  (-10%)'!F:F,0)+_xlfn.XLOOKUP(Q79,'M A C R O S'!R:R,'M A C R O S'!E:E,0)</f>
        <v>0</v>
      </c>
      <c r="S79" s="91"/>
    </row>
    <row r="80" spans="1:19" hidden="1" x14ac:dyDescent="0.2">
      <c r="A80" s="95" t="s">
        <v>618</v>
      </c>
      <c r="B80" s="95">
        <f>_xlfn.XLOOKUP(D80,'M A C R O S'!R:R,'M A C R O S'!E:E,0)</f>
        <v>0</v>
      </c>
      <c r="C80" s="95">
        <f t="shared" si="5"/>
        <v>0</v>
      </c>
      <c r="D80" s="95" t="s">
        <v>246</v>
      </c>
      <c r="E80" s="95">
        <f t="shared" si="3"/>
        <v>0</v>
      </c>
      <c r="F80" s="95">
        <v>10085</v>
      </c>
      <c r="G80" s="95">
        <f t="shared" si="4"/>
        <v>0</v>
      </c>
      <c r="J80" s="91"/>
      <c r="K80" s="91" t="s">
        <v>85</v>
      </c>
      <c r="L80" s="95">
        <f>_xlfn.XLOOKUP(K80,'F U L L   S E T S  (-10%)'!T:T,'F U L L   S E T S  (-10%)'!F:F,0)+_xlfn.XLOOKUP(K80,'M A C R O S'!R:R,'M A C R O S'!E:E,0)</f>
        <v>0</v>
      </c>
      <c r="M80" s="91" t="s">
        <v>89</v>
      </c>
      <c r="N80" s="95">
        <f>_xlfn.XLOOKUP(M80,'F U L L   S E T S  (-10%)'!T:T,'F U L L   S E T S  (-10%)'!F:F,0)+_xlfn.XLOOKUP(M80,'M A C R O S'!R:R,'M A C R O S'!E:E,0)</f>
        <v>0</v>
      </c>
      <c r="O80" s="95"/>
      <c r="P80" s="95"/>
      <c r="Q80" s="90" t="s">
        <v>87</v>
      </c>
      <c r="R80" s="95">
        <f>_xlfn.XLOOKUP(Q80,'F U L L   S E T S  (-10%)'!T:T,'F U L L   S E T S  (-10%)'!F:F,0)+_xlfn.XLOOKUP(Q80,'M A C R O S'!R:R,'M A C R O S'!E:E,0)</f>
        <v>0</v>
      </c>
      <c r="S80" s="91"/>
    </row>
    <row r="81" spans="1:19" hidden="1" x14ac:dyDescent="0.2">
      <c r="A81" s="95" t="s">
        <v>618</v>
      </c>
      <c r="B81" s="95">
        <f>_xlfn.XLOOKUP(D81,'M A C R O S'!R:R,'M A C R O S'!E:E,0)</f>
        <v>0</v>
      </c>
      <c r="C81" s="95">
        <f t="shared" si="5"/>
        <v>0</v>
      </c>
      <c r="D81" s="95" t="s">
        <v>248</v>
      </c>
      <c r="E81" s="95">
        <f t="shared" si="3"/>
        <v>0</v>
      </c>
      <c r="F81" s="95">
        <v>10085</v>
      </c>
      <c r="G81" s="95">
        <f t="shared" si="4"/>
        <v>0</v>
      </c>
      <c r="J81" s="91"/>
      <c r="K81" s="91" t="s">
        <v>85</v>
      </c>
      <c r="L81" s="95">
        <f>_xlfn.XLOOKUP(K81,'F U L L   S E T S  (-10%)'!T:T,'F U L L   S E T S  (-10%)'!F:F,0)+_xlfn.XLOOKUP(K81,'M A C R O S'!R:R,'M A C R O S'!E:E,0)</f>
        <v>0</v>
      </c>
      <c r="M81" s="91" t="s">
        <v>89</v>
      </c>
      <c r="N81" s="95">
        <f>_xlfn.XLOOKUP(M81,'F U L L   S E T S  (-10%)'!T:T,'F U L L   S E T S  (-10%)'!F:F,0)+_xlfn.XLOOKUP(M81,'M A C R O S'!R:R,'M A C R O S'!E:E,0)</f>
        <v>0</v>
      </c>
      <c r="O81" s="95"/>
      <c r="P81" s="95"/>
      <c r="Q81" s="90" t="s">
        <v>87</v>
      </c>
      <c r="R81" s="95">
        <f>_xlfn.XLOOKUP(Q81,'F U L L   S E T S  (-10%)'!T:T,'F U L L   S E T S  (-10%)'!F:F,0)+_xlfn.XLOOKUP(Q81,'M A C R O S'!R:R,'M A C R O S'!E:E,0)</f>
        <v>0</v>
      </c>
      <c r="S81" s="91"/>
    </row>
    <row r="82" spans="1:19" hidden="1" x14ac:dyDescent="0.2">
      <c r="A82" s="95" t="s">
        <v>618</v>
      </c>
      <c r="B82" s="95">
        <f>_xlfn.XLOOKUP(D82,'M A C R O S'!R:R,'M A C R O S'!E:E,0)</f>
        <v>0</v>
      </c>
      <c r="C82" s="95">
        <f t="shared" si="5"/>
        <v>0</v>
      </c>
      <c r="D82" s="95" t="s">
        <v>250</v>
      </c>
      <c r="E82" s="95">
        <f t="shared" si="3"/>
        <v>0</v>
      </c>
      <c r="F82" s="95">
        <v>10085</v>
      </c>
      <c r="G82" s="95">
        <f t="shared" si="4"/>
        <v>0</v>
      </c>
      <c r="J82" s="91"/>
      <c r="K82" s="91" t="s">
        <v>85</v>
      </c>
      <c r="L82" s="95">
        <f>_xlfn.XLOOKUP(K82,'F U L L   S E T S  (-10%)'!T:T,'F U L L   S E T S  (-10%)'!F:F,0)+_xlfn.XLOOKUP(K82,'M A C R O S'!R:R,'M A C R O S'!E:E,0)</f>
        <v>0</v>
      </c>
      <c r="M82" s="95"/>
      <c r="N82" s="95"/>
      <c r="O82" s="90" t="s">
        <v>91</v>
      </c>
      <c r="P82" s="95">
        <f>_xlfn.XLOOKUP(O82,'F U L L   S E T S  (-10%)'!T:T,'F U L L   S E T S  (-10%)'!F:F,0)+_xlfn.XLOOKUP(O82,'M A C R O S'!R:R,'M A C R O S'!E:E,0)</f>
        <v>0</v>
      </c>
      <c r="Q82" s="90" t="s">
        <v>87</v>
      </c>
      <c r="R82" s="95">
        <f>_xlfn.XLOOKUP(Q82,'F U L L   S E T S  (-10%)'!T:T,'F U L L   S E T S  (-10%)'!F:F,0)+_xlfn.XLOOKUP(Q82,'M A C R O S'!R:R,'M A C R O S'!E:E,0)</f>
        <v>0</v>
      </c>
      <c r="S82" s="91"/>
    </row>
    <row r="83" spans="1:19" hidden="1" x14ac:dyDescent="0.2">
      <c r="A83" s="95" t="s">
        <v>618</v>
      </c>
      <c r="B83" s="95">
        <f>_xlfn.XLOOKUP(D83,'M A C R O S'!R:R,'M A C R O S'!E:E,0)</f>
        <v>0</v>
      </c>
      <c r="C83" s="95">
        <f t="shared" si="5"/>
        <v>0</v>
      </c>
      <c r="D83" s="95" t="s">
        <v>252</v>
      </c>
      <c r="E83" s="95">
        <f t="shared" si="3"/>
        <v>0</v>
      </c>
      <c r="F83" s="95">
        <v>10085</v>
      </c>
      <c r="G83" s="95">
        <f t="shared" si="4"/>
        <v>0</v>
      </c>
      <c r="J83" s="91"/>
      <c r="K83" s="91" t="s">
        <v>85</v>
      </c>
      <c r="L83" s="95">
        <f>_xlfn.XLOOKUP(K83,'F U L L   S E T S  (-10%)'!T:T,'F U L L   S E T S  (-10%)'!F:F,0)+_xlfn.XLOOKUP(K83,'M A C R O S'!R:R,'M A C R O S'!E:E,0)</f>
        <v>0</v>
      </c>
      <c r="M83" s="95"/>
      <c r="N83" s="95"/>
      <c r="O83" s="90" t="s">
        <v>91</v>
      </c>
      <c r="P83" s="95">
        <f>_xlfn.XLOOKUP(O83,'F U L L   S E T S  (-10%)'!T:T,'F U L L   S E T S  (-10%)'!F:F,0)+_xlfn.XLOOKUP(O83,'M A C R O S'!R:R,'M A C R O S'!E:E,0)</f>
        <v>0</v>
      </c>
      <c r="Q83" s="90" t="s">
        <v>87</v>
      </c>
      <c r="R83" s="95">
        <f>_xlfn.XLOOKUP(Q83,'F U L L   S E T S  (-10%)'!T:T,'F U L L   S E T S  (-10%)'!F:F,0)+_xlfn.XLOOKUP(Q83,'M A C R O S'!R:R,'M A C R O S'!E:E,0)</f>
        <v>0</v>
      </c>
      <c r="S83" s="91"/>
    </row>
    <row r="84" spans="1:19" hidden="1" x14ac:dyDescent="0.2">
      <c r="A84" s="95" t="s">
        <v>618</v>
      </c>
      <c r="B84" s="95">
        <f>_xlfn.XLOOKUP(D84,'M A C R O S'!R:R,'M A C R O S'!E:E,0)</f>
        <v>0</v>
      </c>
      <c r="C84" s="95">
        <f t="shared" si="5"/>
        <v>0</v>
      </c>
      <c r="D84" s="95" t="s">
        <v>254</v>
      </c>
      <c r="E84" s="95">
        <f t="shared" si="3"/>
        <v>0</v>
      </c>
      <c r="F84" s="95">
        <v>10085</v>
      </c>
      <c r="G84" s="95">
        <f t="shared" si="4"/>
        <v>0</v>
      </c>
      <c r="J84" s="91"/>
      <c r="K84" s="91" t="s">
        <v>85</v>
      </c>
      <c r="L84" s="95">
        <f>_xlfn.XLOOKUP(K84,'F U L L   S E T S  (-10%)'!T:T,'F U L L   S E T S  (-10%)'!F:F,0)+_xlfn.XLOOKUP(K84,'M A C R O S'!R:R,'M A C R O S'!E:E,0)</f>
        <v>0</v>
      </c>
      <c r="M84" s="91" t="s">
        <v>89</v>
      </c>
      <c r="N84" s="95">
        <f>_xlfn.XLOOKUP(M84,'F U L L   S E T S  (-10%)'!T:T,'F U L L   S E T S  (-10%)'!F:F,0)+_xlfn.XLOOKUP(M84,'M A C R O S'!R:R,'M A C R O S'!E:E,0)</f>
        <v>0</v>
      </c>
      <c r="O84" s="95"/>
      <c r="P84" s="95"/>
      <c r="Q84" s="90" t="s">
        <v>87</v>
      </c>
      <c r="R84" s="95">
        <f>_xlfn.XLOOKUP(Q84,'F U L L   S E T S  (-10%)'!T:T,'F U L L   S E T S  (-10%)'!F:F,0)+_xlfn.XLOOKUP(Q84,'M A C R O S'!R:R,'M A C R O S'!E:E,0)</f>
        <v>0</v>
      </c>
      <c r="S84" s="91"/>
    </row>
    <row r="85" spans="1:19" hidden="1" x14ac:dyDescent="0.2">
      <c r="A85" s="95" t="s">
        <v>618</v>
      </c>
      <c r="B85" s="95">
        <f>_xlfn.XLOOKUP(D85,'M A C R O S'!R:R,'M A C R O S'!E:E,0)</f>
        <v>0</v>
      </c>
      <c r="C85" s="95">
        <f t="shared" si="5"/>
        <v>0</v>
      </c>
      <c r="D85" s="95" t="s">
        <v>256</v>
      </c>
      <c r="E85" s="95">
        <f t="shared" si="3"/>
        <v>0</v>
      </c>
      <c r="F85" s="95">
        <v>10085</v>
      </c>
      <c r="G85" s="95">
        <f t="shared" si="4"/>
        <v>0</v>
      </c>
      <c r="J85" s="91"/>
      <c r="K85" s="91" t="s">
        <v>85</v>
      </c>
      <c r="L85" s="95">
        <f>_xlfn.XLOOKUP(K85,'F U L L   S E T S  (-10%)'!T:T,'F U L L   S E T S  (-10%)'!F:F,0)+_xlfn.XLOOKUP(K85,'M A C R O S'!R:R,'M A C R O S'!E:E,0)</f>
        <v>0</v>
      </c>
      <c r="M85" s="95"/>
      <c r="N85" s="95"/>
      <c r="O85" s="90" t="s">
        <v>91</v>
      </c>
      <c r="P85" s="95">
        <f>_xlfn.XLOOKUP(O85,'F U L L   S E T S  (-10%)'!T:T,'F U L L   S E T S  (-10%)'!F:F,0)+_xlfn.XLOOKUP(O85,'M A C R O S'!R:R,'M A C R O S'!E:E,0)</f>
        <v>0</v>
      </c>
      <c r="Q85" s="90" t="s">
        <v>87</v>
      </c>
      <c r="R85" s="95">
        <f>_xlfn.XLOOKUP(Q85,'F U L L   S E T S  (-10%)'!T:T,'F U L L   S E T S  (-10%)'!F:F,0)+_xlfn.XLOOKUP(Q85,'M A C R O S'!R:R,'M A C R O S'!E:E,0)</f>
        <v>0</v>
      </c>
      <c r="S85" s="91"/>
    </row>
    <row r="86" spans="1:19" hidden="1" x14ac:dyDescent="0.2">
      <c r="A86" s="161" t="s">
        <v>618</v>
      </c>
      <c r="B86" s="161">
        <f>_xlfn.XLOOKUP(D86,'M A C R O S'!R:R,'M A C R O S'!F:F,0)</f>
        <v>0</v>
      </c>
      <c r="C86" s="161">
        <f t="shared" si="5"/>
        <v>0</v>
      </c>
      <c r="D86" s="161" t="s">
        <v>171</v>
      </c>
      <c r="E86" s="161">
        <f t="shared" si="3"/>
        <v>0</v>
      </c>
      <c r="F86" s="161">
        <v>10127</v>
      </c>
      <c r="G86" s="161">
        <f t="shared" si="4"/>
        <v>0</v>
      </c>
      <c r="J86" s="91"/>
      <c r="K86" s="91" t="s">
        <v>77</v>
      </c>
      <c r="L86" s="95">
        <f>_xlfn.XLOOKUP(K86,'F U L L   S E T S  (-10%)'!T:T,'F U L L   S E T S  (-10%)'!G:G,0)+_xlfn.XLOOKUP(K86,'M A C R O S'!R:R,'M A C R O S'!F:F,0)</f>
        <v>0</v>
      </c>
      <c r="M86" s="91" t="s">
        <v>81</v>
      </c>
      <c r="N86" s="95">
        <f>_xlfn.XLOOKUP(M86,'F U L L   S E T S  (-10%)'!T:T,'F U L L   S E T S  (-10%)'!G:G,0)+_xlfn.XLOOKUP(M86,'M A C R O S'!R:R,'M A C R O S'!F:F,0)</f>
        <v>0</v>
      </c>
      <c r="O86" s="95"/>
      <c r="P86" s="95"/>
      <c r="Q86" s="91" t="s">
        <v>79</v>
      </c>
      <c r="R86" s="95">
        <f>_xlfn.XLOOKUP(Q86,'F U L L   S E T S  (-10%)'!T:T,'F U L L   S E T S  (-10%)'!G:G,0)+_xlfn.XLOOKUP(Q86,'M A C R O S'!R:R,'M A C R O S'!F:F,0)</f>
        <v>0</v>
      </c>
      <c r="S86" s="91"/>
    </row>
    <row r="87" spans="1:19" hidden="1" x14ac:dyDescent="0.2">
      <c r="A87" s="95" t="s">
        <v>618</v>
      </c>
      <c r="B87" s="95">
        <f>_xlfn.XLOOKUP(D87,'M A C R O S'!R:R,'M A C R O S'!F:F,0)</f>
        <v>0</v>
      </c>
      <c r="C87" s="95">
        <f t="shared" si="5"/>
        <v>0</v>
      </c>
      <c r="D87" s="95" t="s">
        <v>173</v>
      </c>
      <c r="E87" s="95">
        <f t="shared" si="3"/>
        <v>0</v>
      </c>
      <c r="F87" s="95">
        <v>10127</v>
      </c>
      <c r="G87" s="95">
        <f t="shared" si="4"/>
        <v>0</v>
      </c>
      <c r="J87" s="91"/>
      <c r="K87" s="91" t="s">
        <v>77</v>
      </c>
      <c r="L87" s="95">
        <f>_xlfn.XLOOKUP(K87,'F U L L   S E T S  (-10%)'!T:T,'F U L L   S E T S  (-10%)'!G:G,0)+_xlfn.XLOOKUP(K87,'M A C R O S'!R:R,'M A C R O S'!F:F,0)</f>
        <v>0</v>
      </c>
      <c r="M87" s="95"/>
      <c r="N87" s="95"/>
      <c r="O87" s="91" t="s">
        <v>83</v>
      </c>
      <c r="P87" s="95">
        <f>_xlfn.XLOOKUP(O87,'F U L L   S E T S  (-10%)'!T:T,'F U L L   S E T S  (-10%)'!G:G,0)+_xlfn.XLOOKUP(O87,'M A C R O S'!R:R,'M A C R O S'!F:F,0)</f>
        <v>0</v>
      </c>
      <c r="Q87" s="91" t="s">
        <v>79</v>
      </c>
      <c r="R87" s="95">
        <f>_xlfn.XLOOKUP(Q87,'F U L L   S E T S  (-10%)'!T:T,'F U L L   S E T S  (-10%)'!G:G,0)+_xlfn.XLOOKUP(Q87,'M A C R O S'!R:R,'M A C R O S'!F:F,0)</f>
        <v>0</v>
      </c>
      <c r="S87" s="91"/>
    </row>
    <row r="88" spans="1:19" hidden="1" x14ac:dyDescent="0.2">
      <c r="A88" s="95" t="s">
        <v>618</v>
      </c>
      <c r="B88" s="95">
        <f>_xlfn.XLOOKUP(D88,'M A C R O S'!R:R,'M A C R O S'!F:F,0)</f>
        <v>0</v>
      </c>
      <c r="C88" s="95">
        <f t="shared" si="5"/>
        <v>0</v>
      </c>
      <c r="D88" s="95" t="s">
        <v>175</v>
      </c>
      <c r="E88" s="95">
        <f t="shared" si="3"/>
        <v>0</v>
      </c>
      <c r="F88" s="95">
        <v>10127</v>
      </c>
      <c r="G88" s="95">
        <f t="shared" si="4"/>
        <v>0</v>
      </c>
      <c r="J88" s="91"/>
      <c r="K88" s="91" t="s">
        <v>77</v>
      </c>
      <c r="L88" s="95">
        <f>_xlfn.XLOOKUP(K88,'F U L L   S E T S  (-10%)'!T:T,'F U L L   S E T S  (-10%)'!G:G,0)+_xlfn.XLOOKUP(K88,'M A C R O S'!R:R,'M A C R O S'!F:F,0)</f>
        <v>0</v>
      </c>
      <c r="M88" s="91" t="s">
        <v>81</v>
      </c>
      <c r="N88" s="95">
        <f>_xlfn.XLOOKUP(M88,'F U L L   S E T S  (-10%)'!T:T,'F U L L   S E T S  (-10%)'!G:G,0)+_xlfn.XLOOKUP(M88,'M A C R O S'!R:R,'M A C R O S'!F:F,0)</f>
        <v>0</v>
      </c>
      <c r="O88" s="95"/>
      <c r="P88" s="95"/>
      <c r="Q88" s="91" t="s">
        <v>79</v>
      </c>
      <c r="R88" s="95">
        <f>_xlfn.XLOOKUP(Q88,'F U L L   S E T S  (-10%)'!T:T,'F U L L   S E T S  (-10%)'!G:G,0)+_xlfn.XLOOKUP(Q88,'M A C R O S'!R:R,'M A C R O S'!F:F,0)</f>
        <v>0</v>
      </c>
      <c r="S88" s="91"/>
    </row>
    <row r="89" spans="1:19" hidden="1" x14ac:dyDescent="0.2">
      <c r="A89" s="95" t="s">
        <v>618</v>
      </c>
      <c r="B89" s="95">
        <f>_xlfn.XLOOKUP(D89,'M A C R O S'!R:R,'M A C R O S'!F:F,0)</f>
        <v>0</v>
      </c>
      <c r="C89" s="95">
        <f t="shared" si="5"/>
        <v>0</v>
      </c>
      <c r="D89" s="95" t="s">
        <v>177</v>
      </c>
      <c r="E89" s="95">
        <f t="shared" si="3"/>
        <v>0</v>
      </c>
      <c r="F89" s="95">
        <v>10127</v>
      </c>
      <c r="G89" s="95">
        <f t="shared" si="4"/>
        <v>0</v>
      </c>
      <c r="J89" s="91"/>
      <c r="K89" s="91" t="s">
        <v>77</v>
      </c>
      <c r="L89" s="95">
        <f>_xlfn.XLOOKUP(K89,'F U L L   S E T S  (-10%)'!T:T,'F U L L   S E T S  (-10%)'!G:G,0)+_xlfn.XLOOKUP(K89,'M A C R O S'!R:R,'M A C R O S'!F:F,0)</f>
        <v>0</v>
      </c>
      <c r="M89" s="91" t="s">
        <v>81</v>
      </c>
      <c r="N89" s="95">
        <f>_xlfn.XLOOKUP(M89,'F U L L   S E T S  (-10%)'!T:T,'F U L L   S E T S  (-10%)'!G:G,0)+_xlfn.XLOOKUP(M89,'M A C R O S'!R:R,'M A C R O S'!F:F,0)</f>
        <v>0</v>
      </c>
      <c r="O89" s="95"/>
      <c r="P89" s="95"/>
      <c r="Q89" s="91" t="s">
        <v>79</v>
      </c>
      <c r="R89" s="95">
        <f>_xlfn.XLOOKUP(Q89,'F U L L   S E T S  (-10%)'!T:T,'F U L L   S E T S  (-10%)'!G:G,0)+_xlfn.XLOOKUP(Q89,'M A C R O S'!R:R,'M A C R O S'!F:F,0)</f>
        <v>0</v>
      </c>
      <c r="S89" s="91"/>
    </row>
    <row r="90" spans="1:19" hidden="1" x14ac:dyDescent="0.2">
      <c r="A90" s="95" t="s">
        <v>618</v>
      </c>
      <c r="B90" s="95">
        <f>_xlfn.XLOOKUP(D90,'M A C R O S'!R:R,'M A C R O S'!F:F,0)</f>
        <v>0</v>
      </c>
      <c r="C90" s="95">
        <f t="shared" si="5"/>
        <v>0</v>
      </c>
      <c r="D90" s="95" t="s">
        <v>179</v>
      </c>
      <c r="E90" s="95">
        <f t="shared" si="3"/>
        <v>0</v>
      </c>
      <c r="F90" s="95">
        <v>10127</v>
      </c>
      <c r="G90" s="95">
        <f t="shared" si="4"/>
        <v>0</v>
      </c>
      <c r="J90" s="91"/>
      <c r="K90" s="91" t="s">
        <v>77</v>
      </c>
      <c r="L90" s="95">
        <f>_xlfn.XLOOKUP(K90,'F U L L   S E T S  (-10%)'!T:T,'F U L L   S E T S  (-10%)'!G:G,0)+_xlfn.XLOOKUP(K90,'M A C R O S'!R:R,'M A C R O S'!F:F,0)</f>
        <v>0</v>
      </c>
      <c r="M90" s="95"/>
      <c r="N90" s="95"/>
      <c r="O90" s="91" t="s">
        <v>83</v>
      </c>
      <c r="P90" s="95">
        <f>_xlfn.XLOOKUP(O90,'F U L L   S E T S  (-10%)'!T:T,'F U L L   S E T S  (-10%)'!G:G,0)+_xlfn.XLOOKUP(O90,'M A C R O S'!R:R,'M A C R O S'!F:F,0)</f>
        <v>0</v>
      </c>
      <c r="Q90" s="91" t="s">
        <v>79</v>
      </c>
      <c r="R90" s="95">
        <f>_xlfn.XLOOKUP(Q90,'F U L L   S E T S  (-10%)'!T:T,'F U L L   S E T S  (-10%)'!G:G,0)+_xlfn.XLOOKUP(Q90,'M A C R O S'!R:R,'M A C R O S'!F:F,0)</f>
        <v>0</v>
      </c>
      <c r="S90" s="91"/>
    </row>
    <row r="91" spans="1:19" hidden="1" x14ac:dyDescent="0.2">
      <c r="A91" s="95" t="s">
        <v>618</v>
      </c>
      <c r="B91" s="95">
        <f>_xlfn.XLOOKUP(D91,'M A C R O S'!R:R,'M A C R O S'!F:F,0)</f>
        <v>0</v>
      </c>
      <c r="C91" s="95">
        <f t="shared" si="5"/>
        <v>0</v>
      </c>
      <c r="D91" s="95" t="s">
        <v>181</v>
      </c>
      <c r="E91" s="95">
        <f t="shared" si="3"/>
        <v>0</v>
      </c>
      <c r="F91" s="95">
        <v>10127</v>
      </c>
      <c r="G91" s="95">
        <f t="shared" si="4"/>
        <v>0</v>
      </c>
      <c r="J91" s="91"/>
      <c r="K91" s="91" t="s">
        <v>77</v>
      </c>
      <c r="L91" s="95">
        <f>_xlfn.XLOOKUP(K91,'F U L L   S E T S  (-10%)'!T:T,'F U L L   S E T S  (-10%)'!G:G,0)+_xlfn.XLOOKUP(K91,'M A C R O S'!R:R,'M A C R O S'!F:F,0)</f>
        <v>0</v>
      </c>
      <c r="M91" s="95"/>
      <c r="N91" s="95"/>
      <c r="O91" s="91" t="s">
        <v>83</v>
      </c>
      <c r="P91" s="95">
        <f>_xlfn.XLOOKUP(O91,'F U L L   S E T S  (-10%)'!T:T,'F U L L   S E T S  (-10%)'!G:G,0)+_xlfn.XLOOKUP(O91,'M A C R O S'!R:R,'M A C R O S'!F:F,0)</f>
        <v>0</v>
      </c>
      <c r="Q91" s="91" t="s">
        <v>79</v>
      </c>
      <c r="R91" s="95">
        <f>_xlfn.XLOOKUP(Q91,'F U L L   S E T S  (-10%)'!T:T,'F U L L   S E T S  (-10%)'!G:G,0)+_xlfn.XLOOKUP(Q91,'M A C R O S'!R:R,'M A C R O S'!F:F,0)</f>
        <v>0</v>
      </c>
      <c r="S91" s="91"/>
    </row>
    <row r="92" spans="1:19" hidden="1" x14ac:dyDescent="0.2">
      <c r="A92" s="95" t="s">
        <v>618</v>
      </c>
      <c r="B92" s="95">
        <f>_xlfn.XLOOKUP(D92,'M A C R O S'!R:R,'M A C R O S'!F:F,0)</f>
        <v>0</v>
      </c>
      <c r="C92" s="95">
        <f t="shared" si="5"/>
        <v>0</v>
      </c>
      <c r="D92" s="95" t="s">
        <v>183</v>
      </c>
      <c r="E92" s="95">
        <f t="shared" si="3"/>
        <v>0</v>
      </c>
      <c r="F92" s="95">
        <v>10127</v>
      </c>
      <c r="G92" s="95">
        <f t="shared" si="4"/>
        <v>0</v>
      </c>
      <c r="J92" s="91"/>
      <c r="K92" s="91" t="s">
        <v>77</v>
      </c>
      <c r="L92" s="95">
        <f>_xlfn.XLOOKUP(K92,'F U L L   S E T S  (-10%)'!T:T,'F U L L   S E T S  (-10%)'!G:G,0)+_xlfn.XLOOKUP(K92,'M A C R O S'!R:R,'M A C R O S'!F:F,0)</f>
        <v>0</v>
      </c>
      <c r="M92" s="91" t="s">
        <v>81</v>
      </c>
      <c r="N92" s="95">
        <f>_xlfn.XLOOKUP(M92,'F U L L   S E T S  (-10%)'!T:T,'F U L L   S E T S  (-10%)'!G:G,0)+_xlfn.XLOOKUP(M92,'M A C R O S'!R:R,'M A C R O S'!F:F,0)</f>
        <v>0</v>
      </c>
      <c r="O92" s="95"/>
      <c r="P92" s="95"/>
      <c r="Q92" s="91" t="s">
        <v>79</v>
      </c>
      <c r="R92" s="95">
        <f>_xlfn.XLOOKUP(Q92,'F U L L   S E T S  (-10%)'!T:T,'F U L L   S E T S  (-10%)'!G:G,0)+_xlfn.XLOOKUP(Q92,'M A C R O S'!R:R,'M A C R O S'!F:F,0)</f>
        <v>0</v>
      </c>
      <c r="S92" s="91"/>
    </row>
    <row r="93" spans="1:19" hidden="1" x14ac:dyDescent="0.2">
      <c r="A93" s="95" t="s">
        <v>618</v>
      </c>
      <c r="B93" s="95">
        <f>_xlfn.XLOOKUP(D93,'M A C R O S'!R:R,'M A C R O S'!F:F,0)</f>
        <v>0</v>
      </c>
      <c r="C93" s="95">
        <f t="shared" si="5"/>
        <v>0</v>
      </c>
      <c r="D93" s="95" t="s">
        <v>185</v>
      </c>
      <c r="E93" s="95">
        <f t="shared" si="3"/>
        <v>0</v>
      </c>
      <c r="F93" s="95">
        <v>10127</v>
      </c>
      <c r="G93" s="95">
        <f t="shared" si="4"/>
        <v>0</v>
      </c>
      <c r="J93" s="91"/>
      <c r="K93" s="91" t="s">
        <v>77</v>
      </c>
      <c r="L93" s="95">
        <f>_xlfn.XLOOKUP(K93,'F U L L   S E T S  (-10%)'!T:T,'F U L L   S E T S  (-10%)'!G:G,0)+_xlfn.XLOOKUP(K93,'M A C R O S'!R:R,'M A C R O S'!F:F,0)</f>
        <v>0</v>
      </c>
      <c r="M93" s="91" t="s">
        <v>81</v>
      </c>
      <c r="N93" s="95">
        <f>_xlfn.XLOOKUP(M93,'F U L L   S E T S  (-10%)'!T:T,'F U L L   S E T S  (-10%)'!G:G,0)+_xlfn.XLOOKUP(M93,'M A C R O S'!R:R,'M A C R O S'!F:F,0)</f>
        <v>0</v>
      </c>
      <c r="O93" s="95"/>
      <c r="P93" s="95"/>
      <c r="Q93" s="91" t="s">
        <v>79</v>
      </c>
      <c r="R93" s="95">
        <f>_xlfn.XLOOKUP(Q93,'F U L L   S E T S  (-10%)'!T:T,'F U L L   S E T S  (-10%)'!G:G,0)+_xlfn.XLOOKUP(Q93,'M A C R O S'!R:R,'M A C R O S'!F:F,0)</f>
        <v>0</v>
      </c>
      <c r="S93" s="91"/>
    </row>
    <row r="94" spans="1:19" hidden="1" x14ac:dyDescent="0.2">
      <c r="A94" s="95" t="s">
        <v>618</v>
      </c>
      <c r="B94" s="95">
        <f>_xlfn.XLOOKUP(D94,'M A C R O S'!R:R,'M A C R O S'!F:F,0)</f>
        <v>0</v>
      </c>
      <c r="C94" s="95">
        <f t="shared" si="5"/>
        <v>0</v>
      </c>
      <c r="D94" s="95" t="s">
        <v>187</v>
      </c>
      <c r="E94" s="95">
        <f t="shared" si="3"/>
        <v>0</v>
      </c>
      <c r="F94" s="95">
        <v>10127</v>
      </c>
      <c r="G94" s="95">
        <f t="shared" si="4"/>
        <v>0</v>
      </c>
      <c r="J94" s="91"/>
      <c r="K94" s="91" t="s">
        <v>77</v>
      </c>
      <c r="L94" s="95">
        <f>_xlfn.XLOOKUP(K94,'F U L L   S E T S  (-10%)'!T:T,'F U L L   S E T S  (-10%)'!G:G,0)+_xlfn.XLOOKUP(K94,'M A C R O S'!R:R,'M A C R O S'!F:F,0)</f>
        <v>0</v>
      </c>
      <c r="M94" s="95"/>
      <c r="N94" s="95"/>
      <c r="O94" s="91" t="s">
        <v>83</v>
      </c>
      <c r="P94" s="95">
        <f>_xlfn.XLOOKUP(O94,'F U L L   S E T S  (-10%)'!T:T,'F U L L   S E T S  (-10%)'!G:G,0)+_xlfn.XLOOKUP(O94,'M A C R O S'!R:R,'M A C R O S'!F:F,0)</f>
        <v>0</v>
      </c>
      <c r="Q94" s="91" t="s">
        <v>79</v>
      </c>
      <c r="R94" s="95">
        <f>_xlfn.XLOOKUP(Q94,'F U L L   S E T S  (-10%)'!T:T,'F U L L   S E T S  (-10%)'!G:G,0)+_xlfn.XLOOKUP(Q94,'M A C R O S'!R:R,'M A C R O S'!F:F,0)</f>
        <v>0</v>
      </c>
      <c r="S94" s="91"/>
    </row>
    <row r="95" spans="1:19" hidden="1" x14ac:dyDescent="0.2">
      <c r="A95" s="95" t="s">
        <v>618</v>
      </c>
      <c r="B95" s="95">
        <f>_xlfn.XLOOKUP(D95,'M A C R O S'!R:R,'M A C R O S'!F:F,0)</f>
        <v>0</v>
      </c>
      <c r="C95" s="95">
        <f t="shared" si="5"/>
        <v>0</v>
      </c>
      <c r="D95" s="95" t="s">
        <v>189</v>
      </c>
      <c r="E95" s="95">
        <f t="shared" si="3"/>
        <v>0</v>
      </c>
      <c r="F95" s="95">
        <v>10127</v>
      </c>
      <c r="G95" s="95">
        <f t="shared" si="4"/>
        <v>0</v>
      </c>
      <c r="J95" s="91"/>
      <c r="K95" s="91" t="s">
        <v>77</v>
      </c>
      <c r="L95" s="95">
        <f>_xlfn.XLOOKUP(K95,'F U L L   S E T S  (-10%)'!T:T,'F U L L   S E T S  (-10%)'!G:G,0)+_xlfn.XLOOKUP(K95,'M A C R O S'!R:R,'M A C R O S'!F:F,0)</f>
        <v>0</v>
      </c>
      <c r="M95" s="91" t="s">
        <v>81</v>
      </c>
      <c r="N95" s="95">
        <f>_xlfn.XLOOKUP(M95,'F U L L   S E T S  (-10%)'!T:T,'F U L L   S E T S  (-10%)'!G:G,0)+_xlfn.XLOOKUP(M95,'M A C R O S'!R:R,'M A C R O S'!F:F,0)</f>
        <v>0</v>
      </c>
      <c r="O95" s="95"/>
      <c r="P95" s="95"/>
      <c r="Q95" s="91" t="s">
        <v>79</v>
      </c>
      <c r="R95" s="95">
        <f>_xlfn.XLOOKUP(Q95,'F U L L   S E T S  (-10%)'!T:T,'F U L L   S E T S  (-10%)'!G:G,0)+_xlfn.XLOOKUP(Q95,'M A C R O S'!R:R,'M A C R O S'!F:F,0)</f>
        <v>0</v>
      </c>
      <c r="S95" s="91"/>
    </row>
    <row r="96" spans="1:19" hidden="1" x14ac:dyDescent="0.2">
      <c r="A96" s="95" t="s">
        <v>618</v>
      </c>
      <c r="B96" s="95">
        <f>_xlfn.XLOOKUP(D96,'M A C R O S'!R:R,'M A C R O S'!F:F,0)</f>
        <v>0</v>
      </c>
      <c r="C96" s="95">
        <f t="shared" si="5"/>
        <v>0</v>
      </c>
      <c r="D96" s="95" t="s">
        <v>191</v>
      </c>
      <c r="E96" s="95">
        <f t="shared" si="3"/>
        <v>0</v>
      </c>
      <c r="F96" s="95">
        <v>10127</v>
      </c>
      <c r="G96" s="95">
        <f t="shared" si="4"/>
        <v>0</v>
      </c>
      <c r="J96" s="91"/>
      <c r="K96" s="91" t="s">
        <v>77</v>
      </c>
      <c r="L96" s="95">
        <f>_xlfn.XLOOKUP(K96,'F U L L   S E T S  (-10%)'!T:T,'F U L L   S E T S  (-10%)'!G:G,0)+_xlfn.XLOOKUP(K96,'M A C R O S'!R:R,'M A C R O S'!F:F,0)</f>
        <v>0</v>
      </c>
      <c r="M96" s="91" t="s">
        <v>81</v>
      </c>
      <c r="N96" s="95">
        <f>_xlfn.XLOOKUP(M96,'F U L L   S E T S  (-10%)'!T:T,'F U L L   S E T S  (-10%)'!G:G,0)+_xlfn.XLOOKUP(M96,'M A C R O S'!R:R,'M A C R O S'!F:F,0)</f>
        <v>0</v>
      </c>
      <c r="O96" s="95"/>
      <c r="P96" s="95"/>
      <c r="Q96" s="91" t="s">
        <v>79</v>
      </c>
      <c r="R96" s="95">
        <f>_xlfn.XLOOKUP(Q96,'F U L L   S E T S  (-10%)'!T:T,'F U L L   S E T S  (-10%)'!G:G,0)+_xlfn.XLOOKUP(Q96,'M A C R O S'!R:R,'M A C R O S'!F:F,0)</f>
        <v>0</v>
      </c>
      <c r="S96" s="91"/>
    </row>
    <row r="97" spans="1:19" hidden="1" x14ac:dyDescent="0.2">
      <c r="A97" s="95" t="s">
        <v>618</v>
      </c>
      <c r="B97" s="95">
        <f>_xlfn.XLOOKUP(D97,'M A C R O S'!R:R,'M A C R O S'!F:F,0)</f>
        <v>0</v>
      </c>
      <c r="C97" s="95">
        <f t="shared" si="5"/>
        <v>0</v>
      </c>
      <c r="D97" s="95" t="s">
        <v>193</v>
      </c>
      <c r="E97" s="95">
        <f t="shared" si="3"/>
        <v>0</v>
      </c>
      <c r="F97" s="95">
        <v>10127</v>
      </c>
      <c r="G97" s="95">
        <f t="shared" si="4"/>
        <v>0</v>
      </c>
      <c r="J97" s="91"/>
      <c r="K97" s="91" t="s">
        <v>77</v>
      </c>
      <c r="L97" s="95">
        <f>_xlfn.XLOOKUP(K97,'F U L L   S E T S  (-10%)'!T:T,'F U L L   S E T S  (-10%)'!G:G,0)+_xlfn.XLOOKUP(K97,'M A C R O S'!R:R,'M A C R O S'!F:F,0)</f>
        <v>0</v>
      </c>
      <c r="M97" s="91" t="s">
        <v>81</v>
      </c>
      <c r="N97" s="95">
        <f>_xlfn.XLOOKUP(M97,'F U L L   S E T S  (-10%)'!T:T,'F U L L   S E T S  (-10%)'!G:G,0)+_xlfn.XLOOKUP(M97,'M A C R O S'!R:R,'M A C R O S'!F:F,0)</f>
        <v>0</v>
      </c>
      <c r="O97" s="95"/>
      <c r="P97" s="95"/>
      <c r="Q97" s="91" t="s">
        <v>79</v>
      </c>
      <c r="R97" s="95">
        <f>_xlfn.XLOOKUP(Q97,'F U L L   S E T S  (-10%)'!T:T,'F U L L   S E T S  (-10%)'!G:G,0)+_xlfn.XLOOKUP(Q97,'M A C R O S'!R:R,'M A C R O S'!F:F,0)</f>
        <v>0</v>
      </c>
      <c r="S97" s="91"/>
    </row>
    <row r="98" spans="1:19" hidden="1" x14ac:dyDescent="0.2">
      <c r="A98" s="95" t="s">
        <v>618</v>
      </c>
      <c r="B98" s="95">
        <f>_xlfn.XLOOKUP(D98,'M A C R O S'!R:R,'M A C R O S'!F:F,0)</f>
        <v>0</v>
      </c>
      <c r="C98" s="95">
        <f t="shared" si="5"/>
        <v>0</v>
      </c>
      <c r="D98" s="95" t="s">
        <v>195</v>
      </c>
      <c r="E98" s="95">
        <f t="shared" si="3"/>
        <v>0</v>
      </c>
      <c r="F98" s="95">
        <v>10127</v>
      </c>
      <c r="G98" s="95">
        <f t="shared" si="4"/>
        <v>0</v>
      </c>
      <c r="J98" s="91"/>
      <c r="K98" s="91" t="s">
        <v>77</v>
      </c>
      <c r="L98" s="95">
        <f>_xlfn.XLOOKUP(K98,'F U L L   S E T S  (-10%)'!T:T,'F U L L   S E T S  (-10%)'!G:G,0)+_xlfn.XLOOKUP(K98,'M A C R O S'!R:R,'M A C R O S'!F:F,0)</f>
        <v>0</v>
      </c>
      <c r="M98" s="91" t="s">
        <v>81</v>
      </c>
      <c r="N98" s="95">
        <f>_xlfn.XLOOKUP(M98,'F U L L   S E T S  (-10%)'!T:T,'F U L L   S E T S  (-10%)'!G:G,0)+_xlfn.XLOOKUP(M98,'M A C R O S'!R:R,'M A C R O S'!F:F,0)</f>
        <v>0</v>
      </c>
      <c r="O98" s="95"/>
      <c r="P98" s="95"/>
      <c r="Q98" s="91" t="s">
        <v>79</v>
      </c>
      <c r="R98" s="95">
        <f>_xlfn.XLOOKUP(Q98,'F U L L   S E T S  (-10%)'!T:T,'F U L L   S E T S  (-10%)'!G:G,0)+_xlfn.XLOOKUP(Q98,'M A C R O S'!R:R,'M A C R O S'!F:F,0)</f>
        <v>0</v>
      </c>
      <c r="S98" s="91"/>
    </row>
    <row r="99" spans="1:19" hidden="1" x14ac:dyDescent="0.2">
      <c r="A99" s="95" t="s">
        <v>618</v>
      </c>
      <c r="B99" s="95">
        <f>_xlfn.XLOOKUP(D99,'M A C R O S'!R:R,'M A C R O S'!F:F,0)</f>
        <v>0</v>
      </c>
      <c r="C99" s="95">
        <f t="shared" si="5"/>
        <v>0</v>
      </c>
      <c r="D99" s="95" t="s">
        <v>197</v>
      </c>
      <c r="E99" s="95">
        <f t="shared" si="3"/>
        <v>0</v>
      </c>
      <c r="F99" s="95">
        <v>10127</v>
      </c>
      <c r="G99" s="95">
        <f t="shared" si="4"/>
        <v>0</v>
      </c>
      <c r="J99" s="91"/>
      <c r="K99" s="91" t="s">
        <v>77</v>
      </c>
      <c r="L99" s="95">
        <f>_xlfn.XLOOKUP(K99,'F U L L   S E T S  (-10%)'!T:T,'F U L L   S E T S  (-10%)'!G:G,0)+_xlfn.XLOOKUP(K99,'M A C R O S'!R:R,'M A C R O S'!F:F,0)</f>
        <v>0</v>
      </c>
      <c r="M99" s="95"/>
      <c r="N99" s="95"/>
      <c r="O99" s="91" t="s">
        <v>83</v>
      </c>
      <c r="P99" s="95">
        <f>_xlfn.XLOOKUP(O99,'F U L L   S E T S  (-10%)'!T:T,'F U L L   S E T S  (-10%)'!G:G,0)+_xlfn.XLOOKUP(O99,'M A C R O S'!R:R,'M A C R O S'!F:F,0)</f>
        <v>0</v>
      </c>
      <c r="Q99" s="91" t="s">
        <v>79</v>
      </c>
      <c r="R99" s="95">
        <f>_xlfn.XLOOKUP(Q99,'F U L L   S E T S  (-10%)'!T:T,'F U L L   S E T S  (-10%)'!G:G,0)+_xlfn.XLOOKUP(Q99,'M A C R O S'!R:R,'M A C R O S'!F:F,0)</f>
        <v>0</v>
      </c>
      <c r="S99" s="91"/>
    </row>
    <row r="100" spans="1:19" hidden="1" x14ac:dyDescent="0.2">
      <c r="A100" s="95" t="s">
        <v>618</v>
      </c>
      <c r="B100" s="95">
        <f>_xlfn.XLOOKUP(D100,'M A C R O S'!R:R,'M A C R O S'!F:F,0)</f>
        <v>0</v>
      </c>
      <c r="C100" s="95">
        <f t="shared" si="5"/>
        <v>0</v>
      </c>
      <c r="D100" s="95" t="s">
        <v>199</v>
      </c>
      <c r="E100" s="95">
        <f t="shared" si="3"/>
        <v>0</v>
      </c>
      <c r="F100" s="95">
        <v>10127</v>
      </c>
      <c r="G100" s="95">
        <f t="shared" si="4"/>
        <v>0</v>
      </c>
      <c r="J100" s="91"/>
      <c r="K100" s="91" t="s">
        <v>77</v>
      </c>
      <c r="L100" s="95">
        <f>_xlfn.XLOOKUP(K100,'F U L L   S E T S  (-10%)'!T:T,'F U L L   S E T S  (-10%)'!G:G,0)+_xlfn.XLOOKUP(K100,'M A C R O S'!R:R,'M A C R O S'!F:F,0)</f>
        <v>0</v>
      </c>
      <c r="M100" s="95"/>
      <c r="N100" s="95"/>
      <c r="O100" s="91" t="s">
        <v>83</v>
      </c>
      <c r="P100" s="95">
        <f>_xlfn.XLOOKUP(O100,'F U L L   S E T S  (-10%)'!T:T,'F U L L   S E T S  (-10%)'!G:G,0)+_xlfn.XLOOKUP(O100,'M A C R O S'!R:R,'M A C R O S'!F:F,0)</f>
        <v>0</v>
      </c>
      <c r="Q100" s="91" t="s">
        <v>79</v>
      </c>
      <c r="R100" s="95">
        <f>_xlfn.XLOOKUP(Q100,'F U L L   S E T S  (-10%)'!T:T,'F U L L   S E T S  (-10%)'!G:G,0)+_xlfn.XLOOKUP(Q100,'M A C R O S'!R:R,'M A C R O S'!F:F,0)</f>
        <v>0</v>
      </c>
      <c r="S100" s="91"/>
    </row>
    <row r="101" spans="1:19" hidden="1" x14ac:dyDescent="0.2">
      <c r="A101" s="95" t="s">
        <v>618</v>
      </c>
      <c r="B101" s="95">
        <f>_xlfn.XLOOKUP(D101,'M A C R O S'!R:R,'M A C R O S'!F:F,0)</f>
        <v>0</v>
      </c>
      <c r="C101" s="95">
        <f t="shared" si="5"/>
        <v>0</v>
      </c>
      <c r="D101" s="95" t="s">
        <v>201</v>
      </c>
      <c r="E101" s="95">
        <f t="shared" si="3"/>
        <v>0</v>
      </c>
      <c r="F101" s="95">
        <v>10127</v>
      </c>
      <c r="G101" s="95">
        <f t="shared" si="4"/>
        <v>0</v>
      </c>
      <c r="J101" s="91"/>
      <c r="K101" s="91" t="s">
        <v>77</v>
      </c>
      <c r="L101" s="95">
        <f>_xlfn.XLOOKUP(K101,'F U L L   S E T S  (-10%)'!T:T,'F U L L   S E T S  (-10%)'!G:G,0)+_xlfn.XLOOKUP(K101,'M A C R O S'!R:R,'M A C R O S'!F:F,0)</f>
        <v>0</v>
      </c>
      <c r="M101" s="91" t="s">
        <v>81</v>
      </c>
      <c r="N101" s="95">
        <f>_xlfn.XLOOKUP(M101,'F U L L   S E T S  (-10%)'!T:T,'F U L L   S E T S  (-10%)'!G:G,0)+_xlfn.XLOOKUP(M101,'M A C R O S'!R:R,'M A C R O S'!F:F,0)</f>
        <v>0</v>
      </c>
      <c r="O101" s="95"/>
      <c r="P101" s="95"/>
      <c r="Q101" s="91" t="s">
        <v>79</v>
      </c>
      <c r="R101" s="95">
        <f>_xlfn.XLOOKUP(Q101,'F U L L   S E T S  (-10%)'!T:T,'F U L L   S E T S  (-10%)'!G:G,0)+_xlfn.XLOOKUP(Q101,'M A C R O S'!R:R,'M A C R O S'!F:F,0)</f>
        <v>0</v>
      </c>
      <c r="S101" s="91"/>
    </row>
    <row r="102" spans="1:19" hidden="1" x14ac:dyDescent="0.2">
      <c r="A102" s="95" t="s">
        <v>618</v>
      </c>
      <c r="B102" s="95">
        <f>_xlfn.XLOOKUP(D102,'M A C R O S'!R:R,'M A C R O S'!F:F,0)</f>
        <v>0</v>
      </c>
      <c r="C102" s="95">
        <f t="shared" si="5"/>
        <v>0</v>
      </c>
      <c r="D102" s="95" t="s">
        <v>203</v>
      </c>
      <c r="E102" s="95">
        <f t="shared" si="3"/>
        <v>0</v>
      </c>
      <c r="F102" s="95">
        <v>10127</v>
      </c>
      <c r="G102" s="95">
        <f t="shared" si="4"/>
        <v>0</v>
      </c>
      <c r="J102" s="91"/>
      <c r="K102" s="91" t="s">
        <v>77</v>
      </c>
      <c r="L102" s="95">
        <f>_xlfn.XLOOKUP(K102,'F U L L   S E T S  (-10%)'!T:T,'F U L L   S E T S  (-10%)'!G:G,0)+_xlfn.XLOOKUP(K102,'M A C R O S'!R:R,'M A C R O S'!F:F,0)</f>
        <v>0</v>
      </c>
      <c r="M102" s="91" t="s">
        <v>81</v>
      </c>
      <c r="N102" s="95">
        <f>_xlfn.XLOOKUP(M102,'F U L L   S E T S  (-10%)'!T:T,'F U L L   S E T S  (-10%)'!G:G,0)+_xlfn.XLOOKUP(M102,'M A C R O S'!R:R,'M A C R O S'!F:F,0)</f>
        <v>0</v>
      </c>
      <c r="O102" s="95"/>
      <c r="P102" s="95"/>
      <c r="Q102" s="91" t="s">
        <v>79</v>
      </c>
      <c r="R102" s="95">
        <f>_xlfn.XLOOKUP(Q102,'F U L L   S E T S  (-10%)'!T:T,'F U L L   S E T S  (-10%)'!G:G,0)+_xlfn.XLOOKUP(Q102,'M A C R O S'!R:R,'M A C R O S'!F:F,0)</f>
        <v>0</v>
      </c>
      <c r="S102" s="91"/>
    </row>
    <row r="103" spans="1:19" hidden="1" x14ac:dyDescent="0.2">
      <c r="A103" s="95" t="s">
        <v>618</v>
      </c>
      <c r="B103" s="95">
        <f>_xlfn.XLOOKUP(D103,'M A C R O S'!R:R,'M A C R O S'!F:F,0)</f>
        <v>0</v>
      </c>
      <c r="C103" s="95">
        <f t="shared" si="5"/>
        <v>0</v>
      </c>
      <c r="D103" s="95" t="s">
        <v>205</v>
      </c>
      <c r="E103" s="95">
        <f t="shared" si="3"/>
        <v>0</v>
      </c>
      <c r="F103" s="95">
        <v>10127</v>
      </c>
      <c r="G103" s="95">
        <f t="shared" si="4"/>
        <v>0</v>
      </c>
      <c r="J103" s="91"/>
      <c r="K103" s="91" t="s">
        <v>77</v>
      </c>
      <c r="L103" s="95">
        <f>_xlfn.XLOOKUP(K103,'F U L L   S E T S  (-10%)'!T:T,'F U L L   S E T S  (-10%)'!G:G,0)+_xlfn.XLOOKUP(K103,'M A C R O S'!R:R,'M A C R O S'!F:F,0)</f>
        <v>0</v>
      </c>
      <c r="M103" s="95"/>
      <c r="N103" s="95"/>
      <c r="O103" s="91" t="s">
        <v>83</v>
      </c>
      <c r="P103" s="95">
        <f>_xlfn.XLOOKUP(O103,'F U L L   S E T S  (-10%)'!T:T,'F U L L   S E T S  (-10%)'!G:G,0)+_xlfn.XLOOKUP(O103,'M A C R O S'!R:R,'M A C R O S'!F:F,0)</f>
        <v>0</v>
      </c>
      <c r="Q103" s="91" t="s">
        <v>79</v>
      </c>
      <c r="R103" s="95">
        <f>_xlfn.XLOOKUP(Q103,'F U L L   S E T S  (-10%)'!T:T,'F U L L   S E T S  (-10%)'!G:G,0)+_xlfn.XLOOKUP(Q103,'M A C R O S'!R:R,'M A C R O S'!F:F,0)</f>
        <v>0</v>
      </c>
      <c r="S103" s="91"/>
    </row>
    <row r="104" spans="1:19" hidden="1" x14ac:dyDescent="0.2">
      <c r="A104" s="95" t="s">
        <v>618</v>
      </c>
      <c r="B104" s="95">
        <f>_xlfn.XLOOKUP(D104,'M A C R O S'!R:R,'M A C R O S'!F:F,0)</f>
        <v>0</v>
      </c>
      <c r="C104" s="95">
        <f t="shared" si="5"/>
        <v>0</v>
      </c>
      <c r="D104" s="95" t="s">
        <v>207</v>
      </c>
      <c r="E104" s="95">
        <f t="shared" si="3"/>
        <v>0</v>
      </c>
      <c r="F104" s="95">
        <v>10127</v>
      </c>
      <c r="G104" s="95">
        <f t="shared" si="4"/>
        <v>0</v>
      </c>
      <c r="J104" s="91"/>
      <c r="K104" s="91" t="s">
        <v>77</v>
      </c>
      <c r="L104" s="95">
        <f>_xlfn.XLOOKUP(K104,'F U L L   S E T S  (-10%)'!T:T,'F U L L   S E T S  (-10%)'!G:G,0)+_xlfn.XLOOKUP(K104,'M A C R O S'!R:R,'M A C R O S'!F:F,0)</f>
        <v>0</v>
      </c>
      <c r="M104" s="95"/>
      <c r="N104" s="95"/>
      <c r="O104" s="91" t="s">
        <v>83</v>
      </c>
      <c r="P104" s="95">
        <f>_xlfn.XLOOKUP(O104,'F U L L   S E T S  (-10%)'!T:T,'F U L L   S E T S  (-10%)'!G:G,0)+_xlfn.XLOOKUP(O104,'M A C R O S'!R:R,'M A C R O S'!F:F,0)</f>
        <v>0</v>
      </c>
      <c r="Q104" s="91" t="s">
        <v>79</v>
      </c>
      <c r="R104" s="95">
        <f>_xlfn.XLOOKUP(Q104,'F U L L   S E T S  (-10%)'!T:T,'F U L L   S E T S  (-10%)'!G:G,0)+_xlfn.XLOOKUP(Q104,'M A C R O S'!R:R,'M A C R O S'!F:F,0)</f>
        <v>0</v>
      </c>
      <c r="S104" s="91"/>
    </row>
    <row r="105" spans="1:19" hidden="1" x14ac:dyDescent="0.2">
      <c r="A105" s="95" t="s">
        <v>618</v>
      </c>
      <c r="B105" s="95">
        <f>_xlfn.XLOOKUP(D105,'M A C R O S'!R:R,'M A C R O S'!F:F,0)</f>
        <v>0</v>
      </c>
      <c r="C105" s="95">
        <f t="shared" si="5"/>
        <v>0</v>
      </c>
      <c r="D105" s="95" t="s">
        <v>209</v>
      </c>
      <c r="E105" s="95">
        <f t="shared" si="3"/>
        <v>0</v>
      </c>
      <c r="F105" s="95">
        <v>10127</v>
      </c>
      <c r="G105" s="95">
        <f t="shared" si="4"/>
        <v>0</v>
      </c>
      <c r="J105" s="91"/>
      <c r="K105" s="91" t="s">
        <v>77</v>
      </c>
      <c r="L105" s="95">
        <f>_xlfn.XLOOKUP(K105,'F U L L   S E T S  (-10%)'!T:T,'F U L L   S E T S  (-10%)'!G:G,0)+_xlfn.XLOOKUP(K105,'M A C R O S'!R:R,'M A C R O S'!F:F,0)</f>
        <v>0</v>
      </c>
      <c r="M105" s="91" t="s">
        <v>81</v>
      </c>
      <c r="N105" s="95">
        <f>_xlfn.XLOOKUP(M105,'F U L L   S E T S  (-10%)'!T:T,'F U L L   S E T S  (-10%)'!G:G,0)+_xlfn.XLOOKUP(M105,'M A C R O S'!R:R,'M A C R O S'!F:F,0)</f>
        <v>0</v>
      </c>
      <c r="O105" s="95"/>
      <c r="P105" s="95"/>
      <c r="Q105" s="91" t="s">
        <v>79</v>
      </c>
      <c r="R105" s="95">
        <f>_xlfn.XLOOKUP(Q105,'F U L L   S E T S  (-10%)'!T:T,'F U L L   S E T S  (-10%)'!G:G,0)+_xlfn.XLOOKUP(Q105,'M A C R O S'!R:R,'M A C R O S'!F:F,0)</f>
        <v>0</v>
      </c>
      <c r="S105" s="91"/>
    </row>
    <row r="106" spans="1:19" hidden="1" x14ac:dyDescent="0.2">
      <c r="A106" s="95" t="s">
        <v>618</v>
      </c>
      <c r="B106" s="95">
        <f>_xlfn.XLOOKUP(D106,'M A C R O S'!R:R,'M A C R O S'!F:F,0)</f>
        <v>0</v>
      </c>
      <c r="C106" s="95">
        <f t="shared" si="5"/>
        <v>0</v>
      </c>
      <c r="D106" s="95" t="s">
        <v>211</v>
      </c>
      <c r="E106" s="95">
        <f t="shared" si="3"/>
        <v>0</v>
      </c>
      <c r="F106" s="95">
        <v>10127</v>
      </c>
      <c r="G106" s="95">
        <f t="shared" si="4"/>
        <v>0</v>
      </c>
      <c r="J106" s="91"/>
      <c r="K106" s="91" t="s">
        <v>77</v>
      </c>
      <c r="L106" s="95">
        <f>_xlfn.XLOOKUP(K106,'F U L L   S E T S  (-10%)'!T:T,'F U L L   S E T S  (-10%)'!G:G,0)+_xlfn.XLOOKUP(K106,'M A C R O S'!R:R,'M A C R O S'!F:F,0)</f>
        <v>0</v>
      </c>
      <c r="M106" s="95"/>
      <c r="N106" s="95"/>
      <c r="O106" s="91" t="s">
        <v>83</v>
      </c>
      <c r="P106" s="95">
        <f>_xlfn.XLOOKUP(O106,'F U L L   S E T S  (-10%)'!T:T,'F U L L   S E T S  (-10%)'!G:G,0)+_xlfn.XLOOKUP(O106,'M A C R O S'!R:R,'M A C R O S'!F:F,0)</f>
        <v>0</v>
      </c>
      <c r="Q106" s="91" t="s">
        <v>79</v>
      </c>
      <c r="R106" s="95">
        <f>_xlfn.XLOOKUP(Q106,'F U L L   S E T S  (-10%)'!T:T,'F U L L   S E T S  (-10%)'!G:G,0)+_xlfn.XLOOKUP(Q106,'M A C R O S'!R:R,'M A C R O S'!F:F,0)</f>
        <v>0</v>
      </c>
      <c r="S106" s="91"/>
    </row>
    <row r="107" spans="1:19" hidden="1" x14ac:dyDescent="0.2">
      <c r="A107" s="161" t="s">
        <v>618</v>
      </c>
      <c r="B107" s="161">
        <f>_xlfn.XLOOKUP(D107,'M A C R O S'!R:R,'M A C R O S'!F:F,0)</f>
        <v>0</v>
      </c>
      <c r="C107" s="161">
        <f t="shared" si="5"/>
        <v>0</v>
      </c>
      <c r="D107" s="161" t="s">
        <v>216</v>
      </c>
      <c r="E107" s="161">
        <f t="shared" si="3"/>
        <v>0</v>
      </c>
      <c r="F107" s="161">
        <v>10086</v>
      </c>
      <c r="G107" s="161">
        <f t="shared" si="4"/>
        <v>0</v>
      </c>
      <c r="J107" s="91"/>
      <c r="K107" s="91" t="s">
        <v>85</v>
      </c>
      <c r="L107" s="95">
        <f>_xlfn.XLOOKUP(K107,'F U L L   S E T S  (-10%)'!T:T,'F U L L   S E T S  (-10%)'!G:G,0)+_xlfn.XLOOKUP(K107,'M A C R O S'!R:R,'M A C R O S'!F:F,0)</f>
        <v>0</v>
      </c>
      <c r="M107" s="91" t="s">
        <v>89</v>
      </c>
      <c r="N107" s="95">
        <f>_xlfn.XLOOKUP(M107,'F U L L   S E T S  (-10%)'!T:T,'F U L L   S E T S  (-10%)'!G:G,0)+_xlfn.XLOOKUP(M107,'M A C R O S'!R:R,'M A C R O S'!F:F,0)</f>
        <v>0</v>
      </c>
      <c r="O107" s="95"/>
      <c r="P107" s="95"/>
      <c r="Q107" s="90" t="s">
        <v>87</v>
      </c>
      <c r="R107" s="95">
        <f>_xlfn.XLOOKUP(Q107,'F U L L   S E T S  (-10%)'!T:T,'F U L L   S E T S  (-10%)'!G:G,0)+_xlfn.XLOOKUP(Q107,'M A C R O S'!R:R,'M A C R O S'!F:F,0)</f>
        <v>0</v>
      </c>
      <c r="S107" s="91"/>
    </row>
    <row r="108" spans="1:19" hidden="1" x14ac:dyDescent="0.2">
      <c r="A108" s="95" t="s">
        <v>618</v>
      </c>
      <c r="B108" s="95">
        <f>_xlfn.XLOOKUP(D108,'M A C R O S'!R:R,'M A C R O S'!F:F,0)</f>
        <v>0</v>
      </c>
      <c r="C108" s="95">
        <f t="shared" si="5"/>
        <v>0</v>
      </c>
      <c r="D108" s="95" t="s">
        <v>218</v>
      </c>
      <c r="E108" s="95">
        <f t="shared" si="3"/>
        <v>0</v>
      </c>
      <c r="F108" s="95">
        <v>10086</v>
      </c>
      <c r="G108" s="95">
        <f t="shared" si="4"/>
        <v>0</v>
      </c>
      <c r="J108" s="91"/>
      <c r="K108" s="91" t="s">
        <v>85</v>
      </c>
      <c r="L108" s="95">
        <f>_xlfn.XLOOKUP(K108,'F U L L   S E T S  (-10%)'!T:T,'F U L L   S E T S  (-10%)'!G:G,0)+_xlfn.XLOOKUP(K108,'M A C R O S'!R:R,'M A C R O S'!F:F,0)</f>
        <v>0</v>
      </c>
      <c r="M108" s="95"/>
      <c r="N108" s="95"/>
      <c r="O108" s="90" t="s">
        <v>91</v>
      </c>
      <c r="P108" s="95">
        <f>_xlfn.XLOOKUP(O108,'F U L L   S E T S  (-10%)'!T:T,'F U L L   S E T S  (-10%)'!G:G,0)+_xlfn.XLOOKUP(O108,'M A C R O S'!R:R,'M A C R O S'!F:F,0)</f>
        <v>0</v>
      </c>
      <c r="Q108" s="90" t="s">
        <v>87</v>
      </c>
      <c r="R108" s="95">
        <f>_xlfn.XLOOKUP(Q108,'F U L L   S E T S  (-10%)'!T:T,'F U L L   S E T S  (-10%)'!G:G,0)+_xlfn.XLOOKUP(Q108,'M A C R O S'!R:R,'M A C R O S'!F:F,0)</f>
        <v>0</v>
      </c>
      <c r="S108" s="91"/>
    </row>
    <row r="109" spans="1:19" hidden="1" x14ac:dyDescent="0.2">
      <c r="A109" s="95" t="s">
        <v>618</v>
      </c>
      <c r="B109" s="95">
        <f>_xlfn.XLOOKUP(D109,'M A C R O S'!R:R,'M A C R O S'!F:F,0)</f>
        <v>0</v>
      </c>
      <c r="C109" s="95">
        <f t="shared" si="5"/>
        <v>0</v>
      </c>
      <c r="D109" s="95" t="s">
        <v>220</v>
      </c>
      <c r="E109" s="95">
        <f t="shared" si="3"/>
        <v>0</v>
      </c>
      <c r="F109" s="95">
        <v>10086</v>
      </c>
      <c r="G109" s="95">
        <f t="shared" si="4"/>
        <v>0</v>
      </c>
      <c r="J109" s="91"/>
      <c r="K109" s="91" t="s">
        <v>85</v>
      </c>
      <c r="L109" s="95">
        <f>_xlfn.XLOOKUP(K109,'F U L L   S E T S  (-10%)'!T:T,'F U L L   S E T S  (-10%)'!G:G,0)+_xlfn.XLOOKUP(K109,'M A C R O S'!R:R,'M A C R O S'!F:F,0)</f>
        <v>0</v>
      </c>
      <c r="M109" s="91" t="s">
        <v>89</v>
      </c>
      <c r="N109" s="95">
        <f>_xlfn.XLOOKUP(M109,'F U L L   S E T S  (-10%)'!T:T,'F U L L   S E T S  (-10%)'!G:G,0)+_xlfn.XLOOKUP(M109,'M A C R O S'!R:R,'M A C R O S'!F:F,0)</f>
        <v>0</v>
      </c>
      <c r="O109" s="95"/>
      <c r="P109" s="95"/>
      <c r="Q109" s="90" t="s">
        <v>87</v>
      </c>
      <c r="R109" s="95">
        <f>_xlfn.XLOOKUP(Q109,'F U L L   S E T S  (-10%)'!T:T,'F U L L   S E T S  (-10%)'!G:G,0)+_xlfn.XLOOKUP(Q109,'M A C R O S'!R:R,'M A C R O S'!F:F,0)</f>
        <v>0</v>
      </c>
      <c r="S109" s="91"/>
    </row>
    <row r="110" spans="1:19" hidden="1" x14ac:dyDescent="0.2">
      <c r="A110" s="95" t="s">
        <v>618</v>
      </c>
      <c r="B110" s="95">
        <f>_xlfn.XLOOKUP(D110,'M A C R O S'!R:R,'M A C R O S'!F:F,0)</f>
        <v>0</v>
      </c>
      <c r="C110" s="95">
        <f t="shared" si="5"/>
        <v>0</v>
      </c>
      <c r="D110" s="95" t="s">
        <v>222</v>
      </c>
      <c r="E110" s="95">
        <f t="shared" si="3"/>
        <v>0</v>
      </c>
      <c r="F110" s="95">
        <v>10086</v>
      </c>
      <c r="G110" s="95">
        <f t="shared" si="4"/>
        <v>0</v>
      </c>
      <c r="J110" s="91"/>
      <c r="K110" s="91" t="s">
        <v>85</v>
      </c>
      <c r="L110" s="95">
        <f>_xlfn.XLOOKUP(K110,'F U L L   S E T S  (-10%)'!T:T,'F U L L   S E T S  (-10%)'!G:G,0)+_xlfn.XLOOKUP(K110,'M A C R O S'!R:R,'M A C R O S'!F:F,0)</f>
        <v>0</v>
      </c>
      <c r="M110" s="91" t="s">
        <v>89</v>
      </c>
      <c r="N110" s="95">
        <f>_xlfn.XLOOKUP(M110,'F U L L   S E T S  (-10%)'!T:T,'F U L L   S E T S  (-10%)'!G:G,0)+_xlfn.XLOOKUP(M110,'M A C R O S'!R:R,'M A C R O S'!F:F,0)</f>
        <v>0</v>
      </c>
      <c r="O110" s="95"/>
      <c r="P110" s="95"/>
      <c r="Q110" s="90" t="s">
        <v>87</v>
      </c>
      <c r="R110" s="95">
        <f>_xlfn.XLOOKUP(Q110,'F U L L   S E T S  (-10%)'!T:T,'F U L L   S E T S  (-10%)'!G:G,0)+_xlfn.XLOOKUP(Q110,'M A C R O S'!R:R,'M A C R O S'!F:F,0)</f>
        <v>0</v>
      </c>
      <c r="S110" s="91"/>
    </row>
    <row r="111" spans="1:19" hidden="1" x14ac:dyDescent="0.2">
      <c r="A111" s="95" t="s">
        <v>618</v>
      </c>
      <c r="B111" s="95">
        <f>_xlfn.XLOOKUP(D111,'M A C R O S'!R:R,'M A C R O S'!F:F,0)</f>
        <v>0</v>
      </c>
      <c r="C111" s="95">
        <f t="shared" si="5"/>
        <v>0</v>
      </c>
      <c r="D111" s="95" t="s">
        <v>224</v>
      </c>
      <c r="E111" s="95">
        <f t="shared" si="3"/>
        <v>0</v>
      </c>
      <c r="F111" s="95">
        <v>10086</v>
      </c>
      <c r="G111" s="95">
        <f t="shared" si="4"/>
        <v>0</v>
      </c>
      <c r="J111" s="91"/>
      <c r="K111" s="91" t="s">
        <v>85</v>
      </c>
      <c r="L111" s="95">
        <f>_xlfn.XLOOKUP(K111,'F U L L   S E T S  (-10%)'!T:T,'F U L L   S E T S  (-10%)'!G:G,0)+_xlfn.XLOOKUP(K111,'M A C R O S'!R:R,'M A C R O S'!F:F,0)</f>
        <v>0</v>
      </c>
      <c r="M111" s="95"/>
      <c r="N111" s="95"/>
      <c r="O111" s="90" t="s">
        <v>91</v>
      </c>
      <c r="P111" s="95">
        <f>_xlfn.XLOOKUP(O111,'F U L L   S E T S  (-10%)'!T:T,'F U L L   S E T S  (-10%)'!G:G,0)+_xlfn.XLOOKUP(O111,'M A C R O S'!R:R,'M A C R O S'!F:F,0)</f>
        <v>0</v>
      </c>
      <c r="Q111" s="90" t="s">
        <v>87</v>
      </c>
      <c r="R111" s="95">
        <f>_xlfn.XLOOKUP(Q111,'F U L L   S E T S  (-10%)'!T:T,'F U L L   S E T S  (-10%)'!G:G,0)+_xlfn.XLOOKUP(Q111,'M A C R O S'!R:R,'M A C R O S'!F:F,0)</f>
        <v>0</v>
      </c>
      <c r="S111" s="91"/>
    </row>
    <row r="112" spans="1:19" hidden="1" x14ac:dyDescent="0.2">
      <c r="A112" s="95" t="s">
        <v>618</v>
      </c>
      <c r="B112" s="95">
        <f>_xlfn.XLOOKUP(D112,'M A C R O S'!R:R,'M A C R O S'!F:F,0)</f>
        <v>0</v>
      </c>
      <c r="C112" s="95">
        <f t="shared" si="5"/>
        <v>0</v>
      </c>
      <c r="D112" s="95" t="s">
        <v>226</v>
      </c>
      <c r="E112" s="95">
        <f t="shared" si="3"/>
        <v>0</v>
      </c>
      <c r="F112" s="95">
        <v>10086</v>
      </c>
      <c r="G112" s="95">
        <f t="shared" si="4"/>
        <v>0</v>
      </c>
      <c r="J112" s="91"/>
      <c r="K112" s="91" t="s">
        <v>85</v>
      </c>
      <c r="L112" s="95">
        <f>_xlfn.XLOOKUP(K112,'F U L L   S E T S  (-10%)'!T:T,'F U L L   S E T S  (-10%)'!G:G,0)+_xlfn.XLOOKUP(K112,'M A C R O S'!R:R,'M A C R O S'!F:F,0)</f>
        <v>0</v>
      </c>
      <c r="M112" s="95"/>
      <c r="N112" s="95"/>
      <c r="O112" s="90" t="s">
        <v>91</v>
      </c>
      <c r="P112" s="95">
        <f>_xlfn.XLOOKUP(O112,'F U L L   S E T S  (-10%)'!T:T,'F U L L   S E T S  (-10%)'!G:G,0)+_xlfn.XLOOKUP(O112,'M A C R O S'!R:R,'M A C R O S'!F:F,0)</f>
        <v>0</v>
      </c>
      <c r="Q112" s="90" t="s">
        <v>87</v>
      </c>
      <c r="R112" s="95">
        <f>_xlfn.XLOOKUP(Q112,'F U L L   S E T S  (-10%)'!T:T,'F U L L   S E T S  (-10%)'!G:G,0)+_xlfn.XLOOKUP(Q112,'M A C R O S'!R:R,'M A C R O S'!F:F,0)</f>
        <v>0</v>
      </c>
      <c r="S112" s="91"/>
    </row>
    <row r="113" spans="1:19" hidden="1" x14ac:dyDescent="0.2">
      <c r="A113" s="95" t="s">
        <v>618</v>
      </c>
      <c r="B113" s="95">
        <f>_xlfn.XLOOKUP(D113,'M A C R O S'!R:R,'M A C R O S'!F:F,0)</f>
        <v>0</v>
      </c>
      <c r="C113" s="95">
        <f t="shared" si="5"/>
        <v>0</v>
      </c>
      <c r="D113" s="95" t="s">
        <v>228</v>
      </c>
      <c r="E113" s="95">
        <f t="shared" si="3"/>
        <v>0</v>
      </c>
      <c r="F113" s="95">
        <v>10086</v>
      </c>
      <c r="G113" s="95">
        <f t="shared" si="4"/>
        <v>0</v>
      </c>
      <c r="J113" s="91"/>
      <c r="K113" s="91" t="s">
        <v>85</v>
      </c>
      <c r="L113" s="95">
        <f>_xlfn.XLOOKUP(K113,'F U L L   S E T S  (-10%)'!T:T,'F U L L   S E T S  (-10%)'!G:G,0)+_xlfn.XLOOKUP(K113,'M A C R O S'!R:R,'M A C R O S'!F:F,0)</f>
        <v>0</v>
      </c>
      <c r="M113" s="91" t="s">
        <v>89</v>
      </c>
      <c r="N113" s="95">
        <f>_xlfn.XLOOKUP(M113,'F U L L   S E T S  (-10%)'!T:T,'F U L L   S E T S  (-10%)'!G:G,0)+_xlfn.XLOOKUP(M113,'M A C R O S'!R:R,'M A C R O S'!F:F,0)</f>
        <v>0</v>
      </c>
      <c r="O113" s="95"/>
      <c r="P113" s="95"/>
      <c r="Q113" s="90" t="s">
        <v>87</v>
      </c>
      <c r="R113" s="95">
        <f>_xlfn.XLOOKUP(Q113,'F U L L   S E T S  (-10%)'!T:T,'F U L L   S E T S  (-10%)'!G:G,0)+_xlfn.XLOOKUP(Q113,'M A C R O S'!R:R,'M A C R O S'!F:F,0)</f>
        <v>0</v>
      </c>
      <c r="S113" s="91"/>
    </row>
    <row r="114" spans="1:19" hidden="1" x14ac:dyDescent="0.2">
      <c r="A114" s="95" t="s">
        <v>618</v>
      </c>
      <c r="B114" s="95">
        <f>_xlfn.XLOOKUP(D114,'M A C R O S'!R:R,'M A C R O S'!F:F,0)</f>
        <v>0</v>
      </c>
      <c r="C114" s="95">
        <f t="shared" si="5"/>
        <v>0</v>
      </c>
      <c r="D114" s="95" t="s">
        <v>230</v>
      </c>
      <c r="E114" s="95">
        <f t="shared" si="3"/>
        <v>0</v>
      </c>
      <c r="F114" s="95">
        <v>10086</v>
      </c>
      <c r="G114" s="95">
        <f t="shared" si="4"/>
        <v>0</v>
      </c>
      <c r="J114" s="91"/>
      <c r="K114" s="91" t="s">
        <v>85</v>
      </c>
      <c r="L114" s="95">
        <f>_xlfn.XLOOKUP(K114,'F U L L   S E T S  (-10%)'!T:T,'F U L L   S E T S  (-10%)'!G:G,0)+_xlfn.XLOOKUP(K114,'M A C R O S'!R:R,'M A C R O S'!F:F,0)</f>
        <v>0</v>
      </c>
      <c r="M114" s="91" t="s">
        <v>89</v>
      </c>
      <c r="N114" s="95">
        <f>_xlfn.XLOOKUP(M114,'F U L L   S E T S  (-10%)'!T:T,'F U L L   S E T S  (-10%)'!G:G,0)+_xlfn.XLOOKUP(M114,'M A C R O S'!R:R,'M A C R O S'!F:F,0)</f>
        <v>0</v>
      </c>
      <c r="O114" s="95"/>
      <c r="P114" s="95"/>
      <c r="Q114" s="90" t="s">
        <v>87</v>
      </c>
      <c r="R114" s="95">
        <f>_xlfn.XLOOKUP(Q114,'F U L L   S E T S  (-10%)'!T:T,'F U L L   S E T S  (-10%)'!G:G,0)+_xlfn.XLOOKUP(Q114,'M A C R O S'!R:R,'M A C R O S'!F:F,0)</f>
        <v>0</v>
      </c>
      <c r="S114" s="91"/>
    </row>
    <row r="115" spans="1:19" hidden="1" x14ac:dyDescent="0.2">
      <c r="A115" s="95" t="s">
        <v>618</v>
      </c>
      <c r="B115" s="95">
        <f>_xlfn.XLOOKUP(D115,'M A C R O S'!R:R,'M A C R O S'!F:F,0)</f>
        <v>0</v>
      </c>
      <c r="C115" s="95">
        <f t="shared" si="5"/>
        <v>0</v>
      </c>
      <c r="D115" s="95" t="s">
        <v>232</v>
      </c>
      <c r="E115" s="95">
        <f t="shared" si="3"/>
        <v>0</v>
      </c>
      <c r="F115" s="95">
        <v>10086</v>
      </c>
      <c r="G115" s="95">
        <f t="shared" si="4"/>
        <v>0</v>
      </c>
      <c r="J115" s="91"/>
      <c r="K115" s="91" t="s">
        <v>85</v>
      </c>
      <c r="L115" s="95">
        <f>_xlfn.XLOOKUP(K115,'F U L L   S E T S  (-10%)'!T:T,'F U L L   S E T S  (-10%)'!G:G,0)+_xlfn.XLOOKUP(K115,'M A C R O S'!R:R,'M A C R O S'!F:F,0)</f>
        <v>0</v>
      </c>
      <c r="M115" s="95"/>
      <c r="N115" s="95"/>
      <c r="O115" s="90" t="s">
        <v>91</v>
      </c>
      <c r="P115" s="95">
        <f>_xlfn.XLOOKUP(O115,'F U L L   S E T S  (-10%)'!T:T,'F U L L   S E T S  (-10%)'!G:G,0)+_xlfn.XLOOKUP(O115,'M A C R O S'!R:R,'M A C R O S'!F:F,0)</f>
        <v>0</v>
      </c>
      <c r="Q115" s="90" t="s">
        <v>87</v>
      </c>
      <c r="R115" s="95">
        <f>_xlfn.XLOOKUP(Q115,'F U L L   S E T S  (-10%)'!T:T,'F U L L   S E T S  (-10%)'!G:G,0)+_xlfn.XLOOKUP(Q115,'M A C R O S'!R:R,'M A C R O S'!F:F,0)</f>
        <v>0</v>
      </c>
      <c r="S115" s="91"/>
    </row>
    <row r="116" spans="1:19" hidden="1" x14ac:dyDescent="0.2">
      <c r="A116" s="95" t="s">
        <v>618</v>
      </c>
      <c r="B116" s="95">
        <f>_xlfn.XLOOKUP(D116,'M A C R O S'!R:R,'M A C R O S'!F:F,0)</f>
        <v>0</v>
      </c>
      <c r="C116" s="95">
        <f t="shared" si="5"/>
        <v>0</v>
      </c>
      <c r="D116" s="95" t="s">
        <v>234</v>
      </c>
      <c r="E116" s="95">
        <f t="shared" si="3"/>
        <v>0</v>
      </c>
      <c r="F116" s="95">
        <v>10086</v>
      </c>
      <c r="G116" s="95">
        <f t="shared" si="4"/>
        <v>0</v>
      </c>
      <c r="J116" s="91"/>
      <c r="K116" s="91" t="s">
        <v>85</v>
      </c>
      <c r="L116" s="95">
        <f>_xlfn.XLOOKUP(K116,'F U L L   S E T S  (-10%)'!T:T,'F U L L   S E T S  (-10%)'!G:G,0)+_xlfn.XLOOKUP(K116,'M A C R O S'!R:R,'M A C R O S'!F:F,0)</f>
        <v>0</v>
      </c>
      <c r="M116" s="91" t="s">
        <v>89</v>
      </c>
      <c r="N116" s="95">
        <f>_xlfn.XLOOKUP(M116,'F U L L   S E T S  (-10%)'!T:T,'F U L L   S E T S  (-10%)'!G:G,0)+_xlfn.XLOOKUP(M116,'M A C R O S'!R:R,'M A C R O S'!F:F,0)</f>
        <v>0</v>
      </c>
      <c r="O116" s="95"/>
      <c r="P116" s="95"/>
      <c r="Q116" s="90" t="s">
        <v>87</v>
      </c>
      <c r="R116" s="95">
        <f>_xlfn.XLOOKUP(Q116,'F U L L   S E T S  (-10%)'!T:T,'F U L L   S E T S  (-10%)'!G:G,0)+_xlfn.XLOOKUP(Q116,'M A C R O S'!R:R,'M A C R O S'!F:F,0)</f>
        <v>0</v>
      </c>
      <c r="S116" s="91"/>
    </row>
    <row r="117" spans="1:19" hidden="1" x14ac:dyDescent="0.2">
      <c r="A117" s="95" t="s">
        <v>618</v>
      </c>
      <c r="B117" s="95">
        <f>_xlfn.XLOOKUP(D117,'M A C R O S'!R:R,'M A C R O S'!F:F,0)</f>
        <v>0</v>
      </c>
      <c r="C117" s="95">
        <f t="shared" si="5"/>
        <v>0</v>
      </c>
      <c r="D117" s="95" t="s">
        <v>236</v>
      </c>
      <c r="E117" s="95">
        <f t="shared" si="3"/>
        <v>0</v>
      </c>
      <c r="F117" s="95">
        <v>10086</v>
      </c>
      <c r="G117" s="95">
        <f t="shared" si="4"/>
        <v>0</v>
      </c>
      <c r="J117" s="91"/>
      <c r="K117" s="91" t="s">
        <v>85</v>
      </c>
      <c r="L117" s="95">
        <f>_xlfn.XLOOKUP(K117,'F U L L   S E T S  (-10%)'!T:T,'F U L L   S E T S  (-10%)'!G:G,0)+_xlfn.XLOOKUP(K117,'M A C R O S'!R:R,'M A C R O S'!F:F,0)</f>
        <v>0</v>
      </c>
      <c r="M117" s="91" t="s">
        <v>89</v>
      </c>
      <c r="N117" s="95">
        <f>_xlfn.XLOOKUP(M117,'F U L L   S E T S  (-10%)'!T:T,'F U L L   S E T S  (-10%)'!G:G,0)+_xlfn.XLOOKUP(M117,'M A C R O S'!R:R,'M A C R O S'!F:F,0)</f>
        <v>0</v>
      </c>
      <c r="O117" s="95"/>
      <c r="P117" s="95"/>
      <c r="Q117" s="90" t="s">
        <v>87</v>
      </c>
      <c r="R117" s="95">
        <f>_xlfn.XLOOKUP(Q117,'F U L L   S E T S  (-10%)'!T:T,'F U L L   S E T S  (-10%)'!G:G,0)+_xlfn.XLOOKUP(Q117,'M A C R O S'!R:R,'M A C R O S'!F:F,0)</f>
        <v>0</v>
      </c>
      <c r="S117" s="91"/>
    </row>
    <row r="118" spans="1:19" hidden="1" x14ac:dyDescent="0.2">
      <c r="A118" s="95" t="s">
        <v>618</v>
      </c>
      <c r="B118" s="95">
        <f>_xlfn.XLOOKUP(D118,'M A C R O S'!R:R,'M A C R O S'!F:F,0)</f>
        <v>0</v>
      </c>
      <c r="C118" s="95">
        <f t="shared" si="5"/>
        <v>0</v>
      </c>
      <c r="D118" s="95" t="s">
        <v>238</v>
      </c>
      <c r="E118" s="95">
        <f t="shared" si="3"/>
        <v>0</v>
      </c>
      <c r="F118" s="95">
        <v>10086</v>
      </c>
      <c r="G118" s="95">
        <f t="shared" si="4"/>
        <v>0</v>
      </c>
      <c r="J118" s="91"/>
      <c r="K118" s="91" t="s">
        <v>85</v>
      </c>
      <c r="L118" s="95">
        <f>_xlfn.XLOOKUP(K118,'F U L L   S E T S  (-10%)'!T:T,'F U L L   S E T S  (-10%)'!G:G,0)+_xlfn.XLOOKUP(K118,'M A C R O S'!R:R,'M A C R O S'!F:F,0)</f>
        <v>0</v>
      </c>
      <c r="M118" s="91" t="s">
        <v>89</v>
      </c>
      <c r="N118" s="95">
        <f>_xlfn.XLOOKUP(M118,'F U L L   S E T S  (-10%)'!T:T,'F U L L   S E T S  (-10%)'!G:G,0)+_xlfn.XLOOKUP(M118,'M A C R O S'!R:R,'M A C R O S'!F:F,0)</f>
        <v>0</v>
      </c>
      <c r="O118" s="95"/>
      <c r="P118" s="95"/>
      <c r="Q118" s="90" t="s">
        <v>87</v>
      </c>
      <c r="R118" s="95">
        <f>_xlfn.XLOOKUP(Q118,'F U L L   S E T S  (-10%)'!T:T,'F U L L   S E T S  (-10%)'!G:G,0)+_xlfn.XLOOKUP(Q118,'M A C R O S'!R:R,'M A C R O S'!F:F,0)</f>
        <v>0</v>
      </c>
      <c r="S118" s="91"/>
    </row>
    <row r="119" spans="1:19" hidden="1" x14ac:dyDescent="0.2">
      <c r="A119" s="95" t="s">
        <v>618</v>
      </c>
      <c r="B119" s="95">
        <f>_xlfn.XLOOKUP(D119,'M A C R O S'!R:R,'M A C R O S'!F:F,0)</f>
        <v>0</v>
      </c>
      <c r="C119" s="95">
        <f t="shared" si="5"/>
        <v>0</v>
      </c>
      <c r="D119" s="95" t="s">
        <v>240</v>
      </c>
      <c r="E119" s="95">
        <f t="shared" si="3"/>
        <v>0</v>
      </c>
      <c r="F119" s="95">
        <v>10086</v>
      </c>
      <c r="G119" s="95">
        <f t="shared" si="4"/>
        <v>0</v>
      </c>
      <c r="J119" s="91"/>
      <c r="K119" s="91" t="s">
        <v>85</v>
      </c>
      <c r="L119" s="95">
        <f>_xlfn.XLOOKUP(K119,'F U L L   S E T S  (-10%)'!T:T,'F U L L   S E T S  (-10%)'!G:G,0)+_xlfn.XLOOKUP(K119,'M A C R O S'!R:R,'M A C R O S'!F:F,0)</f>
        <v>0</v>
      </c>
      <c r="M119" s="91" t="s">
        <v>89</v>
      </c>
      <c r="N119" s="95">
        <f>_xlfn.XLOOKUP(M119,'F U L L   S E T S  (-10%)'!T:T,'F U L L   S E T S  (-10%)'!G:G,0)+_xlfn.XLOOKUP(M119,'M A C R O S'!R:R,'M A C R O S'!F:F,0)</f>
        <v>0</v>
      </c>
      <c r="O119" s="95"/>
      <c r="P119" s="95"/>
      <c r="Q119" s="90" t="s">
        <v>87</v>
      </c>
      <c r="R119" s="95">
        <f>_xlfn.XLOOKUP(Q119,'F U L L   S E T S  (-10%)'!T:T,'F U L L   S E T S  (-10%)'!G:G,0)+_xlfn.XLOOKUP(Q119,'M A C R O S'!R:R,'M A C R O S'!F:F,0)</f>
        <v>0</v>
      </c>
      <c r="S119" s="91"/>
    </row>
    <row r="120" spans="1:19" hidden="1" x14ac:dyDescent="0.2">
      <c r="A120" s="95" t="s">
        <v>618</v>
      </c>
      <c r="B120" s="95">
        <f>_xlfn.XLOOKUP(D120,'M A C R O S'!R:R,'M A C R O S'!F:F,0)</f>
        <v>0</v>
      </c>
      <c r="C120" s="95">
        <f t="shared" si="5"/>
        <v>0</v>
      </c>
      <c r="D120" s="95" t="s">
        <v>242</v>
      </c>
      <c r="E120" s="95">
        <f t="shared" si="3"/>
        <v>0</v>
      </c>
      <c r="F120" s="95">
        <v>10086</v>
      </c>
      <c r="G120" s="95">
        <f t="shared" si="4"/>
        <v>0</v>
      </c>
      <c r="J120" s="91"/>
      <c r="K120" s="91" t="s">
        <v>85</v>
      </c>
      <c r="L120" s="95">
        <f>_xlfn.XLOOKUP(K120,'F U L L   S E T S  (-10%)'!T:T,'F U L L   S E T S  (-10%)'!G:G,0)+_xlfn.XLOOKUP(K120,'M A C R O S'!R:R,'M A C R O S'!F:F,0)</f>
        <v>0</v>
      </c>
      <c r="M120" s="95"/>
      <c r="N120" s="95"/>
      <c r="O120" s="90" t="s">
        <v>91</v>
      </c>
      <c r="P120" s="95">
        <f>_xlfn.XLOOKUP(O120,'F U L L   S E T S  (-10%)'!T:T,'F U L L   S E T S  (-10%)'!G:G,0)+_xlfn.XLOOKUP(O120,'M A C R O S'!R:R,'M A C R O S'!F:F,0)</f>
        <v>0</v>
      </c>
      <c r="Q120" s="90" t="s">
        <v>87</v>
      </c>
      <c r="R120" s="95">
        <f>_xlfn.XLOOKUP(Q120,'F U L L   S E T S  (-10%)'!T:T,'F U L L   S E T S  (-10%)'!G:G,0)+_xlfn.XLOOKUP(Q120,'M A C R O S'!R:R,'M A C R O S'!F:F,0)</f>
        <v>0</v>
      </c>
      <c r="S120" s="91"/>
    </row>
    <row r="121" spans="1:19" hidden="1" x14ac:dyDescent="0.2">
      <c r="A121" s="95" t="s">
        <v>618</v>
      </c>
      <c r="B121" s="95">
        <f>_xlfn.XLOOKUP(D121,'M A C R O S'!R:R,'M A C R O S'!F:F,0)</f>
        <v>0</v>
      </c>
      <c r="C121" s="95">
        <f t="shared" si="5"/>
        <v>0</v>
      </c>
      <c r="D121" s="95" t="s">
        <v>244</v>
      </c>
      <c r="E121" s="95">
        <f t="shared" si="3"/>
        <v>0</v>
      </c>
      <c r="F121" s="95">
        <v>10086</v>
      </c>
      <c r="G121" s="95">
        <f t="shared" si="4"/>
        <v>0</v>
      </c>
      <c r="J121" s="91"/>
      <c r="K121" s="91" t="s">
        <v>85</v>
      </c>
      <c r="L121" s="95">
        <f>_xlfn.XLOOKUP(K121,'F U L L   S E T S  (-10%)'!T:T,'F U L L   S E T S  (-10%)'!G:G,0)+_xlfn.XLOOKUP(K121,'M A C R O S'!R:R,'M A C R O S'!F:F,0)</f>
        <v>0</v>
      </c>
      <c r="M121" s="95"/>
      <c r="N121" s="95"/>
      <c r="O121" s="90" t="s">
        <v>91</v>
      </c>
      <c r="P121" s="95">
        <f>_xlfn.XLOOKUP(O121,'F U L L   S E T S  (-10%)'!T:T,'F U L L   S E T S  (-10%)'!G:G,0)+_xlfn.XLOOKUP(O121,'M A C R O S'!R:R,'M A C R O S'!F:F,0)</f>
        <v>0</v>
      </c>
      <c r="Q121" s="90" t="s">
        <v>87</v>
      </c>
      <c r="R121" s="95">
        <f>_xlfn.XLOOKUP(Q121,'F U L L   S E T S  (-10%)'!T:T,'F U L L   S E T S  (-10%)'!G:G,0)+_xlfn.XLOOKUP(Q121,'M A C R O S'!R:R,'M A C R O S'!F:F,0)</f>
        <v>0</v>
      </c>
      <c r="S121" s="91"/>
    </row>
    <row r="122" spans="1:19" hidden="1" x14ac:dyDescent="0.2">
      <c r="A122" s="95" t="s">
        <v>618</v>
      </c>
      <c r="B122" s="95">
        <f>_xlfn.XLOOKUP(D122,'M A C R O S'!R:R,'M A C R O S'!F:F,0)</f>
        <v>0</v>
      </c>
      <c r="C122" s="95">
        <f t="shared" si="5"/>
        <v>0</v>
      </c>
      <c r="D122" s="95" t="s">
        <v>246</v>
      </c>
      <c r="E122" s="95">
        <f t="shared" si="3"/>
        <v>0</v>
      </c>
      <c r="F122" s="95">
        <v>10086</v>
      </c>
      <c r="G122" s="95">
        <f t="shared" si="4"/>
        <v>0</v>
      </c>
      <c r="J122" s="91"/>
      <c r="K122" s="91" t="s">
        <v>85</v>
      </c>
      <c r="L122" s="95">
        <f>_xlfn.XLOOKUP(K122,'F U L L   S E T S  (-10%)'!T:T,'F U L L   S E T S  (-10%)'!G:G,0)+_xlfn.XLOOKUP(K122,'M A C R O S'!R:R,'M A C R O S'!F:F,0)</f>
        <v>0</v>
      </c>
      <c r="M122" s="91" t="s">
        <v>89</v>
      </c>
      <c r="N122" s="95">
        <f>_xlfn.XLOOKUP(M122,'F U L L   S E T S  (-10%)'!T:T,'F U L L   S E T S  (-10%)'!G:G,0)+_xlfn.XLOOKUP(M122,'M A C R O S'!R:R,'M A C R O S'!F:F,0)</f>
        <v>0</v>
      </c>
      <c r="O122" s="95"/>
      <c r="P122" s="95"/>
      <c r="Q122" s="90" t="s">
        <v>87</v>
      </c>
      <c r="R122" s="95">
        <f>_xlfn.XLOOKUP(Q122,'F U L L   S E T S  (-10%)'!T:T,'F U L L   S E T S  (-10%)'!G:G,0)+_xlfn.XLOOKUP(Q122,'M A C R O S'!R:R,'M A C R O S'!F:F,0)</f>
        <v>0</v>
      </c>
      <c r="S122" s="91"/>
    </row>
    <row r="123" spans="1:19" hidden="1" x14ac:dyDescent="0.2">
      <c r="A123" s="95" t="s">
        <v>618</v>
      </c>
      <c r="B123" s="95">
        <f>_xlfn.XLOOKUP(D123,'M A C R O S'!R:R,'M A C R O S'!F:F,0)</f>
        <v>0</v>
      </c>
      <c r="C123" s="95">
        <f t="shared" si="5"/>
        <v>0</v>
      </c>
      <c r="D123" s="95" t="s">
        <v>248</v>
      </c>
      <c r="E123" s="95">
        <f t="shared" si="3"/>
        <v>0</v>
      </c>
      <c r="F123" s="95">
        <v>10086</v>
      </c>
      <c r="G123" s="95">
        <f t="shared" si="4"/>
        <v>0</v>
      </c>
      <c r="J123" s="91"/>
      <c r="K123" s="91" t="s">
        <v>85</v>
      </c>
      <c r="L123" s="95">
        <f>_xlfn.XLOOKUP(K123,'F U L L   S E T S  (-10%)'!T:T,'F U L L   S E T S  (-10%)'!G:G,0)+_xlfn.XLOOKUP(K123,'M A C R O S'!R:R,'M A C R O S'!F:F,0)</f>
        <v>0</v>
      </c>
      <c r="M123" s="91" t="s">
        <v>89</v>
      </c>
      <c r="N123" s="95">
        <f>_xlfn.XLOOKUP(M123,'F U L L   S E T S  (-10%)'!T:T,'F U L L   S E T S  (-10%)'!G:G,0)+_xlfn.XLOOKUP(M123,'M A C R O S'!R:R,'M A C R O S'!F:F,0)</f>
        <v>0</v>
      </c>
      <c r="O123" s="95"/>
      <c r="P123" s="95"/>
      <c r="Q123" s="90" t="s">
        <v>87</v>
      </c>
      <c r="R123" s="95">
        <f>_xlfn.XLOOKUP(Q123,'F U L L   S E T S  (-10%)'!T:T,'F U L L   S E T S  (-10%)'!G:G,0)+_xlfn.XLOOKUP(Q123,'M A C R O S'!R:R,'M A C R O S'!F:F,0)</f>
        <v>0</v>
      </c>
      <c r="S123" s="91"/>
    </row>
    <row r="124" spans="1:19" hidden="1" x14ac:dyDescent="0.2">
      <c r="A124" s="95" t="s">
        <v>618</v>
      </c>
      <c r="B124" s="95">
        <f>_xlfn.XLOOKUP(D124,'M A C R O S'!R:R,'M A C R O S'!F:F,0)</f>
        <v>0</v>
      </c>
      <c r="C124" s="95">
        <f t="shared" si="5"/>
        <v>0</v>
      </c>
      <c r="D124" s="95" t="s">
        <v>250</v>
      </c>
      <c r="E124" s="95">
        <f t="shared" si="3"/>
        <v>0</v>
      </c>
      <c r="F124" s="95">
        <v>10086</v>
      </c>
      <c r="G124" s="95">
        <f t="shared" si="4"/>
        <v>0</v>
      </c>
      <c r="J124" s="91"/>
      <c r="K124" s="91" t="s">
        <v>85</v>
      </c>
      <c r="L124" s="95">
        <f>_xlfn.XLOOKUP(K124,'F U L L   S E T S  (-10%)'!T:T,'F U L L   S E T S  (-10%)'!G:G,0)+_xlfn.XLOOKUP(K124,'M A C R O S'!R:R,'M A C R O S'!F:F,0)</f>
        <v>0</v>
      </c>
      <c r="M124" s="95"/>
      <c r="N124" s="95"/>
      <c r="O124" s="90" t="s">
        <v>91</v>
      </c>
      <c r="P124" s="95">
        <f>_xlfn.XLOOKUP(O124,'F U L L   S E T S  (-10%)'!T:T,'F U L L   S E T S  (-10%)'!G:G,0)+_xlfn.XLOOKUP(O124,'M A C R O S'!R:R,'M A C R O S'!F:F,0)</f>
        <v>0</v>
      </c>
      <c r="Q124" s="90" t="s">
        <v>87</v>
      </c>
      <c r="R124" s="95">
        <f>_xlfn.XLOOKUP(Q124,'F U L L   S E T S  (-10%)'!T:T,'F U L L   S E T S  (-10%)'!G:G,0)+_xlfn.XLOOKUP(Q124,'M A C R O S'!R:R,'M A C R O S'!F:F,0)</f>
        <v>0</v>
      </c>
      <c r="S124" s="91"/>
    </row>
    <row r="125" spans="1:19" hidden="1" x14ac:dyDescent="0.2">
      <c r="A125" s="95" t="s">
        <v>618</v>
      </c>
      <c r="B125" s="95">
        <f>_xlfn.XLOOKUP(D125,'M A C R O S'!R:R,'M A C R O S'!F:F,0)</f>
        <v>0</v>
      </c>
      <c r="C125" s="95">
        <f t="shared" si="5"/>
        <v>0</v>
      </c>
      <c r="D125" s="95" t="s">
        <v>252</v>
      </c>
      <c r="E125" s="95">
        <f t="shared" si="3"/>
        <v>0</v>
      </c>
      <c r="F125" s="95">
        <v>10086</v>
      </c>
      <c r="G125" s="95">
        <f t="shared" si="4"/>
        <v>0</v>
      </c>
      <c r="J125" s="91"/>
      <c r="K125" s="91" t="s">
        <v>85</v>
      </c>
      <c r="L125" s="95">
        <f>_xlfn.XLOOKUP(K125,'F U L L   S E T S  (-10%)'!T:T,'F U L L   S E T S  (-10%)'!G:G,0)+_xlfn.XLOOKUP(K125,'M A C R O S'!R:R,'M A C R O S'!F:F,0)</f>
        <v>0</v>
      </c>
      <c r="M125" s="95"/>
      <c r="N125" s="95"/>
      <c r="O125" s="90" t="s">
        <v>91</v>
      </c>
      <c r="P125" s="95">
        <f>_xlfn.XLOOKUP(O125,'F U L L   S E T S  (-10%)'!T:T,'F U L L   S E T S  (-10%)'!G:G,0)+_xlfn.XLOOKUP(O125,'M A C R O S'!R:R,'M A C R O S'!F:F,0)</f>
        <v>0</v>
      </c>
      <c r="Q125" s="90" t="s">
        <v>87</v>
      </c>
      <c r="R125" s="95">
        <f>_xlfn.XLOOKUP(Q125,'F U L L   S E T S  (-10%)'!T:T,'F U L L   S E T S  (-10%)'!G:G,0)+_xlfn.XLOOKUP(Q125,'M A C R O S'!R:R,'M A C R O S'!F:F,0)</f>
        <v>0</v>
      </c>
      <c r="S125" s="91"/>
    </row>
    <row r="126" spans="1:19" hidden="1" x14ac:dyDescent="0.2">
      <c r="A126" s="95" t="s">
        <v>618</v>
      </c>
      <c r="B126" s="95">
        <f>_xlfn.XLOOKUP(D126,'M A C R O S'!R:R,'M A C R O S'!F:F,0)</f>
        <v>0</v>
      </c>
      <c r="C126" s="95">
        <f t="shared" si="5"/>
        <v>0</v>
      </c>
      <c r="D126" s="95" t="s">
        <v>254</v>
      </c>
      <c r="E126" s="95">
        <f t="shared" si="3"/>
        <v>0</v>
      </c>
      <c r="F126" s="95">
        <v>10086</v>
      </c>
      <c r="G126" s="95">
        <f t="shared" si="4"/>
        <v>0</v>
      </c>
      <c r="J126" s="91"/>
      <c r="K126" s="91" t="s">
        <v>85</v>
      </c>
      <c r="L126" s="95">
        <f>_xlfn.XLOOKUP(K126,'F U L L   S E T S  (-10%)'!T:T,'F U L L   S E T S  (-10%)'!G:G,0)+_xlfn.XLOOKUP(K126,'M A C R O S'!R:R,'M A C R O S'!F:F,0)</f>
        <v>0</v>
      </c>
      <c r="M126" s="91" t="s">
        <v>89</v>
      </c>
      <c r="N126" s="95">
        <f>_xlfn.XLOOKUP(M126,'F U L L   S E T S  (-10%)'!T:T,'F U L L   S E T S  (-10%)'!G:G,0)+_xlfn.XLOOKUP(M126,'M A C R O S'!R:R,'M A C R O S'!F:F,0)</f>
        <v>0</v>
      </c>
      <c r="O126" s="95"/>
      <c r="P126" s="95"/>
      <c r="Q126" s="90" t="s">
        <v>87</v>
      </c>
      <c r="R126" s="95">
        <f>_xlfn.XLOOKUP(Q126,'F U L L   S E T S  (-10%)'!T:T,'F U L L   S E T S  (-10%)'!G:G,0)+_xlfn.XLOOKUP(Q126,'M A C R O S'!R:R,'M A C R O S'!F:F,0)</f>
        <v>0</v>
      </c>
      <c r="S126" s="91"/>
    </row>
    <row r="127" spans="1:19" hidden="1" x14ac:dyDescent="0.2">
      <c r="A127" s="95" t="s">
        <v>618</v>
      </c>
      <c r="B127" s="95">
        <f>_xlfn.XLOOKUP(D127,'M A C R O S'!R:R,'M A C R O S'!F:F,0)</f>
        <v>0</v>
      </c>
      <c r="C127" s="95">
        <f t="shared" si="5"/>
        <v>0</v>
      </c>
      <c r="D127" s="95" t="s">
        <v>256</v>
      </c>
      <c r="E127" s="95">
        <f t="shared" si="3"/>
        <v>0</v>
      </c>
      <c r="F127" s="95">
        <v>10086</v>
      </c>
      <c r="G127" s="95">
        <f t="shared" si="4"/>
        <v>0</v>
      </c>
      <c r="J127" s="91"/>
      <c r="K127" s="91" t="s">
        <v>85</v>
      </c>
      <c r="L127" s="95">
        <f>_xlfn.XLOOKUP(K127,'F U L L   S E T S  (-10%)'!T:T,'F U L L   S E T S  (-10%)'!G:G,0)+_xlfn.XLOOKUP(K127,'M A C R O S'!R:R,'M A C R O S'!F:F,0)</f>
        <v>0</v>
      </c>
      <c r="M127" s="95"/>
      <c r="N127" s="95"/>
      <c r="O127" s="90" t="s">
        <v>91</v>
      </c>
      <c r="P127" s="95">
        <f>_xlfn.XLOOKUP(O127,'F U L L   S E T S  (-10%)'!T:T,'F U L L   S E T S  (-10%)'!G:G,0)+_xlfn.XLOOKUP(O127,'M A C R O S'!R:R,'M A C R O S'!F:F,0)</f>
        <v>0</v>
      </c>
      <c r="Q127" s="90" t="s">
        <v>87</v>
      </c>
      <c r="R127" s="95">
        <f>_xlfn.XLOOKUP(Q127,'F U L L   S E T S  (-10%)'!T:T,'F U L L   S E T S  (-10%)'!G:G,0)+_xlfn.XLOOKUP(Q127,'M A C R O S'!R:R,'M A C R O S'!F:F,0)</f>
        <v>0</v>
      </c>
      <c r="S127" s="91"/>
    </row>
    <row r="128" spans="1:19" hidden="1" x14ac:dyDescent="0.2">
      <c r="A128" s="161" t="s">
        <v>618</v>
      </c>
      <c r="B128" s="161">
        <f>_xlfn.XLOOKUP(D128,'M A C R O S'!R:R,'M A C R O S'!G:G,0)</f>
        <v>0</v>
      </c>
      <c r="C128" s="161">
        <f t="shared" si="5"/>
        <v>0</v>
      </c>
      <c r="D128" s="161" t="s">
        <v>171</v>
      </c>
      <c r="E128" s="161">
        <f t="shared" si="3"/>
        <v>0</v>
      </c>
      <c r="F128" s="161">
        <v>10129</v>
      </c>
      <c r="G128" s="161">
        <f t="shared" si="4"/>
        <v>0</v>
      </c>
      <c r="J128" s="91"/>
      <c r="K128" s="91" t="s">
        <v>77</v>
      </c>
      <c r="L128" s="95">
        <f>_xlfn.XLOOKUP(K128,'F U L L   S E T S  (-10%)'!T:T,'F U L L   S E T S  (-10%)'!H:H,0)+_xlfn.XLOOKUP(K128,'M A C R O S'!R:R,'M A C R O S'!G:G,0)</f>
        <v>0</v>
      </c>
      <c r="M128" s="91" t="s">
        <v>81</v>
      </c>
      <c r="N128" s="95">
        <f>_xlfn.XLOOKUP(M128,'F U L L   S E T S  (-10%)'!T:T,'F U L L   S E T S  (-10%)'!H:H,0)+_xlfn.XLOOKUP(M128,'M A C R O S'!R:R,'M A C R O S'!G:G,0)</f>
        <v>0</v>
      </c>
      <c r="O128" s="95"/>
      <c r="P128" s="95"/>
      <c r="Q128" s="91" t="s">
        <v>79</v>
      </c>
      <c r="R128" s="95">
        <f>_xlfn.XLOOKUP(Q128,'F U L L   S E T S  (-10%)'!T:T,'F U L L   S E T S  (-10%)'!H:H,0)+_xlfn.XLOOKUP(Q128,'M A C R O S'!R:R,'M A C R O S'!G:G,0)</f>
        <v>0</v>
      </c>
      <c r="S128" s="91"/>
    </row>
    <row r="129" spans="1:19" hidden="1" x14ac:dyDescent="0.2">
      <c r="A129" s="95" t="s">
        <v>618</v>
      </c>
      <c r="B129" s="95">
        <f>_xlfn.XLOOKUP(D129,'M A C R O S'!R:R,'M A C R O S'!G:G,0)</f>
        <v>0</v>
      </c>
      <c r="C129" s="95">
        <f t="shared" si="5"/>
        <v>0</v>
      </c>
      <c r="D129" s="95" t="s">
        <v>173</v>
      </c>
      <c r="E129" s="95">
        <f t="shared" si="3"/>
        <v>0</v>
      </c>
      <c r="F129" s="95">
        <v>10129</v>
      </c>
      <c r="G129" s="95">
        <f t="shared" si="4"/>
        <v>0</v>
      </c>
      <c r="J129" s="91"/>
      <c r="K129" s="91" t="s">
        <v>77</v>
      </c>
      <c r="L129" s="95">
        <f>_xlfn.XLOOKUP(K129,'F U L L   S E T S  (-10%)'!T:T,'F U L L   S E T S  (-10%)'!H:H,0)+_xlfn.XLOOKUP(K129,'M A C R O S'!R:R,'M A C R O S'!G:G,0)</f>
        <v>0</v>
      </c>
      <c r="M129" s="95"/>
      <c r="N129" s="95"/>
      <c r="O129" s="91" t="s">
        <v>83</v>
      </c>
      <c r="P129" s="95">
        <f>_xlfn.XLOOKUP(O129,'F U L L   S E T S  (-10%)'!T:T,'F U L L   S E T S  (-10%)'!H:H,0)+_xlfn.XLOOKUP(O129,'M A C R O S'!R:R,'M A C R O S'!G:G,0)</f>
        <v>0</v>
      </c>
      <c r="Q129" s="91" t="s">
        <v>79</v>
      </c>
      <c r="R129" s="95">
        <f>_xlfn.XLOOKUP(Q129,'F U L L   S E T S  (-10%)'!T:T,'F U L L   S E T S  (-10%)'!H:H,0)+_xlfn.XLOOKUP(Q129,'M A C R O S'!R:R,'M A C R O S'!G:G,0)</f>
        <v>0</v>
      </c>
      <c r="S129" s="91"/>
    </row>
    <row r="130" spans="1:19" hidden="1" x14ac:dyDescent="0.2">
      <c r="A130" s="95" t="s">
        <v>618</v>
      </c>
      <c r="B130" s="95">
        <f>_xlfn.XLOOKUP(D130,'M A C R O S'!R:R,'M A C R O S'!G:G,0)</f>
        <v>0</v>
      </c>
      <c r="C130" s="95">
        <f t="shared" si="5"/>
        <v>0</v>
      </c>
      <c r="D130" s="95" t="s">
        <v>175</v>
      </c>
      <c r="E130" s="95">
        <f t="shared" ref="E130:E193" si="6">SUM(B130:C130)</f>
        <v>0</v>
      </c>
      <c r="F130" s="95">
        <v>10129</v>
      </c>
      <c r="G130" s="95">
        <f t="shared" ref="G130:G193" si="7">IF(C130&gt;0,10*C130/E130,0)</f>
        <v>0</v>
      </c>
      <c r="J130" s="91"/>
      <c r="K130" s="91" t="s">
        <v>77</v>
      </c>
      <c r="L130" s="95">
        <f>_xlfn.XLOOKUP(K130,'F U L L   S E T S  (-10%)'!T:T,'F U L L   S E T S  (-10%)'!H:H,0)+_xlfn.XLOOKUP(K130,'M A C R O S'!R:R,'M A C R O S'!G:G,0)</f>
        <v>0</v>
      </c>
      <c r="M130" s="91" t="s">
        <v>81</v>
      </c>
      <c r="N130" s="95">
        <f>_xlfn.XLOOKUP(M130,'F U L L   S E T S  (-10%)'!T:T,'F U L L   S E T S  (-10%)'!H:H,0)+_xlfn.XLOOKUP(M130,'M A C R O S'!R:R,'M A C R O S'!G:G,0)</f>
        <v>0</v>
      </c>
      <c r="O130" s="95"/>
      <c r="P130" s="95"/>
      <c r="Q130" s="91" t="s">
        <v>79</v>
      </c>
      <c r="R130" s="95">
        <f>_xlfn.XLOOKUP(Q130,'F U L L   S E T S  (-10%)'!T:T,'F U L L   S E T S  (-10%)'!H:H,0)+_xlfn.XLOOKUP(Q130,'M A C R O S'!R:R,'M A C R O S'!G:G,0)</f>
        <v>0</v>
      </c>
      <c r="S130" s="91"/>
    </row>
    <row r="131" spans="1:19" hidden="1" x14ac:dyDescent="0.2">
      <c r="A131" s="95" t="s">
        <v>618</v>
      </c>
      <c r="B131" s="95">
        <f>_xlfn.XLOOKUP(D131,'M A C R O S'!R:R,'M A C R O S'!G:G,0)</f>
        <v>0</v>
      </c>
      <c r="C131" s="95">
        <f t="shared" ref="C131:C194" si="8">SUM(L131,N131,P131,R131)</f>
        <v>0</v>
      </c>
      <c r="D131" s="95" t="s">
        <v>177</v>
      </c>
      <c r="E131" s="95">
        <f t="shared" si="6"/>
        <v>0</v>
      </c>
      <c r="F131" s="95">
        <v>10129</v>
      </c>
      <c r="G131" s="95">
        <f t="shared" si="7"/>
        <v>0</v>
      </c>
      <c r="J131" s="91"/>
      <c r="K131" s="91" t="s">
        <v>77</v>
      </c>
      <c r="L131" s="95">
        <f>_xlfn.XLOOKUP(K131,'F U L L   S E T S  (-10%)'!T:T,'F U L L   S E T S  (-10%)'!H:H,0)+_xlfn.XLOOKUP(K131,'M A C R O S'!R:R,'M A C R O S'!G:G,0)</f>
        <v>0</v>
      </c>
      <c r="M131" s="91" t="s">
        <v>81</v>
      </c>
      <c r="N131" s="95">
        <f>_xlfn.XLOOKUP(M131,'F U L L   S E T S  (-10%)'!T:T,'F U L L   S E T S  (-10%)'!H:H,0)+_xlfn.XLOOKUP(M131,'M A C R O S'!R:R,'M A C R O S'!G:G,0)</f>
        <v>0</v>
      </c>
      <c r="O131" s="95"/>
      <c r="P131" s="95"/>
      <c r="Q131" s="91" t="s">
        <v>79</v>
      </c>
      <c r="R131" s="95">
        <f>_xlfn.XLOOKUP(Q131,'F U L L   S E T S  (-10%)'!T:T,'F U L L   S E T S  (-10%)'!H:H,0)+_xlfn.XLOOKUP(Q131,'M A C R O S'!R:R,'M A C R O S'!G:G,0)</f>
        <v>0</v>
      </c>
      <c r="S131" s="91"/>
    </row>
    <row r="132" spans="1:19" hidden="1" x14ac:dyDescent="0.2">
      <c r="A132" s="95" t="s">
        <v>618</v>
      </c>
      <c r="B132" s="95">
        <f>_xlfn.XLOOKUP(D132,'M A C R O S'!R:R,'M A C R O S'!G:G,0)</f>
        <v>0</v>
      </c>
      <c r="C132" s="95">
        <f t="shared" si="8"/>
        <v>0</v>
      </c>
      <c r="D132" s="95" t="s">
        <v>179</v>
      </c>
      <c r="E132" s="95">
        <f t="shared" si="6"/>
        <v>0</v>
      </c>
      <c r="F132" s="95">
        <v>10129</v>
      </c>
      <c r="G132" s="95">
        <f t="shared" si="7"/>
        <v>0</v>
      </c>
      <c r="J132" s="91"/>
      <c r="K132" s="91" t="s">
        <v>77</v>
      </c>
      <c r="L132" s="95">
        <f>_xlfn.XLOOKUP(K132,'F U L L   S E T S  (-10%)'!T:T,'F U L L   S E T S  (-10%)'!H:H,0)+_xlfn.XLOOKUP(K132,'M A C R O S'!R:R,'M A C R O S'!G:G,0)</f>
        <v>0</v>
      </c>
      <c r="M132" s="95"/>
      <c r="N132" s="95"/>
      <c r="O132" s="91" t="s">
        <v>83</v>
      </c>
      <c r="P132" s="95">
        <f>_xlfn.XLOOKUP(O132,'F U L L   S E T S  (-10%)'!T:T,'F U L L   S E T S  (-10%)'!H:H,0)+_xlfn.XLOOKUP(O132,'M A C R O S'!R:R,'M A C R O S'!G:G,0)</f>
        <v>0</v>
      </c>
      <c r="Q132" s="91" t="s">
        <v>79</v>
      </c>
      <c r="R132" s="95">
        <f>_xlfn.XLOOKUP(Q132,'F U L L   S E T S  (-10%)'!T:T,'F U L L   S E T S  (-10%)'!H:H,0)+_xlfn.XLOOKUP(Q132,'M A C R O S'!R:R,'M A C R O S'!G:G,0)</f>
        <v>0</v>
      </c>
      <c r="S132" s="91"/>
    </row>
    <row r="133" spans="1:19" hidden="1" x14ac:dyDescent="0.2">
      <c r="A133" s="95" t="s">
        <v>618</v>
      </c>
      <c r="B133" s="95">
        <f>_xlfn.XLOOKUP(D133,'M A C R O S'!R:R,'M A C R O S'!G:G,0)</f>
        <v>0</v>
      </c>
      <c r="C133" s="95">
        <f t="shared" si="8"/>
        <v>0</v>
      </c>
      <c r="D133" s="95" t="s">
        <v>181</v>
      </c>
      <c r="E133" s="95">
        <f t="shared" si="6"/>
        <v>0</v>
      </c>
      <c r="F133" s="95">
        <v>10129</v>
      </c>
      <c r="G133" s="95">
        <f t="shared" si="7"/>
        <v>0</v>
      </c>
      <c r="J133" s="91"/>
      <c r="K133" s="91" t="s">
        <v>77</v>
      </c>
      <c r="L133" s="95">
        <f>_xlfn.XLOOKUP(K133,'F U L L   S E T S  (-10%)'!T:T,'F U L L   S E T S  (-10%)'!H:H,0)+_xlfn.XLOOKUP(K133,'M A C R O S'!R:R,'M A C R O S'!G:G,0)</f>
        <v>0</v>
      </c>
      <c r="M133" s="95"/>
      <c r="N133" s="95"/>
      <c r="O133" s="91" t="s">
        <v>83</v>
      </c>
      <c r="P133" s="95">
        <f>_xlfn.XLOOKUP(O133,'F U L L   S E T S  (-10%)'!T:T,'F U L L   S E T S  (-10%)'!H:H,0)+_xlfn.XLOOKUP(O133,'M A C R O S'!R:R,'M A C R O S'!G:G,0)</f>
        <v>0</v>
      </c>
      <c r="Q133" s="91" t="s">
        <v>79</v>
      </c>
      <c r="R133" s="95">
        <f>_xlfn.XLOOKUP(Q133,'F U L L   S E T S  (-10%)'!T:T,'F U L L   S E T S  (-10%)'!H:H,0)+_xlfn.XLOOKUP(Q133,'M A C R O S'!R:R,'M A C R O S'!G:G,0)</f>
        <v>0</v>
      </c>
      <c r="S133" s="91"/>
    </row>
    <row r="134" spans="1:19" hidden="1" x14ac:dyDescent="0.2">
      <c r="A134" s="95" t="s">
        <v>618</v>
      </c>
      <c r="B134" s="95">
        <f>_xlfn.XLOOKUP(D134,'M A C R O S'!R:R,'M A C R O S'!G:G,0)</f>
        <v>0</v>
      </c>
      <c r="C134" s="95">
        <f t="shared" si="8"/>
        <v>0</v>
      </c>
      <c r="D134" s="95" t="s">
        <v>183</v>
      </c>
      <c r="E134" s="95">
        <f t="shared" si="6"/>
        <v>0</v>
      </c>
      <c r="F134" s="95">
        <v>10129</v>
      </c>
      <c r="G134" s="95">
        <f t="shared" si="7"/>
        <v>0</v>
      </c>
      <c r="J134" s="91"/>
      <c r="K134" s="91" t="s">
        <v>77</v>
      </c>
      <c r="L134" s="95">
        <f>_xlfn.XLOOKUP(K134,'F U L L   S E T S  (-10%)'!T:T,'F U L L   S E T S  (-10%)'!H:H,0)+_xlfn.XLOOKUP(K134,'M A C R O S'!R:R,'M A C R O S'!G:G,0)</f>
        <v>0</v>
      </c>
      <c r="M134" s="91" t="s">
        <v>81</v>
      </c>
      <c r="N134" s="95">
        <f>_xlfn.XLOOKUP(M134,'F U L L   S E T S  (-10%)'!T:T,'F U L L   S E T S  (-10%)'!H:H,0)+_xlfn.XLOOKUP(M134,'M A C R O S'!R:R,'M A C R O S'!G:G,0)</f>
        <v>0</v>
      </c>
      <c r="O134" s="95"/>
      <c r="P134" s="95"/>
      <c r="Q134" s="91" t="s">
        <v>79</v>
      </c>
      <c r="R134" s="95">
        <f>_xlfn.XLOOKUP(Q134,'F U L L   S E T S  (-10%)'!T:T,'F U L L   S E T S  (-10%)'!H:H,0)+_xlfn.XLOOKUP(Q134,'M A C R O S'!R:R,'M A C R O S'!G:G,0)</f>
        <v>0</v>
      </c>
      <c r="S134" s="91"/>
    </row>
    <row r="135" spans="1:19" hidden="1" x14ac:dyDescent="0.2">
      <c r="A135" s="95" t="s">
        <v>618</v>
      </c>
      <c r="B135" s="95">
        <f>_xlfn.XLOOKUP(D135,'M A C R O S'!R:R,'M A C R O S'!G:G,0)</f>
        <v>0</v>
      </c>
      <c r="C135" s="95">
        <f t="shared" si="8"/>
        <v>0</v>
      </c>
      <c r="D135" s="95" t="s">
        <v>185</v>
      </c>
      <c r="E135" s="95">
        <f t="shared" si="6"/>
        <v>0</v>
      </c>
      <c r="F135" s="95">
        <v>10129</v>
      </c>
      <c r="G135" s="95">
        <f t="shared" si="7"/>
        <v>0</v>
      </c>
      <c r="J135" s="91"/>
      <c r="K135" s="91" t="s">
        <v>77</v>
      </c>
      <c r="L135" s="95">
        <f>_xlfn.XLOOKUP(K135,'F U L L   S E T S  (-10%)'!T:T,'F U L L   S E T S  (-10%)'!H:H,0)+_xlfn.XLOOKUP(K135,'M A C R O S'!R:R,'M A C R O S'!G:G,0)</f>
        <v>0</v>
      </c>
      <c r="M135" s="91" t="s">
        <v>81</v>
      </c>
      <c r="N135" s="95">
        <f>_xlfn.XLOOKUP(M135,'F U L L   S E T S  (-10%)'!T:T,'F U L L   S E T S  (-10%)'!H:H,0)+_xlfn.XLOOKUP(M135,'M A C R O S'!R:R,'M A C R O S'!G:G,0)</f>
        <v>0</v>
      </c>
      <c r="O135" s="95"/>
      <c r="P135" s="95"/>
      <c r="Q135" s="91" t="s">
        <v>79</v>
      </c>
      <c r="R135" s="95">
        <f>_xlfn.XLOOKUP(Q135,'F U L L   S E T S  (-10%)'!T:T,'F U L L   S E T S  (-10%)'!H:H,0)+_xlfn.XLOOKUP(Q135,'M A C R O S'!R:R,'M A C R O S'!G:G,0)</f>
        <v>0</v>
      </c>
      <c r="S135" s="91"/>
    </row>
    <row r="136" spans="1:19" hidden="1" x14ac:dyDescent="0.2">
      <c r="A136" s="95" t="s">
        <v>618</v>
      </c>
      <c r="B136" s="95">
        <f>_xlfn.XLOOKUP(D136,'M A C R O S'!R:R,'M A C R O S'!G:G,0)</f>
        <v>0</v>
      </c>
      <c r="C136" s="95">
        <f t="shared" si="8"/>
        <v>0</v>
      </c>
      <c r="D136" s="95" t="s">
        <v>187</v>
      </c>
      <c r="E136" s="95">
        <f t="shared" si="6"/>
        <v>0</v>
      </c>
      <c r="F136" s="95">
        <v>10129</v>
      </c>
      <c r="G136" s="95">
        <f t="shared" si="7"/>
        <v>0</v>
      </c>
      <c r="J136" s="91"/>
      <c r="K136" s="91" t="s">
        <v>77</v>
      </c>
      <c r="L136" s="95">
        <f>_xlfn.XLOOKUP(K136,'F U L L   S E T S  (-10%)'!T:T,'F U L L   S E T S  (-10%)'!H:H,0)+_xlfn.XLOOKUP(K136,'M A C R O S'!R:R,'M A C R O S'!G:G,0)</f>
        <v>0</v>
      </c>
      <c r="M136" s="95"/>
      <c r="N136" s="95"/>
      <c r="O136" s="91" t="s">
        <v>83</v>
      </c>
      <c r="P136" s="95">
        <f>_xlfn.XLOOKUP(O136,'F U L L   S E T S  (-10%)'!T:T,'F U L L   S E T S  (-10%)'!H:H,0)+_xlfn.XLOOKUP(O136,'M A C R O S'!R:R,'M A C R O S'!G:G,0)</f>
        <v>0</v>
      </c>
      <c r="Q136" s="91" t="s">
        <v>79</v>
      </c>
      <c r="R136" s="95">
        <f>_xlfn.XLOOKUP(Q136,'F U L L   S E T S  (-10%)'!T:T,'F U L L   S E T S  (-10%)'!H:H,0)+_xlfn.XLOOKUP(Q136,'M A C R O S'!R:R,'M A C R O S'!G:G,0)</f>
        <v>0</v>
      </c>
      <c r="S136" s="91"/>
    </row>
    <row r="137" spans="1:19" hidden="1" x14ac:dyDescent="0.2">
      <c r="A137" s="95" t="s">
        <v>618</v>
      </c>
      <c r="B137" s="95">
        <f>_xlfn.XLOOKUP(D137,'M A C R O S'!R:R,'M A C R O S'!G:G,0)</f>
        <v>0</v>
      </c>
      <c r="C137" s="95">
        <f t="shared" si="8"/>
        <v>0</v>
      </c>
      <c r="D137" s="95" t="s">
        <v>189</v>
      </c>
      <c r="E137" s="95">
        <f t="shared" si="6"/>
        <v>0</v>
      </c>
      <c r="F137" s="95">
        <v>10129</v>
      </c>
      <c r="G137" s="95">
        <f t="shared" si="7"/>
        <v>0</v>
      </c>
      <c r="J137" s="91"/>
      <c r="K137" s="91" t="s">
        <v>77</v>
      </c>
      <c r="L137" s="95">
        <f>_xlfn.XLOOKUP(K137,'F U L L   S E T S  (-10%)'!T:T,'F U L L   S E T S  (-10%)'!H:H,0)+_xlfn.XLOOKUP(K137,'M A C R O S'!R:R,'M A C R O S'!G:G,0)</f>
        <v>0</v>
      </c>
      <c r="M137" s="91" t="s">
        <v>81</v>
      </c>
      <c r="N137" s="95">
        <f>_xlfn.XLOOKUP(M137,'F U L L   S E T S  (-10%)'!T:T,'F U L L   S E T S  (-10%)'!H:H,0)+_xlfn.XLOOKUP(M137,'M A C R O S'!R:R,'M A C R O S'!G:G,0)</f>
        <v>0</v>
      </c>
      <c r="O137" s="95"/>
      <c r="P137" s="95"/>
      <c r="Q137" s="91" t="s">
        <v>79</v>
      </c>
      <c r="R137" s="95">
        <f>_xlfn.XLOOKUP(Q137,'F U L L   S E T S  (-10%)'!T:T,'F U L L   S E T S  (-10%)'!H:H,0)+_xlfn.XLOOKUP(Q137,'M A C R O S'!R:R,'M A C R O S'!G:G,0)</f>
        <v>0</v>
      </c>
      <c r="S137" s="91"/>
    </row>
    <row r="138" spans="1:19" hidden="1" x14ac:dyDescent="0.2">
      <c r="A138" s="95" t="s">
        <v>618</v>
      </c>
      <c r="B138" s="95">
        <f>_xlfn.XLOOKUP(D138,'M A C R O S'!R:R,'M A C R O S'!G:G,0)</f>
        <v>0</v>
      </c>
      <c r="C138" s="95">
        <f t="shared" si="8"/>
        <v>0</v>
      </c>
      <c r="D138" s="95" t="s">
        <v>191</v>
      </c>
      <c r="E138" s="95">
        <f t="shared" si="6"/>
        <v>0</v>
      </c>
      <c r="F138" s="95">
        <v>10129</v>
      </c>
      <c r="G138" s="95">
        <f t="shared" si="7"/>
        <v>0</v>
      </c>
      <c r="J138" s="91"/>
      <c r="K138" s="91" t="s">
        <v>77</v>
      </c>
      <c r="L138" s="95">
        <f>_xlfn.XLOOKUP(K138,'F U L L   S E T S  (-10%)'!T:T,'F U L L   S E T S  (-10%)'!H:H,0)+_xlfn.XLOOKUP(K138,'M A C R O S'!R:R,'M A C R O S'!G:G,0)</f>
        <v>0</v>
      </c>
      <c r="M138" s="91" t="s">
        <v>81</v>
      </c>
      <c r="N138" s="95">
        <f>_xlfn.XLOOKUP(M138,'F U L L   S E T S  (-10%)'!T:T,'F U L L   S E T S  (-10%)'!H:H,0)+_xlfn.XLOOKUP(M138,'M A C R O S'!R:R,'M A C R O S'!G:G,0)</f>
        <v>0</v>
      </c>
      <c r="O138" s="95"/>
      <c r="P138" s="95"/>
      <c r="Q138" s="91" t="s">
        <v>79</v>
      </c>
      <c r="R138" s="95">
        <f>_xlfn.XLOOKUP(Q138,'F U L L   S E T S  (-10%)'!T:T,'F U L L   S E T S  (-10%)'!H:H,0)+_xlfn.XLOOKUP(Q138,'M A C R O S'!R:R,'M A C R O S'!G:G,0)</f>
        <v>0</v>
      </c>
      <c r="S138" s="91"/>
    </row>
    <row r="139" spans="1:19" hidden="1" x14ac:dyDescent="0.2">
      <c r="A139" s="95" t="s">
        <v>618</v>
      </c>
      <c r="B139" s="95">
        <f>_xlfn.XLOOKUP(D139,'M A C R O S'!R:R,'M A C R O S'!G:G,0)</f>
        <v>0</v>
      </c>
      <c r="C139" s="95">
        <f t="shared" si="8"/>
        <v>0</v>
      </c>
      <c r="D139" s="95" t="s">
        <v>193</v>
      </c>
      <c r="E139" s="95">
        <f t="shared" si="6"/>
        <v>0</v>
      </c>
      <c r="F139" s="95">
        <v>10129</v>
      </c>
      <c r="G139" s="95">
        <f t="shared" si="7"/>
        <v>0</v>
      </c>
      <c r="J139" s="91"/>
      <c r="K139" s="91" t="s">
        <v>77</v>
      </c>
      <c r="L139" s="95">
        <f>_xlfn.XLOOKUP(K139,'F U L L   S E T S  (-10%)'!T:T,'F U L L   S E T S  (-10%)'!H:H,0)+_xlfn.XLOOKUP(K139,'M A C R O S'!R:R,'M A C R O S'!G:G,0)</f>
        <v>0</v>
      </c>
      <c r="M139" s="91" t="s">
        <v>81</v>
      </c>
      <c r="N139" s="95">
        <f>_xlfn.XLOOKUP(M139,'F U L L   S E T S  (-10%)'!T:T,'F U L L   S E T S  (-10%)'!H:H,0)+_xlfn.XLOOKUP(M139,'M A C R O S'!R:R,'M A C R O S'!G:G,0)</f>
        <v>0</v>
      </c>
      <c r="O139" s="95"/>
      <c r="P139" s="95"/>
      <c r="Q139" s="91" t="s">
        <v>79</v>
      </c>
      <c r="R139" s="95">
        <f>_xlfn.XLOOKUP(Q139,'F U L L   S E T S  (-10%)'!T:T,'F U L L   S E T S  (-10%)'!H:H,0)+_xlfn.XLOOKUP(Q139,'M A C R O S'!R:R,'M A C R O S'!G:G,0)</f>
        <v>0</v>
      </c>
      <c r="S139" s="91"/>
    </row>
    <row r="140" spans="1:19" hidden="1" x14ac:dyDescent="0.2">
      <c r="A140" s="95" t="s">
        <v>618</v>
      </c>
      <c r="B140" s="95">
        <f>_xlfn.XLOOKUP(D140,'M A C R O S'!R:R,'M A C R O S'!G:G,0)</f>
        <v>0</v>
      </c>
      <c r="C140" s="95">
        <f t="shared" si="8"/>
        <v>0</v>
      </c>
      <c r="D140" s="95" t="s">
        <v>195</v>
      </c>
      <c r="E140" s="95">
        <f t="shared" si="6"/>
        <v>0</v>
      </c>
      <c r="F140" s="95">
        <v>10129</v>
      </c>
      <c r="G140" s="95">
        <f t="shared" si="7"/>
        <v>0</v>
      </c>
      <c r="J140" s="91"/>
      <c r="K140" s="91" t="s">
        <v>77</v>
      </c>
      <c r="L140" s="95">
        <f>_xlfn.XLOOKUP(K140,'F U L L   S E T S  (-10%)'!T:T,'F U L L   S E T S  (-10%)'!H:H,0)+_xlfn.XLOOKUP(K140,'M A C R O S'!R:R,'M A C R O S'!G:G,0)</f>
        <v>0</v>
      </c>
      <c r="M140" s="91" t="s">
        <v>81</v>
      </c>
      <c r="N140" s="95">
        <f>_xlfn.XLOOKUP(M140,'F U L L   S E T S  (-10%)'!T:T,'F U L L   S E T S  (-10%)'!H:H,0)+_xlfn.XLOOKUP(M140,'M A C R O S'!R:R,'M A C R O S'!G:G,0)</f>
        <v>0</v>
      </c>
      <c r="O140" s="95"/>
      <c r="P140" s="95"/>
      <c r="Q140" s="91" t="s">
        <v>79</v>
      </c>
      <c r="R140" s="95">
        <f>_xlfn.XLOOKUP(Q140,'F U L L   S E T S  (-10%)'!T:T,'F U L L   S E T S  (-10%)'!H:H,0)+_xlfn.XLOOKUP(Q140,'M A C R O S'!R:R,'M A C R O S'!G:G,0)</f>
        <v>0</v>
      </c>
      <c r="S140" s="91"/>
    </row>
    <row r="141" spans="1:19" hidden="1" x14ac:dyDescent="0.2">
      <c r="A141" s="95" t="s">
        <v>618</v>
      </c>
      <c r="B141" s="95">
        <f>_xlfn.XLOOKUP(D141,'M A C R O S'!R:R,'M A C R O S'!G:G,0)</f>
        <v>0</v>
      </c>
      <c r="C141" s="95">
        <f t="shared" si="8"/>
        <v>0</v>
      </c>
      <c r="D141" s="95" t="s">
        <v>197</v>
      </c>
      <c r="E141" s="95">
        <f t="shared" si="6"/>
        <v>0</v>
      </c>
      <c r="F141" s="95">
        <v>10129</v>
      </c>
      <c r="G141" s="95">
        <f t="shared" si="7"/>
        <v>0</v>
      </c>
      <c r="J141" s="91"/>
      <c r="K141" s="91" t="s">
        <v>77</v>
      </c>
      <c r="L141" s="95">
        <f>_xlfn.XLOOKUP(K141,'F U L L   S E T S  (-10%)'!T:T,'F U L L   S E T S  (-10%)'!H:H,0)+_xlfn.XLOOKUP(K141,'M A C R O S'!R:R,'M A C R O S'!G:G,0)</f>
        <v>0</v>
      </c>
      <c r="M141" s="95"/>
      <c r="N141" s="95"/>
      <c r="O141" s="91" t="s">
        <v>83</v>
      </c>
      <c r="P141" s="95">
        <f>_xlfn.XLOOKUP(O141,'F U L L   S E T S  (-10%)'!T:T,'F U L L   S E T S  (-10%)'!H:H,0)+_xlfn.XLOOKUP(O141,'M A C R O S'!R:R,'M A C R O S'!G:G,0)</f>
        <v>0</v>
      </c>
      <c r="Q141" s="91" t="s">
        <v>79</v>
      </c>
      <c r="R141" s="95">
        <f>_xlfn.XLOOKUP(Q141,'F U L L   S E T S  (-10%)'!T:T,'F U L L   S E T S  (-10%)'!H:H,0)+_xlfn.XLOOKUP(Q141,'M A C R O S'!R:R,'M A C R O S'!G:G,0)</f>
        <v>0</v>
      </c>
      <c r="S141" s="91"/>
    </row>
    <row r="142" spans="1:19" hidden="1" x14ac:dyDescent="0.2">
      <c r="A142" s="95" t="s">
        <v>618</v>
      </c>
      <c r="B142" s="95">
        <f>_xlfn.XLOOKUP(D142,'M A C R O S'!R:R,'M A C R O S'!G:G,0)</f>
        <v>0</v>
      </c>
      <c r="C142" s="95">
        <f t="shared" si="8"/>
        <v>0</v>
      </c>
      <c r="D142" s="95" t="s">
        <v>199</v>
      </c>
      <c r="E142" s="95">
        <f t="shared" si="6"/>
        <v>0</v>
      </c>
      <c r="F142" s="95">
        <v>10129</v>
      </c>
      <c r="G142" s="95">
        <f t="shared" si="7"/>
        <v>0</v>
      </c>
      <c r="J142" s="91"/>
      <c r="K142" s="91" t="s">
        <v>77</v>
      </c>
      <c r="L142" s="95">
        <f>_xlfn.XLOOKUP(K142,'F U L L   S E T S  (-10%)'!T:T,'F U L L   S E T S  (-10%)'!H:H,0)+_xlfn.XLOOKUP(K142,'M A C R O S'!R:R,'M A C R O S'!G:G,0)</f>
        <v>0</v>
      </c>
      <c r="M142" s="95"/>
      <c r="N142" s="95"/>
      <c r="O142" s="91" t="s">
        <v>83</v>
      </c>
      <c r="P142" s="95">
        <f>_xlfn.XLOOKUP(O142,'F U L L   S E T S  (-10%)'!T:T,'F U L L   S E T S  (-10%)'!H:H,0)+_xlfn.XLOOKUP(O142,'M A C R O S'!R:R,'M A C R O S'!G:G,0)</f>
        <v>0</v>
      </c>
      <c r="Q142" s="91" t="s">
        <v>79</v>
      </c>
      <c r="R142" s="95">
        <f>_xlfn.XLOOKUP(Q142,'F U L L   S E T S  (-10%)'!T:T,'F U L L   S E T S  (-10%)'!H:H,0)+_xlfn.XLOOKUP(Q142,'M A C R O S'!R:R,'M A C R O S'!G:G,0)</f>
        <v>0</v>
      </c>
      <c r="S142" s="91"/>
    </row>
    <row r="143" spans="1:19" hidden="1" x14ac:dyDescent="0.2">
      <c r="A143" s="95" t="s">
        <v>618</v>
      </c>
      <c r="B143" s="95">
        <f>_xlfn.XLOOKUP(D143,'M A C R O S'!R:R,'M A C R O S'!G:G,0)</f>
        <v>0</v>
      </c>
      <c r="C143" s="95">
        <f t="shared" si="8"/>
        <v>0</v>
      </c>
      <c r="D143" s="95" t="s">
        <v>201</v>
      </c>
      <c r="E143" s="95">
        <f t="shared" si="6"/>
        <v>0</v>
      </c>
      <c r="F143" s="95">
        <v>10129</v>
      </c>
      <c r="G143" s="95">
        <f t="shared" si="7"/>
        <v>0</v>
      </c>
      <c r="J143" s="91"/>
      <c r="K143" s="91" t="s">
        <v>77</v>
      </c>
      <c r="L143" s="95">
        <f>_xlfn.XLOOKUP(K143,'F U L L   S E T S  (-10%)'!T:T,'F U L L   S E T S  (-10%)'!H:H,0)+_xlfn.XLOOKUP(K143,'M A C R O S'!R:R,'M A C R O S'!G:G,0)</f>
        <v>0</v>
      </c>
      <c r="M143" s="91" t="s">
        <v>81</v>
      </c>
      <c r="N143" s="95">
        <f>_xlfn.XLOOKUP(M143,'F U L L   S E T S  (-10%)'!T:T,'F U L L   S E T S  (-10%)'!H:H,0)+_xlfn.XLOOKUP(M143,'M A C R O S'!R:R,'M A C R O S'!G:G,0)</f>
        <v>0</v>
      </c>
      <c r="O143" s="95"/>
      <c r="P143" s="95"/>
      <c r="Q143" s="91" t="s">
        <v>79</v>
      </c>
      <c r="R143" s="95">
        <f>_xlfn.XLOOKUP(Q143,'F U L L   S E T S  (-10%)'!T:T,'F U L L   S E T S  (-10%)'!H:H,0)+_xlfn.XLOOKUP(Q143,'M A C R O S'!R:R,'M A C R O S'!G:G,0)</f>
        <v>0</v>
      </c>
      <c r="S143" s="91"/>
    </row>
    <row r="144" spans="1:19" hidden="1" x14ac:dyDescent="0.2">
      <c r="A144" s="95" t="s">
        <v>618</v>
      </c>
      <c r="B144" s="95">
        <f>_xlfn.XLOOKUP(D144,'M A C R O S'!R:R,'M A C R O S'!G:G,0)</f>
        <v>0</v>
      </c>
      <c r="C144" s="95">
        <f t="shared" si="8"/>
        <v>0</v>
      </c>
      <c r="D144" s="95" t="s">
        <v>203</v>
      </c>
      <c r="E144" s="95">
        <f t="shared" si="6"/>
        <v>0</v>
      </c>
      <c r="F144" s="95">
        <v>10129</v>
      </c>
      <c r="G144" s="95">
        <f t="shared" si="7"/>
        <v>0</v>
      </c>
      <c r="J144" s="91"/>
      <c r="K144" s="91" t="s">
        <v>77</v>
      </c>
      <c r="L144" s="95">
        <f>_xlfn.XLOOKUP(K144,'F U L L   S E T S  (-10%)'!T:T,'F U L L   S E T S  (-10%)'!H:H,0)+_xlfn.XLOOKUP(K144,'M A C R O S'!R:R,'M A C R O S'!G:G,0)</f>
        <v>0</v>
      </c>
      <c r="M144" s="91" t="s">
        <v>81</v>
      </c>
      <c r="N144" s="95">
        <f>_xlfn.XLOOKUP(M144,'F U L L   S E T S  (-10%)'!T:T,'F U L L   S E T S  (-10%)'!H:H,0)+_xlfn.XLOOKUP(M144,'M A C R O S'!R:R,'M A C R O S'!G:G,0)</f>
        <v>0</v>
      </c>
      <c r="O144" s="95"/>
      <c r="P144" s="95"/>
      <c r="Q144" s="91" t="s">
        <v>79</v>
      </c>
      <c r="R144" s="95">
        <f>_xlfn.XLOOKUP(Q144,'F U L L   S E T S  (-10%)'!T:T,'F U L L   S E T S  (-10%)'!H:H,0)+_xlfn.XLOOKUP(Q144,'M A C R O S'!R:R,'M A C R O S'!G:G,0)</f>
        <v>0</v>
      </c>
      <c r="S144" s="91"/>
    </row>
    <row r="145" spans="1:19" hidden="1" x14ac:dyDescent="0.2">
      <c r="A145" s="95" t="s">
        <v>618</v>
      </c>
      <c r="B145" s="95">
        <f>_xlfn.XLOOKUP(D145,'M A C R O S'!R:R,'M A C R O S'!G:G,0)</f>
        <v>0</v>
      </c>
      <c r="C145" s="95">
        <f t="shared" si="8"/>
        <v>0</v>
      </c>
      <c r="D145" s="95" t="s">
        <v>205</v>
      </c>
      <c r="E145" s="95">
        <f t="shared" si="6"/>
        <v>0</v>
      </c>
      <c r="F145" s="95">
        <v>10129</v>
      </c>
      <c r="G145" s="95">
        <f t="shared" si="7"/>
        <v>0</v>
      </c>
      <c r="J145" s="91"/>
      <c r="K145" s="91" t="s">
        <v>77</v>
      </c>
      <c r="L145" s="95">
        <f>_xlfn.XLOOKUP(K145,'F U L L   S E T S  (-10%)'!T:T,'F U L L   S E T S  (-10%)'!H:H,0)+_xlfn.XLOOKUP(K145,'M A C R O S'!R:R,'M A C R O S'!G:G,0)</f>
        <v>0</v>
      </c>
      <c r="M145" s="95"/>
      <c r="N145" s="95"/>
      <c r="O145" s="91" t="s">
        <v>83</v>
      </c>
      <c r="P145" s="95">
        <f>_xlfn.XLOOKUP(O145,'F U L L   S E T S  (-10%)'!T:T,'F U L L   S E T S  (-10%)'!H:H,0)+_xlfn.XLOOKUP(O145,'M A C R O S'!R:R,'M A C R O S'!G:G,0)</f>
        <v>0</v>
      </c>
      <c r="Q145" s="91" t="s">
        <v>79</v>
      </c>
      <c r="R145" s="95">
        <f>_xlfn.XLOOKUP(Q145,'F U L L   S E T S  (-10%)'!T:T,'F U L L   S E T S  (-10%)'!H:H,0)+_xlfn.XLOOKUP(Q145,'M A C R O S'!R:R,'M A C R O S'!G:G,0)</f>
        <v>0</v>
      </c>
      <c r="S145" s="91"/>
    </row>
    <row r="146" spans="1:19" hidden="1" x14ac:dyDescent="0.2">
      <c r="A146" s="95" t="s">
        <v>618</v>
      </c>
      <c r="B146" s="95">
        <f>_xlfn.XLOOKUP(D146,'M A C R O S'!R:R,'M A C R O S'!G:G,0)</f>
        <v>0</v>
      </c>
      <c r="C146" s="95">
        <f t="shared" si="8"/>
        <v>0</v>
      </c>
      <c r="D146" s="95" t="s">
        <v>207</v>
      </c>
      <c r="E146" s="95">
        <f t="shared" si="6"/>
        <v>0</v>
      </c>
      <c r="F146" s="95">
        <v>10129</v>
      </c>
      <c r="G146" s="95">
        <f t="shared" si="7"/>
        <v>0</v>
      </c>
      <c r="J146" s="91"/>
      <c r="K146" s="91" t="s">
        <v>77</v>
      </c>
      <c r="L146" s="95">
        <f>_xlfn.XLOOKUP(K146,'F U L L   S E T S  (-10%)'!T:T,'F U L L   S E T S  (-10%)'!H:H,0)+_xlfn.XLOOKUP(K146,'M A C R O S'!R:R,'M A C R O S'!G:G,0)</f>
        <v>0</v>
      </c>
      <c r="M146" s="95"/>
      <c r="N146" s="95"/>
      <c r="O146" s="91" t="s">
        <v>83</v>
      </c>
      <c r="P146" s="95">
        <f>_xlfn.XLOOKUP(O146,'F U L L   S E T S  (-10%)'!T:T,'F U L L   S E T S  (-10%)'!H:H,0)+_xlfn.XLOOKUP(O146,'M A C R O S'!R:R,'M A C R O S'!G:G,0)</f>
        <v>0</v>
      </c>
      <c r="Q146" s="91" t="s">
        <v>79</v>
      </c>
      <c r="R146" s="95">
        <f>_xlfn.XLOOKUP(Q146,'F U L L   S E T S  (-10%)'!T:T,'F U L L   S E T S  (-10%)'!H:H,0)+_xlfn.XLOOKUP(Q146,'M A C R O S'!R:R,'M A C R O S'!G:G,0)</f>
        <v>0</v>
      </c>
      <c r="S146" s="91"/>
    </row>
    <row r="147" spans="1:19" hidden="1" x14ac:dyDescent="0.2">
      <c r="A147" s="95" t="s">
        <v>618</v>
      </c>
      <c r="B147" s="95">
        <f>_xlfn.XLOOKUP(D147,'M A C R O S'!R:R,'M A C R O S'!G:G,0)</f>
        <v>0</v>
      </c>
      <c r="C147" s="95">
        <f t="shared" si="8"/>
        <v>0</v>
      </c>
      <c r="D147" s="95" t="s">
        <v>209</v>
      </c>
      <c r="E147" s="95">
        <f t="shared" si="6"/>
        <v>0</v>
      </c>
      <c r="F147" s="95">
        <v>10129</v>
      </c>
      <c r="G147" s="95">
        <f t="shared" si="7"/>
        <v>0</v>
      </c>
      <c r="J147" s="91"/>
      <c r="K147" s="91" t="s">
        <v>77</v>
      </c>
      <c r="L147" s="95">
        <f>_xlfn.XLOOKUP(K147,'F U L L   S E T S  (-10%)'!T:T,'F U L L   S E T S  (-10%)'!H:H,0)+_xlfn.XLOOKUP(K147,'M A C R O S'!R:R,'M A C R O S'!G:G,0)</f>
        <v>0</v>
      </c>
      <c r="M147" s="91" t="s">
        <v>81</v>
      </c>
      <c r="N147" s="95">
        <f>_xlfn.XLOOKUP(M147,'F U L L   S E T S  (-10%)'!T:T,'F U L L   S E T S  (-10%)'!H:H,0)+_xlfn.XLOOKUP(M147,'M A C R O S'!R:R,'M A C R O S'!G:G,0)</f>
        <v>0</v>
      </c>
      <c r="O147" s="95"/>
      <c r="P147" s="95"/>
      <c r="Q147" s="91" t="s">
        <v>79</v>
      </c>
      <c r="R147" s="95">
        <f>_xlfn.XLOOKUP(Q147,'F U L L   S E T S  (-10%)'!T:T,'F U L L   S E T S  (-10%)'!H:H,0)+_xlfn.XLOOKUP(Q147,'M A C R O S'!R:R,'M A C R O S'!G:G,0)</f>
        <v>0</v>
      </c>
      <c r="S147" s="91"/>
    </row>
    <row r="148" spans="1:19" hidden="1" x14ac:dyDescent="0.2">
      <c r="A148" s="95" t="s">
        <v>618</v>
      </c>
      <c r="B148" s="95">
        <f>_xlfn.XLOOKUP(D148,'M A C R O S'!R:R,'M A C R O S'!G:G,0)</f>
        <v>0</v>
      </c>
      <c r="C148" s="95">
        <f t="shared" si="8"/>
        <v>0</v>
      </c>
      <c r="D148" s="95" t="s">
        <v>211</v>
      </c>
      <c r="E148" s="95">
        <f t="shared" si="6"/>
        <v>0</v>
      </c>
      <c r="F148" s="95">
        <v>10129</v>
      </c>
      <c r="G148" s="95">
        <f t="shared" si="7"/>
        <v>0</v>
      </c>
      <c r="J148" s="91"/>
      <c r="K148" s="91" t="s">
        <v>77</v>
      </c>
      <c r="L148" s="95">
        <f>_xlfn.XLOOKUP(K148,'F U L L   S E T S  (-10%)'!T:T,'F U L L   S E T S  (-10%)'!H:H,0)+_xlfn.XLOOKUP(K148,'M A C R O S'!R:R,'M A C R O S'!G:G,0)</f>
        <v>0</v>
      </c>
      <c r="M148" s="95"/>
      <c r="N148" s="95"/>
      <c r="O148" s="91" t="s">
        <v>83</v>
      </c>
      <c r="P148" s="95">
        <f>_xlfn.XLOOKUP(O148,'F U L L   S E T S  (-10%)'!T:T,'F U L L   S E T S  (-10%)'!H:H,0)+_xlfn.XLOOKUP(O148,'M A C R O S'!R:R,'M A C R O S'!G:G,0)</f>
        <v>0</v>
      </c>
      <c r="Q148" s="91" t="s">
        <v>79</v>
      </c>
      <c r="R148" s="95">
        <f>_xlfn.XLOOKUP(Q148,'F U L L   S E T S  (-10%)'!T:T,'F U L L   S E T S  (-10%)'!H:H,0)+_xlfn.XLOOKUP(Q148,'M A C R O S'!R:R,'M A C R O S'!G:G,0)</f>
        <v>0</v>
      </c>
      <c r="S148" s="91"/>
    </row>
    <row r="149" spans="1:19" hidden="1" x14ac:dyDescent="0.2">
      <c r="A149" s="161" t="s">
        <v>618</v>
      </c>
      <c r="B149" s="161">
        <f>_xlfn.XLOOKUP(D149,'M A C R O S'!R:R,'M A C R O S'!G:G,0)</f>
        <v>0</v>
      </c>
      <c r="C149" s="161">
        <f t="shared" si="8"/>
        <v>0</v>
      </c>
      <c r="D149" s="161" t="s">
        <v>216</v>
      </c>
      <c r="E149" s="161">
        <f t="shared" si="6"/>
        <v>0</v>
      </c>
      <c r="F149" s="161">
        <v>10088</v>
      </c>
      <c r="G149" s="161">
        <f t="shared" si="7"/>
        <v>0</v>
      </c>
      <c r="J149" s="91"/>
      <c r="K149" s="91" t="s">
        <v>85</v>
      </c>
      <c r="L149" s="95">
        <f>_xlfn.XLOOKUP(K149,'F U L L   S E T S  (-10%)'!T:T,'F U L L   S E T S  (-10%)'!H:H,0)+_xlfn.XLOOKUP(K149,'M A C R O S'!R:R,'M A C R O S'!G:G,0)</f>
        <v>0</v>
      </c>
      <c r="M149" s="91" t="s">
        <v>89</v>
      </c>
      <c r="N149" s="95">
        <f>_xlfn.XLOOKUP(M149,'F U L L   S E T S  (-10%)'!T:T,'F U L L   S E T S  (-10%)'!H:H,0)+_xlfn.XLOOKUP(M149,'M A C R O S'!R:R,'M A C R O S'!G:G,0)</f>
        <v>0</v>
      </c>
      <c r="O149" s="95"/>
      <c r="P149" s="95"/>
      <c r="Q149" s="90" t="s">
        <v>87</v>
      </c>
      <c r="R149" s="95">
        <f>_xlfn.XLOOKUP(Q149,'F U L L   S E T S  (-10%)'!T:T,'F U L L   S E T S  (-10%)'!H:H,0)+_xlfn.XLOOKUP(Q149,'M A C R O S'!R:R,'M A C R O S'!G:G,0)</f>
        <v>0</v>
      </c>
      <c r="S149" s="91"/>
    </row>
    <row r="150" spans="1:19" hidden="1" x14ac:dyDescent="0.2">
      <c r="A150" s="95" t="s">
        <v>618</v>
      </c>
      <c r="B150" s="95">
        <f>_xlfn.XLOOKUP(D150,'M A C R O S'!R:R,'M A C R O S'!G:G,0)</f>
        <v>0</v>
      </c>
      <c r="C150" s="95">
        <f t="shared" si="8"/>
        <v>0</v>
      </c>
      <c r="D150" s="95" t="s">
        <v>218</v>
      </c>
      <c r="E150" s="95">
        <f t="shared" si="6"/>
        <v>0</v>
      </c>
      <c r="F150" s="95">
        <v>10088</v>
      </c>
      <c r="G150" s="95">
        <f t="shared" si="7"/>
        <v>0</v>
      </c>
      <c r="J150" s="91"/>
      <c r="K150" s="91" t="s">
        <v>85</v>
      </c>
      <c r="L150" s="95">
        <f>_xlfn.XLOOKUP(K150,'F U L L   S E T S  (-10%)'!T:T,'F U L L   S E T S  (-10%)'!H:H,0)+_xlfn.XLOOKUP(K150,'M A C R O S'!R:R,'M A C R O S'!G:G,0)</f>
        <v>0</v>
      </c>
      <c r="M150" s="95"/>
      <c r="N150" s="95"/>
      <c r="O150" s="90" t="s">
        <v>91</v>
      </c>
      <c r="P150" s="95">
        <f>_xlfn.XLOOKUP(O150,'F U L L   S E T S  (-10%)'!T:T,'F U L L   S E T S  (-10%)'!H:H,0)+_xlfn.XLOOKUP(O150,'M A C R O S'!R:R,'M A C R O S'!G:G,0)</f>
        <v>0</v>
      </c>
      <c r="Q150" s="90" t="s">
        <v>87</v>
      </c>
      <c r="R150" s="95">
        <f>_xlfn.XLOOKUP(Q150,'F U L L   S E T S  (-10%)'!T:T,'F U L L   S E T S  (-10%)'!H:H,0)+_xlfn.XLOOKUP(Q150,'M A C R O S'!R:R,'M A C R O S'!G:G,0)</f>
        <v>0</v>
      </c>
      <c r="S150" s="91"/>
    </row>
    <row r="151" spans="1:19" hidden="1" x14ac:dyDescent="0.2">
      <c r="A151" s="95" t="s">
        <v>618</v>
      </c>
      <c r="B151" s="95">
        <f>_xlfn.XLOOKUP(D151,'M A C R O S'!R:R,'M A C R O S'!G:G,0)</f>
        <v>0</v>
      </c>
      <c r="C151" s="95">
        <f t="shared" si="8"/>
        <v>0</v>
      </c>
      <c r="D151" s="95" t="s">
        <v>220</v>
      </c>
      <c r="E151" s="95">
        <f t="shared" si="6"/>
        <v>0</v>
      </c>
      <c r="F151" s="95">
        <v>10088</v>
      </c>
      <c r="G151" s="95">
        <f t="shared" si="7"/>
        <v>0</v>
      </c>
      <c r="J151" s="91"/>
      <c r="K151" s="91" t="s">
        <v>85</v>
      </c>
      <c r="L151" s="95">
        <f>_xlfn.XLOOKUP(K151,'F U L L   S E T S  (-10%)'!T:T,'F U L L   S E T S  (-10%)'!H:H,0)+_xlfn.XLOOKUP(K151,'M A C R O S'!R:R,'M A C R O S'!G:G,0)</f>
        <v>0</v>
      </c>
      <c r="M151" s="91" t="s">
        <v>89</v>
      </c>
      <c r="N151" s="95">
        <f>_xlfn.XLOOKUP(M151,'F U L L   S E T S  (-10%)'!T:T,'F U L L   S E T S  (-10%)'!H:H,0)+_xlfn.XLOOKUP(M151,'M A C R O S'!R:R,'M A C R O S'!G:G,0)</f>
        <v>0</v>
      </c>
      <c r="O151" s="95"/>
      <c r="P151" s="95"/>
      <c r="Q151" s="90" t="s">
        <v>87</v>
      </c>
      <c r="R151" s="95">
        <f>_xlfn.XLOOKUP(Q151,'F U L L   S E T S  (-10%)'!T:T,'F U L L   S E T S  (-10%)'!H:H,0)+_xlfn.XLOOKUP(Q151,'M A C R O S'!R:R,'M A C R O S'!G:G,0)</f>
        <v>0</v>
      </c>
      <c r="S151" s="91"/>
    </row>
    <row r="152" spans="1:19" hidden="1" x14ac:dyDescent="0.2">
      <c r="A152" s="95" t="s">
        <v>618</v>
      </c>
      <c r="B152" s="95">
        <f>_xlfn.XLOOKUP(D152,'M A C R O S'!R:R,'M A C R O S'!G:G,0)</f>
        <v>0</v>
      </c>
      <c r="C152" s="95">
        <f t="shared" si="8"/>
        <v>0</v>
      </c>
      <c r="D152" s="95" t="s">
        <v>222</v>
      </c>
      <c r="E152" s="95">
        <f t="shared" si="6"/>
        <v>0</v>
      </c>
      <c r="F152" s="95">
        <v>10088</v>
      </c>
      <c r="G152" s="95">
        <f t="shared" si="7"/>
        <v>0</v>
      </c>
      <c r="J152" s="91"/>
      <c r="K152" s="91" t="s">
        <v>85</v>
      </c>
      <c r="L152" s="95">
        <f>_xlfn.XLOOKUP(K152,'F U L L   S E T S  (-10%)'!T:T,'F U L L   S E T S  (-10%)'!H:H,0)+_xlfn.XLOOKUP(K152,'M A C R O S'!R:R,'M A C R O S'!G:G,0)</f>
        <v>0</v>
      </c>
      <c r="M152" s="91" t="s">
        <v>89</v>
      </c>
      <c r="N152" s="95">
        <f>_xlfn.XLOOKUP(M152,'F U L L   S E T S  (-10%)'!T:T,'F U L L   S E T S  (-10%)'!H:H,0)+_xlfn.XLOOKUP(M152,'M A C R O S'!R:R,'M A C R O S'!G:G,0)</f>
        <v>0</v>
      </c>
      <c r="O152" s="95"/>
      <c r="P152" s="95"/>
      <c r="Q152" s="90" t="s">
        <v>87</v>
      </c>
      <c r="R152" s="95">
        <f>_xlfn.XLOOKUP(Q152,'F U L L   S E T S  (-10%)'!T:T,'F U L L   S E T S  (-10%)'!H:H,0)+_xlfn.XLOOKUP(Q152,'M A C R O S'!R:R,'M A C R O S'!G:G,0)</f>
        <v>0</v>
      </c>
      <c r="S152" s="91"/>
    </row>
    <row r="153" spans="1:19" hidden="1" x14ac:dyDescent="0.2">
      <c r="A153" s="95" t="s">
        <v>618</v>
      </c>
      <c r="B153" s="95">
        <f>_xlfn.XLOOKUP(D153,'M A C R O S'!R:R,'M A C R O S'!G:G,0)</f>
        <v>0</v>
      </c>
      <c r="C153" s="95">
        <f t="shared" si="8"/>
        <v>0</v>
      </c>
      <c r="D153" s="95" t="s">
        <v>224</v>
      </c>
      <c r="E153" s="95">
        <f t="shared" si="6"/>
        <v>0</v>
      </c>
      <c r="F153" s="95">
        <v>10088</v>
      </c>
      <c r="G153" s="95">
        <f t="shared" si="7"/>
        <v>0</v>
      </c>
      <c r="J153" s="91"/>
      <c r="K153" s="91" t="s">
        <v>85</v>
      </c>
      <c r="L153" s="95">
        <f>_xlfn.XLOOKUP(K153,'F U L L   S E T S  (-10%)'!T:T,'F U L L   S E T S  (-10%)'!H:H,0)+_xlfn.XLOOKUP(K153,'M A C R O S'!R:R,'M A C R O S'!G:G,0)</f>
        <v>0</v>
      </c>
      <c r="M153" s="95"/>
      <c r="N153" s="95"/>
      <c r="O153" s="90" t="s">
        <v>91</v>
      </c>
      <c r="P153" s="95">
        <f>_xlfn.XLOOKUP(O153,'F U L L   S E T S  (-10%)'!T:T,'F U L L   S E T S  (-10%)'!H:H,0)+_xlfn.XLOOKUP(O153,'M A C R O S'!R:R,'M A C R O S'!G:G,0)</f>
        <v>0</v>
      </c>
      <c r="Q153" s="90" t="s">
        <v>87</v>
      </c>
      <c r="R153" s="95">
        <f>_xlfn.XLOOKUP(Q153,'F U L L   S E T S  (-10%)'!T:T,'F U L L   S E T S  (-10%)'!H:H,0)+_xlfn.XLOOKUP(Q153,'M A C R O S'!R:R,'M A C R O S'!G:G,0)</f>
        <v>0</v>
      </c>
      <c r="S153" s="91"/>
    </row>
    <row r="154" spans="1:19" hidden="1" x14ac:dyDescent="0.2">
      <c r="A154" s="95" t="s">
        <v>618</v>
      </c>
      <c r="B154" s="95">
        <f>_xlfn.XLOOKUP(D154,'M A C R O S'!R:R,'M A C R O S'!G:G,0)</f>
        <v>0</v>
      </c>
      <c r="C154" s="95">
        <f t="shared" si="8"/>
        <v>0</v>
      </c>
      <c r="D154" s="95" t="s">
        <v>226</v>
      </c>
      <c r="E154" s="95">
        <f t="shared" si="6"/>
        <v>0</v>
      </c>
      <c r="F154" s="95">
        <v>10088</v>
      </c>
      <c r="G154" s="95">
        <f t="shared" si="7"/>
        <v>0</v>
      </c>
      <c r="J154" s="91"/>
      <c r="K154" s="91" t="s">
        <v>85</v>
      </c>
      <c r="L154" s="95">
        <f>_xlfn.XLOOKUP(K154,'F U L L   S E T S  (-10%)'!T:T,'F U L L   S E T S  (-10%)'!H:H,0)+_xlfn.XLOOKUP(K154,'M A C R O S'!R:R,'M A C R O S'!G:G,0)</f>
        <v>0</v>
      </c>
      <c r="M154" s="95"/>
      <c r="N154" s="95"/>
      <c r="O154" s="90" t="s">
        <v>91</v>
      </c>
      <c r="P154" s="95">
        <f>_xlfn.XLOOKUP(O154,'F U L L   S E T S  (-10%)'!T:T,'F U L L   S E T S  (-10%)'!H:H,0)+_xlfn.XLOOKUP(O154,'M A C R O S'!R:R,'M A C R O S'!G:G,0)</f>
        <v>0</v>
      </c>
      <c r="Q154" s="90" t="s">
        <v>87</v>
      </c>
      <c r="R154" s="95">
        <f>_xlfn.XLOOKUP(Q154,'F U L L   S E T S  (-10%)'!T:T,'F U L L   S E T S  (-10%)'!H:H,0)+_xlfn.XLOOKUP(Q154,'M A C R O S'!R:R,'M A C R O S'!G:G,0)</f>
        <v>0</v>
      </c>
      <c r="S154" s="91"/>
    </row>
    <row r="155" spans="1:19" hidden="1" x14ac:dyDescent="0.2">
      <c r="A155" s="95" t="s">
        <v>618</v>
      </c>
      <c r="B155" s="95">
        <f>_xlfn.XLOOKUP(D155,'M A C R O S'!R:R,'M A C R O S'!G:G,0)</f>
        <v>0</v>
      </c>
      <c r="C155" s="95">
        <f t="shared" si="8"/>
        <v>0</v>
      </c>
      <c r="D155" s="95" t="s">
        <v>228</v>
      </c>
      <c r="E155" s="95">
        <f t="shared" si="6"/>
        <v>0</v>
      </c>
      <c r="F155" s="95">
        <v>10088</v>
      </c>
      <c r="G155" s="95">
        <f t="shared" si="7"/>
        <v>0</v>
      </c>
      <c r="J155" s="91"/>
      <c r="K155" s="91" t="s">
        <v>85</v>
      </c>
      <c r="L155" s="95">
        <f>_xlfn.XLOOKUP(K155,'F U L L   S E T S  (-10%)'!T:T,'F U L L   S E T S  (-10%)'!H:H,0)+_xlfn.XLOOKUP(K155,'M A C R O S'!R:R,'M A C R O S'!G:G,0)</f>
        <v>0</v>
      </c>
      <c r="M155" s="91" t="s">
        <v>89</v>
      </c>
      <c r="N155" s="95">
        <f>_xlfn.XLOOKUP(M155,'F U L L   S E T S  (-10%)'!T:T,'F U L L   S E T S  (-10%)'!H:H,0)+_xlfn.XLOOKUP(M155,'M A C R O S'!R:R,'M A C R O S'!G:G,0)</f>
        <v>0</v>
      </c>
      <c r="O155" s="95"/>
      <c r="P155" s="95"/>
      <c r="Q155" s="90" t="s">
        <v>87</v>
      </c>
      <c r="R155" s="95">
        <f>_xlfn.XLOOKUP(Q155,'F U L L   S E T S  (-10%)'!T:T,'F U L L   S E T S  (-10%)'!H:H,0)+_xlfn.XLOOKUP(Q155,'M A C R O S'!R:R,'M A C R O S'!G:G,0)</f>
        <v>0</v>
      </c>
      <c r="S155" s="91"/>
    </row>
    <row r="156" spans="1:19" hidden="1" x14ac:dyDescent="0.2">
      <c r="A156" s="95" t="s">
        <v>618</v>
      </c>
      <c r="B156" s="95">
        <f>_xlfn.XLOOKUP(D156,'M A C R O S'!R:R,'M A C R O S'!G:G,0)</f>
        <v>0</v>
      </c>
      <c r="C156" s="95">
        <f t="shared" si="8"/>
        <v>0</v>
      </c>
      <c r="D156" s="95" t="s">
        <v>230</v>
      </c>
      <c r="E156" s="95">
        <f t="shared" si="6"/>
        <v>0</v>
      </c>
      <c r="F156" s="95">
        <v>10088</v>
      </c>
      <c r="G156" s="95">
        <f t="shared" si="7"/>
        <v>0</v>
      </c>
      <c r="J156" s="91"/>
      <c r="K156" s="91" t="s">
        <v>85</v>
      </c>
      <c r="L156" s="95">
        <f>_xlfn.XLOOKUP(K156,'F U L L   S E T S  (-10%)'!T:T,'F U L L   S E T S  (-10%)'!H:H,0)+_xlfn.XLOOKUP(K156,'M A C R O S'!R:R,'M A C R O S'!G:G,0)</f>
        <v>0</v>
      </c>
      <c r="M156" s="91" t="s">
        <v>89</v>
      </c>
      <c r="N156" s="95">
        <f>_xlfn.XLOOKUP(M156,'F U L L   S E T S  (-10%)'!T:T,'F U L L   S E T S  (-10%)'!H:H,0)+_xlfn.XLOOKUP(M156,'M A C R O S'!R:R,'M A C R O S'!G:G,0)</f>
        <v>0</v>
      </c>
      <c r="O156" s="95"/>
      <c r="P156" s="95"/>
      <c r="Q156" s="90" t="s">
        <v>87</v>
      </c>
      <c r="R156" s="95">
        <f>_xlfn.XLOOKUP(Q156,'F U L L   S E T S  (-10%)'!T:T,'F U L L   S E T S  (-10%)'!H:H,0)+_xlfn.XLOOKUP(Q156,'M A C R O S'!R:R,'M A C R O S'!G:G,0)</f>
        <v>0</v>
      </c>
      <c r="S156" s="91"/>
    </row>
    <row r="157" spans="1:19" hidden="1" x14ac:dyDescent="0.2">
      <c r="A157" s="95" t="s">
        <v>618</v>
      </c>
      <c r="B157" s="95">
        <f>_xlfn.XLOOKUP(D157,'M A C R O S'!R:R,'M A C R O S'!G:G,0)</f>
        <v>0</v>
      </c>
      <c r="C157" s="95">
        <f t="shared" si="8"/>
        <v>0</v>
      </c>
      <c r="D157" s="95" t="s">
        <v>232</v>
      </c>
      <c r="E157" s="95">
        <f t="shared" si="6"/>
        <v>0</v>
      </c>
      <c r="F157" s="95">
        <v>10088</v>
      </c>
      <c r="G157" s="95">
        <f t="shared" si="7"/>
        <v>0</v>
      </c>
      <c r="J157" s="91"/>
      <c r="K157" s="91" t="s">
        <v>85</v>
      </c>
      <c r="L157" s="95">
        <f>_xlfn.XLOOKUP(K157,'F U L L   S E T S  (-10%)'!T:T,'F U L L   S E T S  (-10%)'!H:H,0)+_xlfn.XLOOKUP(K157,'M A C R O S'!R:R,'M A C R O S'!G:G,0)</f>
        <v>0</v>
      </c>
      <c r="M157" s="95"/>
      <c r="N157" s="95"/>
      <c r="O157" s="90" t="s">
        <v>91</v>
      </c>
      <c r="P157" s="95">
        <f>_xlfn.XLOOKUP(O157,'F U L L   S E T S  (-10%)'!T:T,'F U L L   S E T S  (-10%)'!H:H,0)+_xlfn.XLOOKUP(O157,'M A C R O S'!R:R,'M A C R O S'!G:G,0)</f>
        <v>0</v>
      </c>
      <c r="Q157" s="90" t="s">
        <v>87</v>
      </c>
      <c r="R157" s="95">
        <f>_xlfn.XLOOKUP(Q157,'F U L L   S E T S  (-10%)'!T:T,'F U L L   S E T S  (-10%)'!H:H,0)+_xlfn.XLOOKUP(Q157,'M A C R O S'!R:R,'M A C R O S'!G:G,0)</f>
        <v>0</v>
      </c>
      <c r="S157" s="91"/>
    </row>
    <row r="158" spans="1:19" hidden="1" x14ac:dyDescent="0.2">
      <c r="A158" s="95" t="s">
        <v>618</v>
      </c>
      <c r="B158" s="95">
        <f>_xlfn.XLOOKUP(D158,'M A C R O S'!R:R,'M A C R O S'!G:G,0)</f>
        <v>0</v>
      </c>
      <c r="C158" s="95">
        <f t="shared" si="8"/>
        <v>0</v>
      </c>
      <c r="D158" s="95" t="s">
        <v>234</v>
      </c>
      <c r="E158" s="95">
        <f t="shared" si="6"/>
        <v>0</v>
      </c>
      <c r="F158" s="95">
        <v>10088</v>
      </c>
      <c r="G158" s="95">
        <f t="shared" si="7"/>
        <v>0</v>
      </c>
      <c r="J158" s="91"/>
      <c r="K158" s="91" t="s">
        <v>85</v>
      </c>
      <c r="L158" s="95">
        <f>_xlfn.XLOOKUP(K158,'F U L L   S E T S  (-10%)'!T:T,'F U L L   S E T S  (-10%)'!H:H,0)+_xlfn.XLOOKUP(K158,'M A C R O S'!R:R,'M A C R O S'!G:G,0)</f>
        <v>0</v>
      </c>
      <c r="M158" s="91" t="s">
        <v>89</v>
      </c>
      <c r="N158" s="95">
        <f>_xlfn.XLOOKUP(M158,'F U L L   S E T S  (-10%)'!T:T,'F U L L   S E T S  (-10%)'!H:H,0)+_xlfn.XLOOKUP(M158,'M A C R O S'!R:R,'M A C R O S'!G:G,0)</f>
        <v>0</v>
      </c>
      <c r="O158" s="95"/>
      <c r="P158" s="95"/>
      <c r="Q158" s="90" t="s">
        <v>87</v>
      </c>
      <c r="R158" s="95">
        <f>_xlfn.XLOOKUP(Q158,'F U L L   S E T S  (-10%)'!T:T,'F U L L   S E T S  (-10%)'!H:H,0)+_xlfn.XLOOKUP(Q158,'M A C R O S'!R:R,'M A C R O S'!G:G,0)</f>
        <v>0</v>
      </c>
      <c r="S158" s="91"/>
    </row>
    <row r="159" spans="1:19" hidden="1" x14ac:dyDescent="0.2">
      <c r="A159" s="95" t="s">
        <v>618</v>
      </c>
      <c r="B159" s="95">
        <f>_xlfn.XLOOKUP(D159,'M A C R O S'!R:R,'M A C R O S'!G:G,0)</f>
        <v>0</v>
      </c>
      <c r="C159" s="95">
        <f t="shared" si="8"/>
        <v>0</v>
      </c>
      <c r="D159" s="95" t="s">
        <v>236</v>
      </c>
      <c r="E159" s="95">
        <f t="shared" si="6"/>
        <v>0</v>
      </c>
      <c r="F159" s="95">
        <v>10088</v>
      </c>
      <c r="G159" s="95">
        <f t="shared" si="7"/>
        <v>0</v>
      </c>
      <c r="J159" s="91"/>
      <c r="K159" s="91" t="s">
        <v>85</v>
      </c>
      <c r="L159" s="95">
        <f>_xlfn.XLOOKUP(K159,'F U L L   S E T S  (-10%)'!T:T,'F U L L   S E T S  (-10%)'!H:H,0)+_xlfn.XLOOKUP(K159,'M A C R O S'!R:R,'M A C R O S'!G:G,0)</f>
        <v>0</v>
      </c>
      <c r="M159" s="91" t="s">
        <v>89</v>
      </c>
      <c r="N159" s="95">
        <f>_xlfn.XLOOKUP(M159,'F U L L   S E T S  (-10%)'!T:T,'F U L L   S E T S  (-10%)'!H:H,0)+_xlfn.XLOOKUP(M159,'M A C R O S'!R:R,'M A C R O S'!G:G,0)</f>
        <v>0</v>
      </c>
      <c r="O159" s="95"/>
      <c r="P159" s="95"/>
      <c r="Q159" s="90" t="s">
        <v>87</v>
      </c>
      <c r="R159" s="95">
        <f>_xlfn.XLOOKUP(Q159,'F U L L   S E T S  (-10%)'!T:T,'F U L L   S E T S  (-10%)'!H:H,0)+_xlfn.XLOOKUP(Q159,'M A C R O S'!R:R,'M A C R O S'!G:G,0)</f>
        <v>0</v>
      </c>
      <c r="S159" s="91"/>
    </row>
    <row r="160" spans="1:19" hidden="1" x14ac:dyDescent="0.2">
      <c r="A160" s="95" t="s">
        <v>618</v>
      </c>
      <c r="B160" s="95">
        <f>_xlfn.XLOOKUP(D160,'M A C R O S'!R:R,'M A C R O S'!G:G,0)</f>
        <v>0</v>
      </c>
      <c r="C160" s="95">
        <f t="shared" si="8"/>
        <v>0</v>
      </c>
      <c r="D160" s="95" t="s">
        <v>238</v>
      </c>
      <c r="E160" s="95">
        <f t="shared" si="6"/>
        <v>0</v>
      </c>
      <c r="F160" s="95">
        <v>10088</v>
      </c>
      <c r="G160" s="95">
        <f t="shared" si="7"/>
        <v>0</v>
      </c>
      <c r="J160" s="91"/>
      <c r="K160" s="91" t="s">
        <v>85</v>
      </c>
      <c r="L160" s="95">
        <f>_xlfn.XLOOKUP(K160,'F U L L   S E T S  (-10%)'!T:T,'F U L L   S E T S  (-10%)'!H:H,0)+_xlfn.XLOOKUP(K160,'M A C R O S'!R:R,'M A C R O S'!G:G,0)</f>
        <v>0</v>
      </c>
      <c r="M160" s="91" t="s">
        <v>89</v>
      </c>
      <c r="N160" s="95">
        <f>_xlfn.XLOOKUP(M160,'F U L L   S E T S  (-10%)'!T:T,'F U L L   S E T S  (-10%)'!H:H,0)+_xlfn.XLOOKUP(M160,'M A C R O S'!R:R,'M A C R O S'!G:G,0)</f>
        <v>0</v>
      </c>
      <c r="O160" s="95"/>
      <c r="P160" s="95"/>
      <c r="Q160" s="90" t="s">
        <v>87</v>
      </c>
      <c r="R160" s="95">
        <f>_xlfn.XLOOKUP(Q160,'F U L L   S E T S  (-10%)'!T:T,'F U L L   S E T S  (-10%)'!H:H,0)+_xlfn.XLOOKUP(Q160,'M A C R O S'!R:R,'M A C R O S'!G:G,0)</f>
        <v>0</v>
      </c>
      <c r="S160" s="91"/>
    </row>
    <row r="161" spans="1:19" hidden="1" x14ac:dyDescent="0.2">
      <c r="A161" s="95" t="s">
        <v>618</v>
      </c>
      <c r="B161" s="95">
        <f>_xlfn.XLOOKUP(D161,'M A C R O S'!R:R,'M A C R O S'!G:G,0)</f>
        <v>0</v>
      </c>
      <c r="C161" s="95">
        <f t="shared" si="8"/>
        <v>0</v>
      </c>
      <c r="D161" s="95" t="s">
        <v>240</v>
      </c>
      <c r="E161" s="95">
        <f t="shared" si="6"/>
        <v>0</v>
      </c>
      <c r="F161" s="95">
        <v>10088</v>
      </c>
      <c r="G161" s="95">
        <f t="shared" si="7"/>
        <v>0</v>
      </c>
      <c r="J161" s="91"/>
      <c r="K161" s="91" t="s">
        <v>85</v>
      </c>
      <c r="L161" s="95">
        <f>_xlfn.XLOOKUP(K161,'F U L L   S E T S  (-10%)'!T:T,'F U L L   S E T S  (-10%)'!H:H,0)+_xlfn.XLOOKUP(K161,'M A C R O S'!R:R,'M A C R O S'!G:G,0)</f>
        <v>0</v>
      </c>
      <c r="M161" s="91" t="s">
        <v>89</v>
      </c>
      <c r="N161" s="95">
        <f>_xlfn.XLOOKUP(M161,'F U L L   S E T S  (-10%)'!T:T,'F U L L   S E T S  (-10%)'!H:H,0)+_xlfn.XLOOKUP(M161,'M A C R O S'!R:R,'M A C R O S'!G:G,0)</f>
        <v>0</v>
      </c>
      <c r="O161" s="95"/>
      <c r="P161" s="95"/>
      <c r="Q161" s="90" t="s">
        <v>87</v>
      </c>
      <c r="R161" s="95">
        <f>_xlfn.XLOOKUP(Q161,'F U L L   S E T S  (-10%)'!T:T,'F U L L   S E T S  (-10%)'!H:H,0)+_xlfn.XLOOKUP(Q161,'M A C R O S'!R:R,'M A C R O S'!G:G,0)</f>
        <v>0</v>
      </c>
      <c r="S161" s="91"/>
    </row>
    <row r="162" spans="1:19" hidden="1" x14ac:dyDescent="0.2">
      <c r="A162" s="95" t="s">
        <v>618</v>
      </c>
      <c r="B162" s="95">
        <f>_xlfn.XLOOKUP(D162,'M A C R O S'!R:R,'M A C R O S'!G:G,0)</f>
        <v>0</v>
      </c>
      <c r="C162" s="95">
        <f t="shared" si="8"/>
        <v>0</v>
      </c>
      <c r="D162" s="95" t="s">
        <v>242</v>
      </c>
      <c r="E162" s="95">
        <f t="shared" si="6"/>
        <v>0</v>
      </c>
      <c r="F162" s="95">
        <v>10088</v>
      </c>
      <c r="G162" s="95">
        <f t="shared" si="7"/>
        <v>0</v>
      </c>
      <c r="J162" s="91"/>
      <c r="K162" s="91" t="s">
        <v>85</v>
      </c>
      <c r="L162" s="95">
        <f>_xlfn.XLOOKUP(K162,'F U L L   S E T S  (-10%)'!T:T,'F U L L   S E T S  (-10%)'!H:H,0)+_xlfn.XLOOKUP(K162,'M A C R O S'!R:R,'M A C R O S'!G:G,0)</f>
        <v>0</v>
      </c>
      <c r="M162" s="95"/>
      <c r="N162" s="95"/>
      <c r="O162" s="90" t="s">
        <v>91</v>
      </c>
      <c r="P162" s="95">
        <f>_xlfn.XLOOKUP(O162,'F U L L   S E T S  (-10%)'!T:T,'F U L L   S E T S  (-10%)'!H:H,0)+_xlfn.XLOOKUP(O162,'M A C R O S'!R:R,'M A C R O S'!G:G,0)</f>
        <v>0</v>
      </c>
      <c r="Q162" s="90" t="s">
        <v>87</v>
      </c>
      <c r="R162" s="95">
        <f>_xlfn.XLOOKUP(Q162,'F U L L   S E T S  (-10%)'!T:T,'F U L L   S E T S  (-10%)'!H:H,0)+_xlfn.XLOOKUP(Q162,'M A C R O S'!R:R,'M A C R O S'!G:G,0)</f>
        <v>0</v>
      </c>
      <c r="S162" s="91"/>
    </row>
    <row r="163" spans="1:19" hidden="1" x14ac:dyDescent="0.2">
      <c r="A163" s="95" t="s">
        <v>618</v>
      </c>
      <c r="B163" s="95">
        <f>_xlfn.XLOOKUP(D163,'M A C R O S'!R:R,'M A C R O S'!G:G,0)</f>
        <v>0</v>
      </c>
      <c r="C163" s="95">
        <f t="shared" si="8"/>
        <v>0</v>
      </c>
      <c r="D163" s="95" t="s">
        <v>244</v>
      </c>
      <c r="E163" s="95">
        <f t="shared" si="6"/>
        <v>0</v>
      </c>
      <c r="F163" s="95">
        <v>10088</v>
      </c>
      <c r="G163" s="95">
        <f t="shared" si="7"/>
        <v>0</v>
      </c>
      <c r="J163" s="91"/>
      <c r="K163" s="91" t="s">
        <v>85</v>
      </c>
      <c r="L163" s="95">
        <f>_xlfn.XLOOKUP(K163,'F U L L   S E T S  (-10%)'!T:T,'F U L L   S E T S  (-10%)'!H:H,0)+_xlfn.XLOOKUP(K163,'M A C R O S'!R:R,'M A C R O S'!G:G,0)</f>
        <v>0</v>
      </c>
      <c r="M163" s="95"/>
      <c r="N163" s="95"/>
      <c r="O163" s="90" t="s">
        <v>91</v>
      </c>
      <c r="P163" s="95">
        <f>_xlfn.XLOOKUP(O163,'F U L L   S E T S  (-10%)'!T:T,'F U L L   S E T S  (-10%)'!H:H,0)+_xlfn.XLOOKUP(O163,'M A C R O S'!R:R,'M A C R O S'!G:G,0)</f>
        <v>0</v>
      </c>
      <c r="Q163" s="90" t="s">
        <v>87</v>
      </c>
      <c r="R163" s="95">
        <f>_xlfn.XLOOKUP(Q163,'F U L L   S E T S  (-10%)'!T:T,'F U L L   S E T S  (-10%)'!H:H,0)+_xlfn.XLOOKUP(Q163,'M A C R O S'!R:R,'M A C R O S'!G:G,0)</f>
        <v>0</v>
      </c>
      <c r="S163" s="91"/>
    </row>
    <row r="164" spans="1:19" hidden="1" x14ac:dyDescent="0.2">
      <c r="A164" s="95" t="s">
        <v>618</v>
      </c>
      <c r="B164" s="95">
        <f>_xlfn.XLOOKUP(D164,'M A C R O S'!R:R,'M A C R O S'!G:G,0)</f>
        <v>0</v>
      </c>
      <c r="C164" s="95">
        <f t="shared" si="8"/>
        <v>0</v>
      </c>
      <c r="D164" s="95" t="s">
        <v>246</v>
      </c>
      <c r="E164" s="95">
        <f t="shared" si="6"/>
        <v>0</v>
      </c>
      <c r="F164" s="95">
        <v>10088</v>
      </c>
      <c r="G164" s="95">
        <f t="shared" si="7"/>
        <v>0</v>
      </c>
      <c r="J164" s="91"/>
      <c r="K164" s="91" t="s">
        <v>85</v>
      </c>
      <c r="L164" s="95">
        <f>_xlfn.XLOOKUP(K164,'F U L L   S E T S  (-10%)'!T:T,'F U L L   S E T S  (-10%)'!H:H,0)+_xlfn.XLOOKUP(K164,'M A C R O S'!R:R,'M A C R O S'!G:G,0)</f>
        <v>0</v>
      </c>
      <c r="M164" s="91" t="s">
        <v>89</v>
      </c>
      <c r="N164" s="95">
        <f>_xlfn.XLOOKUP(M164,'F U L L   S E T S  (-10%)'!T:T,'F U L L   S E T S  (-10%)'!H:H,0)+_xlfn.XLOOKUP(M164,'M A C R O S'!R:R,'M A C R O S'!G:G,0)</f>
        <v>0</v>
      </c>
      <c r="O164" s="95"/>
      <c r="P164" s="95"/>
      <c r="Q164" s="90" t="s">
        <v>87</v>
      </c>
      <c r="R164" s="95">
        <f>_xlfn.XLOOKUP(Q164,'F U L L   S E T S  (-10%)'!T:T,'F U L L   S E T S  (-10%)'!H:H,0)+_xlfn.XLOOKUP(Q164,'M A C R O S'!R:R,'M A C R O S'!G:G,0)</f>
        <v>0</v>
      </c>
      <c r="S164" s="91"/>
    </row>
    <row r="165" spans="1:19" hidden="1" x14ac:dyDescent="0.2">
      <c r="A165" s="95" t="s">
        <v>618</v>
      </c>
      <c r="B165" s="95">
        <f>_xlfn.XLOOKUP(D165,'M A C R O S'!R:R,'M A C R O S'!G:G,0)</f>
        <v>0</v>
      </c>
      <c r="C165" s="95">
        <f t="shared" si="8"/>
        <v>0</v>
      </c>
      <c r="D165" s="95" t="s">
        <v>248</v>
      </c>
      <c r="E165" s="95">
        <f t="shared" si="6"/>
        <v>0</v>
      </c>
      <c r="F165" s="95">
        <v>10088</v>
      </c>
      <c r="G165" s="95">
        <f t="shared" si="7"/>
        <v>0</v>
      </c>
      <c r="J165" s="91"/>
      <c r="K165" s="91" t="s">
        <v>85</v>
      </c>
      <c r="L165" s="95">
        <f>_xlfn.XLOOKUP(K165,'F U L L   S E T S  (-10%)'!T:T,'F U L L   S E T S  (-10%)'!H:H,0)+_xlfn.XLOOKUP(K165,'M A C R O S'!R:R,'M A C R O S'!G:G,0)</f>
        <v>0</v>
      </c>
      <c r="M165" s="91" t="s">
        <v>89</v>
      </c>
      <c r="N165" s="95">
        <f>_xlfn.XLOOKUP(M165,'F U L L   S E T S  (-10%)'!T:T,'F U L L   S E T S  (-10%)'!H:H,0)+_xlfn.XLOOKUP(M165,'M A C R O S'!R:R,'M A C R O S'!G:G,0)</f>
        <v>0</v>
      </c>
      <c r="O165" s="95"/>
      <c r="P165" s="95"/>
      <c r="Q165" s="90" t="s">
        <v>87</v>
      </c>
      <c r="R165" s="95">
        <f>_xlfn.XLOOKUP(Q165,'F U L L   S E T S  (-10%)'!T:T,'F U L L   S E T S  (-10%)'!H:H,0)+_xlfn.XLOOKUP(Q165,'M A C R O S'!R:R,'M A C R O S'!G:G,0)</f>
        <v>0</v>
      </c>
      <c r="S165" s="91"/>
    </row>
    <row r="166" spans="1:19" hidden="1" x14ac:dyDescent="0.2">
      <c r="A166" s="95" t="s">
        <v>618</v>
      </c>
      <c r="B166" s="95">
        <f>_xlfn.XLOOKUP(D166,'M A C R O S'!R:R,'M A C R O S'!G:G,0)</f>
        <v>0</v>
      </c>
      <c r="C166" s="95">
        <f t="shared" si="8"/>
        <v>0</v>
      </c>
      <c r="D166" s="95" t="s">
        <v>250</v>
      </c>
      <c r="E166" s="95">
        <f t="shared" si="6"/>
        <v>0</v>
      </c>
      <c r="F166" s="95">
        <v>10088</v>
      </c>
      <c r="G166" s="95">
        <f t="shared" si="7"/>
        <v>0</v>
      </c>
      <c r="J166" s="91"/>
      <c r="K166" s="91" t="s">
        <v>85</v>
      </c>
      <c r="L166" s="95">
        <f>_xlfn.XLOOKUP(K166,'F U L L   S E T S  (-10%)'!T:T,'F U L L   S E T S  (-10%)'!H:H,0)+_xlfn.XLOOKUP(K166,'M A C R O S'!R:R,'M A C R O S'!G:G,0)</f>
        <v>0</v>
      </c>
      <c r="M166" s="95"/>
      <c r="N166" s="95"/>
      <c r="O166" s="90" t="s">
        <v>91</v>
      </c>
      <c r="P166" s="95">
        <f>_xlfn.XLOOKUP(O166,'F U L L   S E T S  (-10%)'!T:T,'F U L L   S E T S  (-10%)'!H:H,0)+_xlfn.XLOOKUP(O166,'M A C R O S'!R:R,'M A C R O S'!G:G,0)</f>
        <v>0</v>
      </c>
      <c r="Q166" s="90" t="s">
        <v>87</v>
      </c>
      <c r="R166" s="95">
        <f>_xlfn.XLOOKUP(Q166,'F U L L   S E T S  (-10%)'!T:T,'F U L L   S E T S  (-10%)'!H:H,0)+_xlfn.XLOOKUP(Q166,'M A C R O S'!R:R,'M A C R O S'!G:G,0)</f>
        <v>0</v>
      </c>
      <c r="S166" s="91"/>
    </row>
    <row r="167" spans="1:19" hidden="1" x14ac:dyDescent="0.2">
      <c r="A167" s="95" t="s">
        <v>618</v>
      </c>
      <c r="B167" s="95">
        <f>_xlfn.XLOOKUP(D167,'M A C R O S'!R:R,'M A C R O S'!G:G,0)</f>
        <v>0</v>
      </c>
      <c r="C167" s="95">
        <f t="shared" si="8"/>
        <v>0</v>
      </c>
      <c r="D167" s="95" t="s">
        <v>252</v>
      </c>
      <c r="E167" s="95">
        <f t="shared" si="6"/>
        <v>0</v>
      </c>
      <c r="F167" s="95">
        <v>10088</v>
      </c>
      <c r="G167" s="95">
        <f t="shared" si="7"/>
        <v>0</v>
      </c>
      <c r="J167" s="91"/>
      <c r="K167" s="91" t="s">
        <v>85</v>
      </c>
      <c r="L167" s="95">
        <f>_xlfn.XLOOKUP(K167,'F U L L   S E T S  (-10%)'!T:T,'F U L L   S E T S  (-10%)'!H:H,0)+_xlfn.XLOOKUP(K167,'M A C R O S'!R:R,'M A C R O S'!G:G,0)</f>
        <v>0</v>
      </c>
      <c r="M167" s="95"/>
      <c r="N167" s="95"/>
      <c r="O167" s="90" t="s">
        <v>91</v>
      </c>
      <c r="P167" s="95">
        <f>_xlfn.XLOOKUP(O167,'F U L L   S E T S  (-10%)'!T:T,'F U L L   S E T S  (-10%)'!H:H,0)+_xlfn.XLOOKUP(O167,'M A C R O S'!R:R,'M A C R O S'!G:G,0)</f>
        <v>0</v>
      </c>
      <c r="Q167" s="90" t="s">
        <v>87</v>
      </c>
      <c r="R167" s="95">
        <f>_xlfn.XLOOKUP(Q167,'F U L L   S E T S  (-10%)'!T:T,'F U L L   S E T S  (-10%)'!H:H,0)+_xlfn.XLOOKUP(Q167,'M A C R O S'!R:R,'M A C R O S'!G:G,0)</f>
        <v>0</v>
      </c>
      <c r="S167" s="91"/>
    </row>
    <row r="168" spans="1:19" hidden="1" x14ac:dyDescent="0.2">
      <c r="A168" s="95" t="s">
        <v>618</v>
      </c>
      <c r="B168" s="95">
        <f>_xlfn.XLOOKUP(D168,'M A C R O S'!R:R,'M A C R O S'!G:G,0)</f>
        <v>0</v>
      </c>
      <c r="C168" s="95">
        <f t="shared" si="8"/>
        <v>0</v>
      </c>
      <c r="D168" s="95" t="s">
        <v>254</v>
      </c>
      <c r="E168" s="95">
        <f t="shared" si="6"/>
        <v>0</v>
      </c>
      <c r="F168" s="95">
        <v>10088</v>
      </c>
      <c r="G168" s="95">
        <f t="shared" si="7"/>
        <v>0</v>
      </c>
      <c r="J168" s="91"/>
      <c r="K168" s="91" t="s">
        <v>85</v>
      </c>
      <c r="L168" s="95">
        <f>_xlfn.XLOOKUP(K168,'F U L L   S E T S  (-10%)'!T:T,'F U L L   S E T S  (-10%)'!H:H,0)+_xlfn.XLOOKUP(K168,'M A C R O S'!R:R,'M A C R O S'!G:G,0)</f>
        <v>0</v>
      </c>
      <c r="M168" s="91" t="s">
        <v>89</v>
      </c>
      <c r="N168" s="95">
        <f>_xlfn.XLOOKUP(M168,'F U L L   S E T S  (-10%)'!T:T,'F U L L   S E T S  (-10%)'!H:H,0)+_xlfn.XLOOKUP(M168,'M A C R O S'!R:R,'M A C R O S'!G:G,0)</f>
        <v>0</v>
      </c>
      <c r="O168" s="95"/>
      <c r="P168" s="95"/>
      <c r="Q168" s="90" t="s">
        <v>87</v>
      </c>
      <c r="R168" s="95">
        <f>_xlfn.XLOOKUP(Q168,'F U L L   S E T S  (-10%)'!T:T,'F U L L   S E T S  (-10%)'!H:H,0)+_xlfn.XLOOKUP(Q168,'M A C R O S'!R:R,'M A C R O S'!G:G,0)</f>
        <v>0</v>
      </c>
      <c r="S168" s="91"/>
    </row>
    <row r="169" spans="1:19" hidden="1" x14ac:dyDescent="0.2">
      <c r="A169" s="95" t="s">
        <v>618</v>
      </c>
      <c r="B169" s="95">
        <f>_xlfn.XLOOKUP(D169,'M A C R O S'!R:R,'M A C R O S'!G:G,0)</f>
        <v>0</v>
      </c>
      <c r="C169" s="95">
        <f t="shared" si="8"/>
        <v>0</v>
      </c>
      <c r="D169" s="95" t="s">
        <v>256</v>
      </c>
      <c r="E169" s="95">
        <f t="shared" si="6"/>
        <v>0</v>
      </c>
      <c r="F169" s="95">
        <v>10088</v>
      </c>
      <c r="G169" s="95">
        <f t="shared" si="7"/>
        <v>0</v>
      </c>
      <c r="J169" s="91"/>
      <c r="K169" s="91" t="s">
        <v>85</v>
      </c>
      <c r="L169" s="95">
        <f>_xlfn.XLOOKUP(K169,'F U L L   S E T S  (-10%)'!T:T,'F U L L   S E T S  (-10%)'!H:H,0)+_xlfn.XLOOKUP(K169,'M A C R O S'!R:R,'M A C R O S'!G:G,0)</f>
        <v>0</v>
      </c>
      <c r="M169" s="95"/>
      <c r="N169" s="95"/>
      <c r="O169" s="90" t="s">
        <v>91</v>
      </c>
      <c r="P169" s="95">
        <f>_xlfn.XLOOKUP(O169,'F U L L   S E T S  (-10%)'!T:T,'F U L L   S E T S  (-10%)'!H:H,0)+_xlfn.XLOOKUP(O169,'M A C R O S'!R:R,'M A C R O S'!G:G,0)</f>
        <v>0</v>
      </c>
      <c r="Q169" s="90" t="s">
        <v>87</v>
      </c>
      <c r="R169" s="95">
        <f>_xlfn.XLOOKUP(Q169,'F U L L   S E T S  (-10%)'!T:T,'F U L L   S E T S  (-10%)'!H:H,0)+_xlfn.XLOOKUP(Q169,'M A C R O S'!R:R,'M A C R O S'!G:G,0)</f>
        <v>0</v>
      </c>
      <c r="S169" s="91"/>
    </row>
    <row r="170" spans="1:19" hidden="1" x14ac:dyDescent="0.2">
      <c r="A170" s="161" t="s">
        <v>618</v>
      </c>
      <c r="B170" s="161">
        <f>_xlfn.XLOOKUP(D170,'M A C R O S'!R:R,'M A C R O S'!H:H,0)</f>
        <v>0</v>
      </c>
      <c r="C170" s="161">
        <f t="shared" si="8"/>
        <v>0</v>
      </c>
      <c r="D170" s="161" t="s">
        <v>171</v>
      </c>
      <c r="E170" s="161">
        <f t="shared" si="6"/>
        <v>0</v>
      </c>
      <c r="F170" s="161">
        <v>10130</v>
      </c>
      <c r="G170" s="161">
        <f t="shared" si="7"/>
        <v>0</v>
      </c>
      <c r="J170" s="91"/>
      <c r="K170" s="91" t="s">
        <v>77</v>
      </c>
      <c r="L170" s="95">
        <f>_xlfn.XLOOKUP(K170,'F U L L   S E T S  (-10%)'!T:T,'F U L L   S E T S  (-10%)'!I:I,0)+_xlfn.XLOOKUP(K170,'M A C R O S'!R:R,'M A C R O S'!H:H,0)</f>
        <v>0</v>
      </c>
      <c r="M170" s="91" t="s">
        <v>81</v>
      </c>
      <c r="N170" s="95">
        <f>_xlfn.XLOOKUP(M170,'F U L L   S E T S  (-10%)'!T:T,'F U L L   S E T S  (-10%)'!I:I,0)+_xlfn.XLOOKUP(M170,'M A C R O S'!R:R,'M A C R O S'!H:H,0)</f>
        <v>0</v>
      </c>
      <c r="O170" s="95"/>
      <c r="P170" s="95"/>
      <c r="Q170" s="91" t="s">
        <v>79</v>
      </c>
      <c r="R170" s="95">
        <f>_xlfn.XLOOKUP(Q170,'F U L L   S E T S  (-10%)'!T:T,'F U L L   S E T S  (-10%)'!I:I,0)+_xlfn.XLOOKUP(Q170,'M A C R O S'!R:R,'M A C R O S'!H:H,0)</f>
        <v>0</v>
      </c>
      <c r="S170" s="91"/>
    </row>
    <row r="171" spans="1:19" hidden="1" x14ac:dyDescent="0.2">
      <c r="A171" s="95" t="s">
        <v>618</v>
      </c>
      <c r="B171" s="95">
        <f>_xlfn.XLOOKUP(D171,'M A C R O S'!R:R,'M A C R O S'!H:H,0)</f>
        <v>0</v>
      </c>
      <c r="C171" s="95">
        <f t="shared" si="8"/>
        <v>0</v>
      </c>
      <c r="D171" s="95" t="s">
        <v>173</v>
      </c>
      <c r="E171" s="95">
        <f t="shared" si="6"/>
        <v>0</v>
      </c>
      <c r="F171" s="95">
        <v>10130</v>
      </c>
      <c r="G171" s="95">
        <f t="shared" si="7"/>
        <v>0</v>
      </c>
      <c r="J171" s="91"/>
      <c r="K171" s="91" t="s">
        <v>77</v>
      </c>
      <c r="L171" s="95">
        <f>_xlfn.XLOOKUP(K171,'F U L L   S E T S  (-10%)'!T:T,'F U L L   S E T S  (-10%)'!I:I,0)+_xlfn.XLOOKUP(K171,'M A C R O S'!R:R,'M A C R O S'!H:H,0)</f>
        <v>0</v>
      </c>
      <c r="M171" s="95"/>
      <c r="N171" s="95"/>
      <c r="O171" s="91" t="s">
        <v>83</v>
      </c>
      <c r="P171" s="95">
        <f>_xlfn.XLOOKUP(O171,'F U L L   S E T S  (-10%)'!T:T,'F U L L   S E T S  (-10%)'!I:I,0)+_xlfn.XLOOKUP(O171,'M A C R O S'!R:R,'M A C R O S'!H:H,0)</f>
        <v>0</v>
      </c>
      <c r="Q171" s="91" t="s">
        <v>79</v>
      </c>
      <c r="R171" s="95">
        <f>_xlfn.XLOOKUP(Q171,'F U L L   S E T S  (-10%)'!T:T,'F U L L   S E T S  (-10%)'!I:I,0)+_xlfn.XLOOKUP(Q171,'M A C R O S'!R:R,'M A C R O S'!H:H,0)</f>
        <v>0</v>
      </c>
      <c r="S171" s="91"/>
    </row>
    <row r="172" spans="1:19" hidden="1" x14ac:dyDescent="0.2">
      <c r="A172" s="95" t="s">
        <v>618</v>
      </c>
      <c r="B172" s="95">
        <f>_xlfn.XLOOKUP(D172,'M A C R O S'!R:R,'M A C R O S'!H:H,0)</f>
        <v>0</v>
      </c>
      <c r="C172" s="95">
        <f t="shared" si="8"/>
        <v>0</v>
      </c>
      <c r="D172" s="95" t="s">
        <v>175</v>
      </c>
      <c r="E172" s="95">
        <f t="shared" si="6"/>
        <v>0</v>
      </c>
      <c r="F172" s="95">
        <v>10130</v>
      </c>
      <c r="G172" s="95">
        <f t="shared" si="7"/>
        <v>0</v>
      </c>
      <c r="J172" s="91"/>
      <c r="K172" s="91" t="s">
        <v>77</v>
      </c>
      <c r="L172" s="95">
        <f>_xlfn.XLOOKUP(K172,'F U L L   S E T S  (-10%)'!T:T,'F U L L   S E T S  (-10%)'!I:I,0)+_xlfn.XLOOKUP(K172,'M A C R O S'!R:R,'M A C R O S'!H:H,0)</f>
        <v>0</v>
      </c>
      <c r="M172" s="91" t="s">
        <v>81</v>
      </c>
      <c r="N172" s="95">
        <f>_xlfn.XLOOKUP(M172,'F U L L   S E T S  (-10%)'!T:T,'F U L L   S E T S  (-10%)'!I:I,0)+_xlfn.XLOOKUP(M172,'M A C R O S'!R:R,'M A C R O S'!H:H,0)</f>
        <v>0</v>
      </c>
      <c r="O172" s="95"/>
      <c r="P172" s="95"/>
      <c r="Q172" s="91" t="s">
        <v>79</v>
      </c>
      <c r="R172" s="95">
        <f>_xlfn.XLOOKUP(Q172,'F U L L   S E T S  (-10%)'!T:T,'F U L L   S E T S  (-10%)'!I:I,0)+_xlfn.XLOOKUP(Q172,'M A C R O S'!R:R,'M A C R O S'!H:H,0)</f>
        <v>0</v>
      </c>
      <c r="S172" s="91"/>
    </row>
    <row r="173" spans="1:19" hidden="1" x14ac:dyDescent="0.2">
      <c r="A173" s="95" t="s">
        <v>618</v>
      </c>
      <c r="B173" s="95">
        <f>_xlfn.XLOOKUP(D173,'M A C R O S'!R:R,'M A C R O S'!H:H,0)</f>
        <v>0</v>
      </c>
      <c r="C173" s="95">
        <f t="shared" si="8"/>
        <v>0</v>
      </c>
      <c r="D173" s="95" t="s">
        <v>177</v>
      </c>
      <c r="E173" s="95">
        <f t="shared" si="6"/>
        <v>0</v>
      </c>
      <c r="F173" s="95">
        <v>10130</v>
      </c>
      <c r="G173" s="95">
        <f t="shared" si="7"/>
        <v>0</v>
      </c>
      <c r="J173" s="91"/>
      <c r="K173" s="91" t="s">
        <v>77</v>
      </c>
      <c r="L173" s="95">
        <f>_xlfn.XLOOKUP(K173,'F U L L   S E T S  (-10%)'!T:T,'F U L L   S E T S  (-10%)'!I:I,0)+_xlfn.XLOOKUP(K173,'M A C R O S'!R:R,'M A C R O S'!H:H,0)</f>
        <v>0</v>
      </c>
      <c r="M173" s="91" t="s">
        <v>81</v>
      </c>
      <c r="N173" s="95">
        <f>_xlfn.XLOOKUP(M173,'F U L L   S E T S  (-10%)'!T:T,'F U L L   S E T S  (-10%)'!I:I,0)+_xlfn.XLOOKUP(M173,'M A C R O S'!R:R,'M A C R O S'!H:H,0)</f>
        <v>0</v>
      </c>
      <c r="O173" s="95"/>
      <c r="P173" s="95"/>
      <c r="Q173" s="91" t="s">
        <v>79</v>
      </c>
      <c r="R173" s="95">
        <f>_xlfn.XLOOKUP(Q173,'F U L L   S E T S  (-10%)'!T:T,'F U L L   S E T S  (-10%)'!I:I,0)+_xlfn.XLOOKUP(Q173,'M A C R O S'!R:R,'M A C R O S'!H:H,0)</f>
        <v>0</v>
      </c>
      <c r="S173" s="91"/>
    </row>
    <row r="174" spans="1:19" hidden="1" x14ac:dyDescent="0.2">
      <c r="A174" s="95" t="s">
        <v>618</v>
      </c>
      <c r="B174" s="95">
        <f>_xlfn.XLOOKUP(D174,'M A C R O S'!R:R,'M A C R O S'!H:H,0)</f>
        <v>0</v>
      </c>
      <c r="C174" s="95">
        <f t="shared" si="8"/>
        <v>0</v>
      </c>
      <c r="D174" s="95" t="s">
        <v>179</v>
      </c>
      <c r="E174" s="95">
        <f t="shared" si="6"/>
        <v>0</v>
      </c>
      <c r="F174" s="95">
        <v>10130</v>
      </c>
      <c r="G174" s="95">
        <f t="shared" si="7"/>
        <v>0</v>
      </c>
      <c r="J174" s="91"/>
      <c r="K174" s="91" t="s">
        <v>77</v>
      </c>
      <c r="L174" s="95">
        <f>_xlfn.XLOOKUP(K174,'F U L L   S E T S  (-10%)'!T:T,'F U L L   S E T S  (-10%)'!I:I,0)+_xlfn.XLOOKUP(K174,'M A C R O S'!R:R,'M A C R O S'!H:H,0)</f>
        <v>0</v>
      </c>
      <c r="M174" s="95"/>
      <c r="N174" s="95"/>
      <c r="O174" s="91" t="s">
        <v>83</v>
      </c>
      <c r="P174" s="95">
        <f>_xlfn.XLOOKUP(O174,'F U L L   S E T S  (-10%)'!T:T,'F U L L   S E T S  (-10%)'!I:I,0)+_xlfn.XLOOKUP(O174,'M A C R O S'!R:R,'M A C R O S'!H:H,0)</f>
        <v>0</v>
      </c>
      <c r="Q174" s="91" t="s">
        <v>79</v>
      </c>
      <c r="R174" s="95">
        <f>_xlfn.XLOOKUP(Q174,'F U L L   S E T S  (-10%)'!T:T,'F U L L   S E T S  (-10%)'!I:I,0)+_xlfn.XLOOKUP(Q174,'M A C R O S'!R:R,'M A C R O S'!H:H,0)</f>
        <v>0</v>
      </c>
      <c r="S174" s="91"/>
    </row>
    <row r="175" spans="1:19" hidden="1" x14ac:dyDescent="0.2">
      <c r="A175" s="95" t="s">
        <v>618</v>
      </c>
      <c r="B175" s="95">
        <f>_xlfn.XLOOKUP(D175,'M A C R O S'!R:R,'M A C R O S'!H:H,0)</f>
        <v>0</v>
      </c>
      <c r="C175" s="95">
        <f t="shared" si="8"/>
        <v>0</v>
      </c>
      <c r="D175" s="95" t="s">
        <v>181</v>
      </c>
      <c r="E175" s="95">
        <f t="shared" si="6"/>
        <v>0</v>
      </c>
      <c r="F175" s="95">
        <v>10130</v>
      </c>
      <c r="G175" s="95">
        <f t="shared" si="7"/>
        <v>0</v>
      </c>
      <c r="J175" s="91"/>
      <c r="K175" s="91" t="s">
        <v>77</v>
      </c>
      <c r="L175" s="95">
        <f>_xlfn.XLOOKUP(K175,'F U L L   S E T S  (-10%)'!T:T,'F U L L   S E T S  (-10%)'!I:I,0)+_xlfn.XLOOKUP(K175,'M A C R O S'!R:R,'M A C R O S'!H:H,0)</f>
        <v>0</v>
      </c>
      <c r="M175" s="95"/>
      <c r="N175" s="95"/>
      <c r="O175" s="91" t="s">
        <v>83</v>
      </c>
      <c r="P175" s="95">
        <f>_xlfn.XLOOKUP(O175,'F U L L   S E T S  (-10%)'!T:T,'F U L L   S E T S  (-10%)'!I:I,0)+_xlfn.XLOOKUP(O175,'M A C R O S'!R:R,'M A C R O S'!H:H,0)</f>
        <v>0</v>
      </c>
      <c r="Q175" s="91" t="s">
        <v>79</v>
      </c>
      <c r="R175" s="95">
        <f>_xlfn.XLOOKUP(Q175,'F U L L   S E T S  (-10%)'!T:T,'F U L L   S E T S  (-10%)'!I:I,0)+_xlfn.XLOOKUP(Q175,'M A C R O S'!R:R,'M A C R O S'!H:H,0)</f>
        <v>0</v>
      </c>
      <c r="S175" s="91"/>
    </row>
    <row r="176" spans="1:19" hidden="1" x14ac:dyDescent="0.2">
      <c r="A176" s="95" t="s">
        <v>618</v>
      </c>
      <c r="B176" s="95">
        <f>_xlfn.XLOOKUP(D176,'M A C R O S'!R:R,'M A C R O S'!H:H,0)</f>
        <v>0</v>
      </c>
      <c r="C176" s="95">
        <f t="shared" si="8"/>
        <v>0</v>
      </c>
      <c r="D176" s="95" t="s">
        <v>183</v>
      </c>
      <c r="E176" s="95">
        <f t="shared" si="6"/>
        <v>0</v>
      </c>
      <c r="F176" s="95">
        <v>10130</v>
      </c>
      <c r="G176" s="95">
        <f t="shared" si="7"/>
        <v>0</v>
      </c>
      <c r="J176" s="91"/>
      <c r="K176" s="91" t="s">
        <v>77</v>
      </c>
      <c r="L176" s="95">
        <f>_xlfn.XLOOKUP(K176,'F U L L   S E T S  (-10%)'!T:T,'F U L L   S E T S  (-10%)'!I:I,0)+_xlfn.XLOOKUP(K176,'M A C R O S'!R:R,'M A C R O S'!H:H,0)</f>
        <v>0</v>
      </c>
      <c r="M176" s="91" t="s">
        <v>81</v>
      </c>
      <c r="N176" s="95">
        <f>_xlfn.XLOOKUP(M176,'F U L L   S E T S  (-10%)'!T:T,'F U L L   S E T S  (-10%)'!I:I,0)+_xlfn.XLOOKUP(M176,'M A C R O S'!R:R,'M A C R O S'!H:H,0)</f>
        <v>0</v>
      </c>
      <c r="O176" s="95"/>
      <c r="P176" s="95"/>
      <c r="Q176" s="91" t="s">
        <v>79</v>
      </c>
      <c r="R176" s="95">
        <f>_xlfn.XLOOKUP(Q176,'F U L L   S E T S  (-10%)'!T:T,'F U L L   S E T S  (-10%)'!I:I,0)+_xlfn.XLOOKUP(Q176,'M A C R O S'!R:R,'M A C R O S'!H:H,0)</f>
        <v>0</v>
      </c>
      <c r="S176" s="91"/>
    </row>
    <row r="177" spans="1:19" hidden="1" x14ac:dyDescent="0.2">
      <c r="A177" s="95" t="s">
        <v>618</v>
      </c>
      <c r="B177" s="95">
        <f>_xlfn.XLOOKUP(D177,'M A C R O S'!R:R,'M A C R O S'!H:H,0)</f>
        <v>0</v>
      </c>
      <c r="C177" s="95">
        <f t="shared" si="8"/>
        <v>0</v>
      </c>
      <c r="D177" s="95" t="s">
        <v>185</v>
      </c>
      <c r="E177" s="95">
        <f t="shared" si="6"/>
        <v>0</v>
      </c>
      <c r="F177" s="95">
        <v>10130</v>
      </c>
      <c r="G177" s="95">
        <f t="shared" si="7"/>
        <v>0</v>
      </c>
      <c r="J177" s="91"/>
      <c r="K177" s="91" t="s">
        <v>77</v>
      </c>
      <c r="L177" s="95">
        <f>_xlfn.XLOOKUP(K177,'F U L L   S E T S  (-10%)'!T:T,'F U L L   S E T S  (-10%)'!I:I,0)+_xlfn.XLOOKUP(K177,'M A C R O S'!R:R,'M A C R O S'!H:H,0)</f>
        <v>0</v>
      </c>
      <c r="M177" s="91" t="s">
        <v>81</v>
      </c>
      <c r="N177" s="95">
        <f>_xlfn.XLOOKUP(M177,'F U L L   S E T S  (-10%)'!T:T,'F U L L   S E T S  (-10%)'!I:I,0)+_xlfn.XLOOKUP(M177,'M A C R O S'!R:R,'M A C R O S'!H:H,0)</f>
        <v>0</v>
      </c>
      <c r="O177" s="95"/>
      <c r="P177" s="95"/>
      <c r="Q177" s="91" t="s">
        <v>79</v>
      </c>
      <c r="R177" s="95">
        <f>_xlfn.XLOOKUP(Q177,'F U L L   S E T S  (-10%)'!T:T,'F U L L   S E T S  (-10%)'!I:I,0)+_xlfn.XLOOKUP(Q177,'M A C R O S'!R:R,'M A C R O S'!H:H,0)</f>
        <v>0</v>
      </c>
      <c r="S177" s="91"/>
    </row>
    <row r="178" spans="1:19" hidden="1" x14ac:dyDescent="0.2">
      <c r="A178" s="95" t="s">
        <v>618</v>
      </c>
      <c r="B178" s="95">
        <f>_xlfn.XLOOKUP(D178,'M A C R O S'!R:R,'M A C R O S'!H:H,0)</f>
        <v>0</v>
      </c>
      <c r="C178" s="95">
        <f t="shared" si="8"/>
        <v>0</v>
      </c>
      <c r="D178" s="95" t="s">
        <v>187</v>
      </c>
      <c r="E178" s="95">
        <f t="shared" si="6"/>
        <v>0</v>
      </c>
      <c r="F178" s="95">
        <v>10130</v>
      </c>
      <c r="G178" s="95">
        <f t="shared" si="7"/>
        <v>0</v>
      </c>
      <c r="J178" s="91"/>
      <c r="K178" s="91" t="s">
        <v>77</v>
      </c>
      <c r="L178" s="95">
        <f>_xlfn.XLOOKUP(K178,'F U L L   S E T S  (-10%)'!T:T,'F U L L   S E T S  (-10%)'!I:I,0)+_xlfn.XLOOKUP(K178,'M A C R O S'!R:R,'M A C R O S'!H:H,0)</f>
        <v>0</v>
      </c>
      <c r="M178" s="95"/>
      <c r="N178" s="95"/>
      <c r="O178" s="91" t="s">
        <v>83</v>
      </c>
      <c r="P178" s="95">
        <f>_xlfn.XLOOKUP(O178,'F U L L   S E T S  (-10%)'!T:T,'F U L L   S E T S  (-10%)'!I:I,0)+_xlfn.XLOOKUP(O178,'M A C R O S'!R:R,'M A C R O S'!H:H,0)</f>
        <v>0</v>
      </c>
      <c r="Q178" s="91" t="s">
        <v>79</v>
      </c>
      <c r="R178" s="95">
        <f>_xlfn.XLOOKUP(Q178,'F U L L   S E T S  (-10%)'!T:T,'F U L L   S E T S  (-10%)'!I:I,0)+_xlfn.XLOOKUP(Q178,'M A C R O S'!R:R,'M A C R O S'!H:H,0)</f>
        <v>0</v>
      </c>
      <c r="S178" s="91"/>
    </row>
    <row r="179" spans="1:19" hidden="1" x14ac:dyDescent="0.2">
      <c r="A179" s="95" t="s">
        <v>618</v>
      </c>
      <c r="B179" s="95">
        <f>_xlfn.XLOOKUP(D179,'M A C R O S'!R:R,'M A C R O S'!H:H,0)</f>
        <v>0</v>
      </c>
      <c r="C179" s="95">
        <f t="shared" si="8"/>
        <v>0</v>
      </c>
      <c r="D179" s="95" t="s">
        <v>189</v>
      </c>
      <c r="E179" s="95">
        <f t="shared" si="6"/>
        <v>0</v>
      </c>
      <c r="F179" s="95">
        <v>10130</v>
      </c>
      <c r="G179" s="95">
        <f t="shared" si="7"/>
        <v>0</v>
      </c>
      <c r="J179" s="91"/>
      <c r="K179" s="91" t="s">
        <v>77</v>
      </c>
      <c r="L179" s="95">
        <f>_xlfn.XLOOKUP(K179,'F U L L   S E T S  (-10%)'!T:T,'F U L L   S E T S  (-10%)'!I:I,0)+_xlfn.XLOOKUP(K179,'M A C R O S'!R:R,'M A C R O S'!H:H,0)</f>
        <v>0</v>
      </c>
      <c r="M179" s="91" t="s">
        <v>81</v>
      </c>
      <c r="N179" s="95">
        <f>_xlfn.XLOOKUP(M179,'F U L L   S E T S  (-10%)'!T:T,'F U L L   S E T S  (-10%)'!I:I,0)+_xlfn.XLOOKUP(M179,'M A C R O S'!R:R,'M A C R O S'!H:H,0)</f>
        <v>0</v>
      </c>
      <c r="O179" s="95"/>
      <c r="P179" s="95"/>
      <c r="Q179" s="91" t="s">
        <v>79</v>
      </c>
      <c r="R179" s="95">
        <f>_xlfn.XLOOKUP(Q179,'F U L L   S E T S  (-10%)'!T:T,'F U L L   S E T S  (-10%)'!I:I,0)+_xlfn.XLOOKUP(Q179,'M A C R O S'!R:R,'M A C R O S'!H:H,0)</f>
        <v>0</v>
      </c>
      <c r="S179" s="91"/>
    </row>
    <row r="180" spans="1:19" hidden="1" x14ac:dyDescent="0.2">
      <c r="A180" s="95" t="s">
        <v>618</v>
      </c>
      <c r="B180" s="95">
        <f>_xlfn.XLOOKUP(D180,'M A C R O S'!R:R,'M A C R O S'!H:H,0)</f>
        <v>0</v>
      </c>
      <c r="C180" s="95">
        <f t="shared" si="8"/>
        <v>0</v>
      </c>
      <c r="D180" s="95" t="s">
        <v>191</v>
      </c>
      <c r="E180" s="95">
        <f t="shared" si="6"/>
        <v>0</v>
      </c>
      <c r="F180" s="95">
        <v>10130</v>
      </c>
      <c r="G180" s="95">
        <f t="shared" si="7"/>
        <v>0</v>
      </c>
      <c r="J180" s="91"/>
      <c r="K180" s="91" t="s">
        <v>77</v>
      </c>
      <c r="L180" s="95">
        <f>_xlfn.XLOOKUP(K180,'F U L L   S E T S  (-10%)'!T:T,'F U L L   S E T S  (-10%)'!I:I,0)+_xlfn.XLOOKUP(K180,'M A C R O S'!R:R,'M A C R O S'!H:H,0)</f>
        <v>0</v>
      </c>
      <c r="M180" s="91" t="s">
        <v>81</v>
      </c>
      <c r="N180" s="95">
        <f>_xlfn.XLOOKUP(M180,'F U L L   S E T S  (-10%)'!T:T,'F U L L   S E T S  (-10%)'!I:I,0)+_xlfn.XLOOKUP(M180,'M A C R O S'!R:R,'M A C R O S'!H:H,0)</f>
        <v>0</v>
      </c>
      <c r="O180" s="95"/>
      <c r="P180" s="95"/>
      <c r="Q180" s="91" t="s">
        <v>79</v>
      </c>
      <c r="R180" s="95">
        <f>_xlfn.XLOOKUP(Q180,'F U L L   S E T S  (-10%)'!T:T,'F U L L   S E T S  (-10%)'!I:I,0)+_xlfn.XLOOKUP(Q180,'M A C R O S'!R:R,'M A C R O S'!H:H,0)</f>
        <v>0</v>
      </c>
      <c r="S180" s="91"/>
    </row>
    <row r="181" spans="1:19" hidden="1" x14ac:dyDescent="0.2">
      <c r="A181" s="95" t="s">
        <v>618</v>
      </c>
      <c r="B181" s="95">
        <f>_xlfn.XLOOKUP(D181,'M A C R O S'!R:R,'M A C R O S'!H:H,0)</f>
        <v>0</v>
      </c>
      <c r="C181" s="95">
        <f t="shared" si="8"/>
        <v>0</v>
      </c>
      <c r="D181" s="95" t="s">
        <v>193</v>
      </c>
      <c r="E181" s="95">
        <f t="shared" si="6"/>
        <v>0</v>
      </c>
      <c r="F181" s="95">
        <v>10130</v>
      </c>
      <c r="G181" s="95">
        <f t="shared" si="7"/>
        <v>0</v>
      </c>
      <c r="J181" s="91"/>
      <c r="K181" s="91" t="s">
        <v>77</v>
      </c>
      <c r="L181" s="95">
        <f>_xlfn.XLOOKUP(K181,'F U L L   S E T S  (-10%)'!T:T,'F U L L   S E T S  (-10%)'!I:I,0)+_xlfn.XLOOKUP(K181,'M A C R O S'!R:R,'M A C R O S'!H:H,0)</f>
        <v>0</v>
      </c>
      <c r="M181" s="91" t="s">
        <v>81</v>
      </c>
      <c r="N181" s="95">
        <f>_xlfn.XLOOKUP(M181,'F U L L   S E T S  (-10%)'!T:T,'F U L L   S E T S  (-10%)'!I:I,0)+_xlfn.XLOOKUP(M181,'M A C R O S'!R:R,'M A C R O S'!H:H,0)</f>
        <v>0</v>
      </c>
      <c r="O181" s="95"/>
      <c r="P181" s="95"/>
      <c r="Q181" s="91" t="s">
        <v>79</v>
      </c>
      <c r="R181" s="95">
        <f>_xlfn.XLOOKUP(Q181,'F U L L   S E T S  (-10%)'!T:T,'F U L L   S E T S  (-10%)'!I:I,0)+_xlfn.XLOOKUP(Q181,'M A C R O S'!R:R,'M A C R O S'!H:H,0)</f>
        <v>0</v>
      </c>
      <c r="S181" s="91"/>
    </row>
    <row r="182" spans="1:19" hidden="1" x14ac:dyDescent="0.2">
      <c r="A182" s="95" t="s">
        <v>618</v>
      </c>
      <c r="B182" s="95">
        <f>_xlfn.XLOOKUP(D182,'M A C R O S'!R:R,'M A C R O S'!H:H,0)</f>
        <v>0</v>
      </c>
      <c r="C182" s="95">
        <f t="shared" si="8"/>
        <v>0</v>
      </c>
      <c r="D182" s="95" t="s">
        <v>195</v>
      </c>
      <c r="E182" s="95">
        <f t="shared" si="6"/>
        <v>0</v>
      </c>
      <c r="F182" s="95">
        <v>10130</v>
      </c>
      <c r="G182" s="95">
        <f t="shared" si="7"/>
        <v>0</v>
      </c>
      <c r="J182" s="91"/>
      <c r="K182" s="91" t="s">
        <v>77</v>
      </c>
      <c r="L182" s="95">
        <f>_xlfn.XLOOKUP(K182,'F U L L   S E T S  (-10%)'!T:T,'F U L L   S E T S  (-10%)'!I:I,0)+_xlfn.XLOOKUP(K182,'M A C R O S'!R:R,'M A C R O S'!H:H,0)</f>
        <v>0</v>
      </c>
      <c r="M182" s="91" t="s">
        <v>81</v>
      </c>
      <c r="N182" s="95">
        <f>_xlfn.XLOOKUP(M182,'F U L L   S E T S  (-10%)'!T:T,'F U L L   S E T S  (-10%)'!I:I,0)+_xlfn.XLOOKUP(M182,'M A C R O S'!R:R,'M A C R O S'!H:H,0)</f>
        <v>0</v>
      </c>
      <c r="O182" s="95"/>
      <c r="P182" s="95"/>
      <c r="Q182" s="91" t="s">
        <v>79</v>
      </c>
      <c r="R182" s="95">
        <f>_xlfn.XLOOKUP(Q182,'F U L L   S E T S  (-10%)'!T:T,'F U L L   S E T S  (-10%)'!I:I,0)+_xlfn.XLOOKUP(Q182,'M A C R O S'!R:R,'M A C R O S'!H:H,0)</f>
        <v>0</v>
      </c>
      <c r="S182" s="91"/>
    </row>
    <row r="183" spans="1:19" hidden="1" x14ac:dyDescent="0.2">
      <c r="A183" s="95" t="s">
        <v>618</v>
      </c>
      <c r="B183" s="95">
        <f>_xlfn.XLOOKUP(D183,'M A C R O S'!R:R,'M A C R O S'!H:H,0)</f>
        <v>0</v>
      </c>
      <c r="C183" s="95">
        <f t="shared" si="8"/>
        <v>0</v>
      </c>
      <c r="D183" s="95" t="s">
        <v>197</v>
      </c>
      <c r="E183" s="95">
        <f t="shared" si="6"/>
        <v>0</v>
      </c>
      <c r="F183" s="95">
        <v>10130</v>
      </c>
      <c r="G183" s="95">
        <f t="shared" si="7"/>
        <v>0</v>
      </c>
      <c r="J183" s="91"/>
      <c r="K183" s="91" t="s">
        <v>77</v>
      </c>
      <c r="L183" s="95">
        <f>_xlfn.XLOOKUP(K183,'F U L L   S E T S  (-10%)'!T:T,'F U L L   S E T S  (-10%)'!I:I,0)+_xlfn.XLOOKUP(K183,'M A C R O S'!R:R,'M A C R O S'!H:H,0)</f>
        <v>0</v>
      </c>
      <c r="M183" s="95"/>
      <c r="N183" s="95"/>
      <c r="O183" s="91" t="s">
        <v>83</v>
      </c>
      <c r="P183" s="95">
        <f>_xlfn.XLOOKUP(O183,'F U L L   S E T S  (-10%)'!T:T,'F U L L   S E T S  (-10%)'!I:I,0)+_xlfn.XLOOKUP(O183,'M A C R O S'!R:R,'M A C R O S'!H:H,0)</f>
        <v>0</v>
      </c>
      <c r="Q183" s="91" t="s">
        <v>79</v>
      </c>
      <c r="R183" s="95">
        <f>_xlfn.XLOOKUP(Q183,'F U L L   S E T S  (-10%)'!T:T,'F U L L   S E T S  (-10%)'!I:I,0)+_xlfn.XLOOKUP(Q183,'M A C R O S'!R:R,'M A C R O S'!H:H,0)</f>
        <v>0</v>
      </c>
      <c r="S183" s="91"/>
    </row>
    <row r="184" spans="1:19" hidden="1" x14ac:dyDescent="0.2">
      <c r="A184" s="95" t="s">
        <v>618</v>
      </c>
      <c r="B184" s="95">
        <f>_xlfn.XLOOKUP(D184,'M A C R O S'!R:R,'M A C R O S'!H:H,0)</f>
        <v>0</v>
      </c>
      <c r="C184" s="95">
        <f t="shared" si="8"/>
        <v>0</v>
      </c>
      <c r="D184" s="95" t="s">
        <v>199</v>
      </c>
      <c r="E184" s="95">
        <f t="shared" si="6"/>
        <v>0</v>
      </c>
      <c r="F184" s="95">
        <v>10130</v>
      </c>
      <c r="G184" s="95">
        <f t="shared" si="7"/>
        <v>0</v>
      </c>
      <c r="J184" s="91"/>
      <c r="K184" s="91" t="s">
        <v>77</v>
      </c>
      <c r="L184" s="95">
        <f>_xlfn.XLOOKUP(K184,'F U L L   S E T S  (-10%)'!T:T,'F U L L   S E T S  (-10%)'!I:I,0)+_xlfn.XLOOKUP(K184,'M A C R O S'!R:R,'M A C R O S'!H:H,0)</f>
        <v>0</v>
      </c>
      <c r="M184" s="95"/>
      <c r="N184" s="95"/>
      <c r="O184" s="91" t="s">
        <v>83</v>
      </c>
      <c r="P184" s="95">
        <f>_xlfn.XLOOKUP(O184,'F U L L   S E T S  (-10%)'!T:T,'F U L L   S E T S  (-10%)'!I:I,0)+_xlfn.XLOOKUP(O184,'M A C R O S'!R:R,'M A C R O S'!H:H,0)</f>
        <v>0</v>
      </c>
      <c r="Q184" s="91" t="s">
        <v>79</v>
      </c>
      <c r="R184" s="95">
        <f>_xlfn.XLOOKUP(Q184,'F U L L   S E T S  (-10%)'!T:T,'F U L L   S E T S  (-10%)'!I:I,0)+_xlfn.XLOOKUP(Q184,'M A C R O S'!R:R,'M A C R O S'!H:H,0)</f>
        <v>0</v>
      </c>
      <c r="S184" s="91"/>
    </row>
    <row r="185" spans="1:19" hidden="1" x14ac:dyDescent="0.2">
      <c r="A185" s="95" t="s">
        <v>618</v>
      </c>
      <c r="B185" s="95">
        <f>_xlfn.XLOOKUP(D185,'M A C R O S'!R:R,'M A C R O S'!H:H,0)</f>
        <v>0</v>
      </c>
      <c r="C185" s="95">
        <f t="shared" si="8"/>
        <v>0</v>
      </c>
      <c r="D185" s="95" t="s">
        <v>201</v>
      </c>
      <c r="E185" s="95">
        <f t="shared" si="6"/>
        <v>0</v>
      </c>
      <c r="F185" s="95">
        <v>10130</v>
      </c>
      <c r="G185" s="95">
        <f t="shared" si="7"/>
        <v>0</v>
      </c>
      <c r="J185" s="91"/>
      <c r="K185" s="91" t="s">
        <v>77</v>
      </c>
      <c r="L185" s="95">
        <f>_xlfn.XLOOKUP(K185,'F U L L   S E T S  (-10%)'!T:T,'F U L L   S E T S  (-10%)'!I:I,0)+_xlfn.XLOOKUP(K185,'M A C R O S'!R:R,'M A C R O S'!H:H,0)</f>
        <v>0</v>
      </c>
      <c r="M185" s="91" t="s">
        <v>81</v>
      </c>
      <c r="N185" s="95">
        <f>_xlfn.XLOOKUP(M185,'F U L L   S E T S  (-10%)'!T:T,'F U L L   S E T S  (-10%)'!I:I,0)+_xlfn.XLOOKUP(M185,'M A C R O S'!R:R,'M A C R O S'!H:H,0)</f>
        <v>0</v>
      </c>
      <c r="O185" s="95"/>
      <c r="P185" s="95"/>
      <c r="Q185" s="91" t="s">
        <v>79</v>
      </c>
      <c r="R185" s="95">
        <f>_xlfn.XLOOKUP(Q185,'F U L L   S E T S  (-10%)'!T:T,'F U L L   S E T S  (-10%)'!I:I,0)+_xlfn.XLOOKUP(Q185,'M A C R O S'!R:R,'M A C R O S'!H:H,0)</f>
        <v>0</v>
      </c>
      <c r="S185" s="91"/>
    </row>
    <row r="186" spans="1:19" hidden="1" x14ac:dyDescent="0.2">
      <c r="A186" s="95" t="s">
        <v>618</v>
      </c>
      <c r="B186" s="95">
        <f>_xlfn.XLOOKUP(D186,'M A C R O S'!R:R,'M A C R O S'!H:H,0)</f>
        <v>0</v>
      </c>
      <c r="C186" s="95">
        <f t="shared" si="8"/>
        <v>0</v>
      </c>
      <c r="D186" s="95" t="s">
        <v>203</v>
      </c>
      <c r="E186" s="95">
        <f t="shared" si="6"/>
        <v>0</v>
      </c>
      <c r="F186" s="95">
        <v>10130</v>
      </c>
      <c r="G186" s="95">
        <f t="shared" si="7"/>
        <v>0</v>
      </c>
      <c r="J186" s="91"/>
      <c r="K186" s="91" t="s">
        <v>77</v>
      </c>
      <c r="L186" s="95">
        <f>_xlfn.XLOOKUP(K186,'F U L L   S E T S  (-10%)'!T:T,'F U L L   S E T S  (-10%)'!I:I,0)+_xlfn.XLOOKUP(K186,'M A C R O S'!R:R,'M A C R O S'!H:H,0)</f>
        <v>0</v>
      </c>
      <c r="M186" s="91" t="s">
        <v>81</v>
      </c>
      <c r="N186" s="95">
        <f>_xlfn.XLOOKUP(M186,'F U L L   S E T S  (-10%)'!T:T,'F U L L   S E T S  (-10%)'!I:I,0)+_xlfn.XLOOKUP(M186,'M A C R O S'!R:R,'M A C R O S'!H:H,0)</f>
        <v>0</v>
      </c>
      <c r="O186" s="95"/>
      <c r="P186" s="95"/>
      <c r="Q186" s="91" t="s">
        <v>79</v>
      </c>
      <c r="R186" s="95">
        <f>_xlfn.XLOOKUP(Q186,'F U L L   S E T S  (-10%)'!T:T,'F U L L   S E T S  (-10%)'!I:I,0)+_xlfn.XLOOKUP(Q186,'M A C R O S'!R:R,'M A C R O S'!H:H,0)</f>
        <v>0</v>
      </c>
      <c r="S186" s="91"/>
    </row>
    <row r="187" spans="1:19" hidden="1" x14ac:dyDescent="0.2">
      <c r="A187" s="95" t="s">
        <v>618</v>
      </c>
      <c r="B187" s="95">
        <f>_xlfn.XLOOKUP(D187,'M A C R O S'!R:R,'M A C R O S'!H:H,0)</f>
        <v>0</v>
      </c>
      <c r="C187" s="95">
        <f t="shared" si="8"/>
        <v>0</v>
      </c>
      <c r="D187" s="95" t="s">
        <v>205</v>
      </c>
      <c r="E187" s="95">
        <f t="shared" si="6"/>
        <v>0</v>
      </c>
      <c r="F187" s="95">
        <v>10130</v>
      </c>
      <c r="G187" s="95">
        <f t="shared" si="7"/>
        <v>0</v>
      </c>
      <c r="J187" s="91"/>
      <c r="K187" s="91" t="s">
        <v>77</v>
      </c>
      <c r="L187" s="95">
        <f>_xlfn.XLOOKUP(K187,'F U L L   S E T S  (-10%)'!T:T,'F U L L   S E T S  (-10%)'!I:I,0)+_xlfn.XLOOKUP(K187,'M A C R O S'!R:R,'M A C R O S'!H:H,0)</f>
        <v>0</v>
      </c>
      <c r="M187" s="95"/>
      <c r="N187" s="95"/>
      <c r="O187" s="91" t="s">
        <v>83</v>
      </c>
      <c r="P187" s="95">
        <f>_xlfn.XLOOKUP(O187,'F U L L   S E T S  (-10%)'!T:T,'F U L L   S E T S  (-10%)'!I:I,0)+_xlfn.XLOOKUP(O187,'M A C R O S'!R:R,'M A C R O S'!H:H,0)</f>
        <v>0</v>
      </c>
      <c r="Q187" s="91" t="s">
        <v>79</v>
      </c>
      <c r="R187" s="95">
        <f>_xlfn.XLOOKUP(Q187,'F U L L   S E T S  (-10%)'!T:T,'F U L L   S E T S  (-10%)'!I:I,0)+_xlfn.XLOOKUP(Q187,'M A C R O S'!R:R,'M A C R O S'!H:H,0)</f>
        <v>0</v>
      </c>
      <c r="S187" s="91"/>
    </row>
    <row r="188" spans="1:19" hidden="1" x14ac:dyDescent="0.2">
      <c r="A188" s="95" t="s">
        <v>618</v>
      </c>
      <c r="B188" s="95">
        <f>_xlfn.XLOOKUP(D188,'M A C R O S'!R:R,'M A C R O S'!H:H,0)</f>
        <v>0</v>
      </c>
      <c r="C188" s="95">
        <f t="shared" si="8"/>
        <v>0</v>
      </c>
      <c r="D188" s="95" t="s">
        <v>207</v>
      </c>
      <c r="E188" s="95">
        <f t="shared" si="6"/>
        <v>0</v>
      </c>
      <c r="F188" s="95">
        <v>10130</v>
      </c>
      <c r="G188" s="95">
        <f t="shared" si="7"/>
        <v>0</v>
      </c>
      <c r="J188" s="91"/>
      <c r="K188" s="91" t="s">
        <v>77</v>
      </c>
      <c r="L188" s="95">
        <f>_xlfn.XLOOKUP(K188,'F U L L   S E T S  (-10%)'!T:T,'F U L L   S E T S  (-10%)'!I:I,0)+_xlfn.XLOOKUP(K188,'M A C R O S'!R:R,'M A C R O S'!H:H,0)</f>
        <v>0</v>
      </c>
      <c r="M188" s="95"/>
      <c r="N188" s="95"/>
      <c r="O188" s="91" t="s">
        <v>83</v>
      </c>
      <c r="P188" s="95">
        <f>_xlfn.XLOOKUP(O188,'F U L L   S E T S  (-10%)'!T:T,'F U L L   S E T S  (-10%)'!I:I,0)+_xlfn.XLOOKUP(O188,'M A C R O S'!R:R,'M A C R O S'!H:H,0)</f>
        <v>0</v>
      </c>
      <c r="Q188" s="91" t="s">
        <v>79</v>
      </c>
      <c r="R188" s="95">
        <f>_xlfn.XLOOKUP(Q188,'F U L L   S E T S  (-10%)'!T:T,'F U L L   S E T S  (-10%)'!I:I,0)+_xlfn.XLOOKUP(Q188,'M A C R O S'!R:R,'M A C R O S'!H:H,0)</f>
        <v>0</v>
      </c>
      <c r="S188" s="91"/>
    </row>
    <row r="189" spans="1:19" hidden="1" x14ac:dyDescent="0.2">
      <c r="A189" s="95" t="s">
        <v>618</v>
      </c>
      <c r="B189" s="95">
        <f>_xlfn.XLOOKUP(D189,'M A C R O S'!R:R,'M A C R O S'!H:H,0)</f>
        <v>0</v>
      </c>
      <c r="C189" s="95">
        <f t="shared" si="8"/>
        <v>0</v>
      </c>
      <c r="D189" s="95" t="s">
        <v>209</v>
      </c>
      <c r="E189" s="95">
        <f t="shared" si="6"/>
        <v>0</v>
      </c>
      <c r="F189" s="95">
        <v>10130</v>
      </c>
      <c r="G189" s="95">
        <f t="shared" si="7"/>
        <v>0</v>
      </c>
      <c r="J189" s="91"/>
      <c r="K189" s="91" t="s">
        <v>77</v>
      </c>
      <c r="L189" s="95">
        <f>_xlfn.XLOOKUP(K189,'F U L L   S E T S  (-10%)'!T:T,'F U L L   S E T S  (-10%)'!I:I,0)+_xlfn.XLOOKUP(K189,'M A C R O S'!R:R,'M A C R O S'!H:H,0)</f>
        <v>0</v>
      </c>
      <c r="M189" s="91" t="s">
        <v>81</v>
      </c>
      <c r="N189" s="95">
        <f>_xlfn.XLOOKUP(M189,'F U L L   S E T S  (-10%)'!T:T,'F U L L   S E T S  (-10%)'!I:I,0)+_xlfn.XLOOKUP(M189,'M A C R O S'!R:R,'M A C R O S'!H:H,0)</f>
        <v>0</v>
      </c>
      <c r="O189" s="95"/>
      <c r="P189" s="95"/>
      <c r="Q189" s="91" t="s">
        <v>79</v>
      </c>
      <c r="R189" s="95">
        <f>_xlfn.XLOOKUP(Q189,'F U L L   S E T S  (-10%)'!T:T,'F U L L   S E T S  (-10%)'!I:I,0)+_xlfn.XLOOKUP(Q189,'M A C R O S'!R:R,'M A C R O S'!H:H,0)</f>
        <v>0</v>
      </c>
      <c r="S189" s="91"/>
    </row>
    <row r="190" spans="1:19" hidden="1" x14ac:dyDescent="0.2">
      <c r="A190" s="95" t="s">
        <v>618</v>
      </c>
      <c r="B190" s="95">
        <f>_xlfn.XLOOKUP(D190,'M A C R O S'!R:R,'M A C R O S'!H:H,0)</f>
        <v>0</v>
      </c>
      <c r="C190" s="95">
        <f t="shared" si="8"/>
        <v>0</v>
      </c>
      <c r="D190" s="95" t="s">
        <v>211</v>
      </c>
      <c r="E190" s="95">
        <f t="shared" si="6"/>
        <v>0</v>
      </c>
      <c r="F190" s="95">
        <v>10130</v>
      </c>
      <c r="G190" s="95">
        <f t="shared" si="7"/>
        <v>0</v>
      </c>
      <c r="J190" s="91"/>
      <c r="K190" s="91" t="s">
        <v>77</v>
      </c>
      <c r="L190" s="95">
        <f>_xlfn.XLOOKUP(K190,'F U L L   S E T S  (-10%)'!T:T,'F U L L   S E T S  (-10%)'!I:I,0)+_xlfn.XLOOKUP(K190,'M A C R O S'!R:R,'M A C R O S'!H:H,0)</f>
        <v>0</v>
      </c>
      <c r="M190" s="95"/>
      <c r="N190" s="95"/>
      <c r="O190" s="91" t="s">
        <v>83</v>
      </c>
      <c r="P190" s="95">
        <f>_xlfn.XLOOKUP(O190,'F U L L   S E T S  (-10%)'!T:T,'F U L L   S E T S  (-10%)'!I:I,0)+_xlfn.XLOOKUP(O190,'M A C R O S'!R:R,'M A C R O S'!H:H,0)</f>
        <v>0</v>
      </c>
      <c r="Q190" s="91" t="s">
        <v>79</v>
      </c>
      <c r="R190" s="95">
        <f>_xlfn.XLOOKUP(Q190,'F U L L   S E T S  (-10%)'!T:T,'F U L L   S E T S  (-10%)'!I:I,0)+_xlfn.XLOOKUP(Q190,'M A C R O S'!R:R,'M A C R O S'!H:H,0)</f>
        <v>0</v>
      </c>
      <c r="S190" s="91"/>
    </row>
    <row r="191" spans="1:19" hidden="1" x14ac:dyDescent="0.2">
      <c r="A191" s="161" t="s">
        <v>618</v>
      </c>
      <c r="B191" s="161">
        <f>_xlfn.XLOOKUP(D191,'M A C R O S'!R:R,'M A C R O S'!H:H,0)</f>
        <v>0</v>
      </c>
      <c r="C191" s="161">
        <f>SUM(L191,N191,P191,R191)</f>
        <v>0</v>
      </c>
      <c r="D191" s="161" t="s">
        <v>216</v>
      </c>
      <c r="E191" s="161">
        <f t="shared" si="6"/>
        <v>0</v>
      </c>
      <c r="F191" s="161">
        <v>10089</v>
      </c>
      <c r="G191" s="161">
        <f t="shared" si="7"/>
        <v>0</v>
      </c>
      <c r="J191" s="91"/>
      <c r="K191" s="91" t="s">
        <v>85</v>
      </c>
      <c r="L191" s="95">
        <f>_xlfn.XLOOKUP(K191,'F U L L   S E T S  (-10%)'!T:T,'F U L L   S E T S  (-10%)'!I:I,0)+_xlfn.XLOOKUP(K191,'M A C R O S'!R:R,'M A C R O S'!H:H,0)</f>
        <v>0</v>
      </c>
      <c r="M191" s="91" t="s">
        <v>89</v>
      </c>
      <c r="N191" s="95">
        <f>_xlfn.XLOOKUP(M191,'F U L L   S E T S  (-10%)'!T:T,'F U L L   S E T S  (-10%)'!I:I,0)+_xlfn.XLOOKUP(M191,'M A C R O S'!R:R,'M A C R O S'!H:H,0)</f>
        <v>0</v>
      </c>
      <c r="O191" s="95"/>
      <c r="P191" s="95"/>
      <c r="Q191" s="90" t="s">
        <v>87</v>
      </c>
      <c r="R191" s="95">
        <f>_xlfn.XLOOKUP(Q191,'F U L L   S E T S  (-10%)'!T:T,'F U L L   S E T S  (-10%)'!I:I,0)+_xlfn.XLOOKUP(Q191,'M A C R O S'!R:R,'M A C R O S'!H:H,0)</f>
        <v>0</v>
      </c>
      <c r="S191" s="91"/>
    </row>
    <row r="192" spans="1:19" hidden="1" x14ac:dyDescent="0.2">
      <c r="A192" s="95" t="s">
        <v>618</v>
      </c>
      <c r="B192" s="95">
        <f>_xlfn.XLOOKUP(D192,'M A C R O S'!R:R,'M A C R O S'!H:H,0)</f>
        <v>0</v>
      </c>
      <c r="C192" s="95">
        <f>SUM(L192,N192,P192,R192)</f>
        <v>0</v>
      </c>
      <c r="D192" s="95" t="s">
        <v>218</v>
      </c>
      <c r="E192" s="95">
        <f t="shared" si="6"/>
        <v>0</v>
      </c>
      <c r="F192" s="95">
        <v>10089</v>
      </c>
      <c r="G192" s="95">
        <f t="shared" si="7"/>
        <v>0</v>
      </c>
      <c r="J192" s="91"/>
      <c r="K192" s="91" t="s">
        <v>85</v>
      </c>
      <c r="L192" s="95">
        <f>_xlfn.XLOOKUP(K192,'F U L L   S E T S  (-10%)'!T:T,'F U L L   S E T S  (-10%)'!I:I,0)+_xlfn.XLOOKUP(K192,'M A C R O S'!R:R,'M A C R O S'!H:H,0)</f>
        <v>0</v>
      </c>
      <c r="M192" s="95"/>
      <c r="N192" s="95"/>
      <c r="O192" s="90" t="s">
        <v>91</v>
      </c>
      <c r="P192" s="95">
        <f>_xlfn.XLOOKUP(O192,'F U L L   S E T S  (-10%)'!T:T,'F U L L   S E T S  (-10%)'!I:I,0)+_xlfn.XLOOKUP(O192,'M A C R O S'!R:R,'M A C R O S'!H:H,0)</f>
        <v>0</v>
      </c>
      <c r="Q192" s="90" t="s">
        <v>87</v>
      </c>
      <c r="R192" s="95">
        <f>_xlfn.XLOOKUP(Q192,'F U L L   S E T S  (-10%)'!T:T,'F U L L   S E T S  (-10%)'!I:I,0)+_xlfn.XLOOKUP(Q192,'M A C R O S'!R:R,'M A C R O S'!H:H,0)</f>
        <v>0</v>
      </c>
      <c r="S192" s="91"/>
    </row>
    <row r="193" spans="1:19" hidden="1" x14ac:dyDescent="0.2">
      <c r="A193" s="95" t="s">
        <v>618</v>
      </c>
      <c r="B193" s="95">
        <f>_xlfn.XLOOKUP(D193,'M A C R O S'!R:R,'M A C R O S'!H:H,0)</f>
        <v>0</v>
      </c>
      <c r="C193" s="95">
        <f t="shared" si="8"/>
        <v>0</v>
      </c>
      <c r="D193" s="95" t="s">
        <v>220</v>
      </c>
      <c r="E193" s="95">
        <f t="shared" si="6"/>
        <v>0</v>
      </c>
      <c r="F193" s="95">
        <v>10089</v>
      </c>
      <c r="G193" s="95">
        <f t="shared" si="7"/>
        <v>0</v>
      </c>
      <c r="J193" s="91"/>
      <c r="K193" s="91" t="s">
        <v>85</v>
      </c>
      <c r="L193" s="95">
        <f>_xlfn.XLOOKUP(K193,'F U L L   S E T S  (-10%)'!T:T,'F U L L   S E T S  (-10%)'!I:I,0)+_xlfn.XLOOKUP(K193,'M A C R O S'!R:R,'M A C R O S'!H:H,0)</f>
        <v>0</v>
      </c>
      <c r="M193" s="91" t="s">
        <v>89</v>
      </c>
      <c r="N193" s="95">
        <f>_xlfn.XLOOKUP(M193,'F U L L   S E T S  (-10%)'!T:T,'F U L L   S E T S  (-10%)'!I:I,0)+_xlfn.XLOOKUP(M193,'M A C R O S'!R:R,'M A C R O S'!H:H,0)</f>
        <v>0</v>
      </c>
      <c r="O193" s="95"/>
      <c r="P193" s="95"/>
      <c r="Q193" s="90" t="s">
        <v>87</v>
      </c>
      <c r="R193" s="95">
        <f>_xlfn.XLOOKUP(Q193,'F U L L   S E T S  (-10%)'!T:T,'F U L L   S E T S  (-10%)'!I:I,0)+_xlfn.XLOOKUP(Q193,'M A C R O S'!R:R,'M A C R O S'!H:H,0)</f>
        <v>0</v>
      </c>
      <c r="S193" s="91"/>
    </row>
    <row r="194" spans="1:19" hidden="1" x14ac:dyDescent="0.2">
      <c r="A194" s="95" t="s">
        <v>618</v>
      </c>
      <c r="B194" s="95">
        <f>_xlfn.XLOOKUP(D194,'M A C R O S'!R:R,'M A C R O S'!H:H,0)</f>
        <v>0</v>
      </c>
      <c r="C194" s="95">
        <f t="shared" si="8"/>
        <v>0</v>
      </c>
      <c r="D194" s="95" t="s">
        <v>222</v>
      </c>
      <c r="E194" s="95">
        <f t="shared" ref="E194:E257" si="9">SUM(B194:C194)</f>
        <v>0</v>
      </c>
      <c r="F194" s="95">
        <v>10089</v>
      </c>
      <c r="G194" s="95">
        <f t="shared" ref="G194:G257" si="10">IF(C194&gt;0,10*C194/E194,0)</f>
        <v>0</v>
      </c>
      <c r="J194" s="91"/>
      <c r="K194" s="91" t="s">
        <v>85</v>
      </c>
      <c r="L194" s="95">
        <f>_xlfn.XLOOKUP(K194,'F U L L   S E T S  (-10%)'!T:T,'F U L L   S E T S  (-10%)'!I:I,0)+_xlfn.XLOOKUP(K194,'M A C R O S'!R:R,'M A C R O S'!H:H,0)</f>
        <v>0</v>
      </c>
      <c r="M194" s="91" t="s">
        <v>89</v>
      </c>
      <c r="N194" s="95">
        <f>_xlfn.XLOOKUP(M194,'F U L L   S E T S  (-10%)'!T:T,'F U L L   S E T S  (-10%)'!I:I,0)+_xlfn.XLOOKUP(M194,'M A C R O S'!R:R,'M A C R O S'!H:H,0)</f>
        <v>0</v>
      </c>
      <c r="O194" s="95"/>
      <c r="P194" s="95"/>
      <c r="Q194" s="90" t="s">
        <v>87</v>
      </c>
      <c r="R194" s="95">
        <f>_xlfn.XLOOKUP(Q194,'F U L L   S E T S  (-10%)'!T:T,'F U L L   S E T S  (-10%)'!I:I,0)+_xlfn.XLOOKUP(Q194,'M A C R O S'!R:R,'M A C R O S'!H:H,0)</f>
        <v>0</v>
      </c>
      <c r="S194" s="91"/>
    </row>
    <row r="195" spans="1:19" hidden="1" x14ac:dyDescent="0.2">
      <c r="A195" s="95" t="s">
        <v>618</v>
      </c>
      <c r="B195" s="95">
        <f>_xlfn.XLOOKUP(D195,'M A C R O S'!R:R,'M A C R O S'!H:H,0)</f>
        <v>0</v>
      </c>
      <c r="C195" s="95">
        <f t="shared" ref="C195:C258" si="11">SUM(L195,N195,P195,R195)</f>
        <v>0</v>
      </c>
      <c r="D195" s="95" t="s">
        <v>224</v>
      </c>
      <c r="E195" s="95">
        <f t="shared" si="9"/>
        <v>0</v>
      </c>
      <c r="F195" s="95">
        <v>10089</v>
      </c>
      <c r="G195" s="95">
        <f t="shared" si="10"/>
        <v>0</v>
      </c>
      <c r="J195" s="91"/>
      <c r="K195" s="91" t="s">
        <v>85</v>
      </c>
      <c r="L195" s="95">
        <f>_xlfn.XLOOKUP(K195,'F U L L   S E T S  (-10%)'!T:T,'F U L L   S E T S  (-10%)'!I:I,0)+_xlfn.XLOOKUP(K195,'M A C R O S'!R:R,'M A C R O S'!H:H,0)</f>
        <v>0</v>
      </c>
      <c r="M195" s="95"/>
      <c r="N195" s="95"/>
      <c r="O195" s="90" t="s">
        <v>91</v>
      </c>
      <c r="P195" s="95">
        <f>_xlfn.XLOOKUP(O195,'F U L L   S E T S  (-10%)'!T:T,'F U L L   S E T S  (-10%)'!I:I,0)+_xlfn.XLOOKUP(O195,'M A C R O S'!R:R,'M A C R O S'!H:H,0)</f>
        <v>0</v>
      </c>
      <c r="Q195" s="90" t="s">
        <v>87</v>
      </c>
      <c r="R195" s="95">
        <f>_xlfn.XLOOKUP(Q195,'F U L L   S E T S  (-10%)'!T:T,'F U L L   S E T S  (-10%)'!I:I,0)+_xlfn.XLOOKUP(Q195,'M A C R O S'!R:R,'M A C R O S'!H:H,0)</f>
        <v>0</v>
      </c>
      <c r="S195" s="91"/>
    </row>
    <row r="196" spans="1:19" hidden="1" x14ac:dyDescent="0.2">
      <c r="A196" s="95" t="s">
        <v>618</v>
      </c>
      <c r="B196" s="95">
        <f>_xlfn.XLOOKUP(D196,'M A C R O S'!R:R,'M A C R O S'!H:H,0)</f>
        <v>0</v>
      </c>
      <c r="C196" s="95">
        <f t="shared" si="11"/>
        <v>0</v>
      </c>
      <c r="D196" s="95" t="s">
        <v>226</v>
      </c>
      <c r="E196" s="95">
        <f t="shared" si="9"/>
        <v>0</v>
      </c>
      <c r="F196" s="95">
        <v>10089</v>
      </c>
      <c r="G196" s="95">
        <f t="shared" si="10"/>
        <v>0</v>
      </c>
      <c r="J196" s="91"/>
      <c r="K196" s="91" t="s">
        <v>85</v>
      </c>
      <c r="L196" s="95">
        <f>_xlfn.XLOOKUP(K196,'F U L L   S E T S  (-10%)'!T:T,'F U L L   S E T S  (-10%)'!I:I,0)+_xlfn.XLOOKUP(K196,'M A C R O S'!R:R,'M A C R O S'!H:H,0)</f>
        <v>0</v>
      </c>
      <c r="M196" s="95"/>
      <c r="N196" s="95"/>
      <c r="O196" s="90" t="s">
        <v>91</v>
      </c>
      <c r="P196" s="95">
        <f>_xlfn.XLOOKUP(O196,'F U L L   S E T S  (-10%)'!T:T,'F U L L   S E T S  (-10%)'!I:I,0)+_xlfn.XLOOKUP(O196,'M A C R O S'!R:R,'M A C R O S'!H:H,0)</f>
        <v>0</v>
      </c>
      <c r="Q196" s="90" t="s">
        <v>87</v>
      </c>
      <c r="R196" s="95">
        <f>_xlfn.XLOOKUP(Q196,'F U L L   S E T S  (-10%)'!T:T,'F U L L   S E T S  (-10%)'!I:I,0)+_xlfn.XLOOKUP(Q196,'M A C R O S'!R:R,'M A C R O S'!H:H,0)</f>
        <v>0</v>
      </c>
      <c r="S196" s="91"/>
    </row>
    <row r="197" spans="1:19" hidden="1" x14ac:dyDescent="0.2">
      <c r="A197" s="95" t="s">
        <v>618</v>
      </c>
      <c r="B197" s="95">
        <f>_xlfn.XLOOKUP(D197,'M A C R O S'!R:R,'M A C R O S'!H:H,0)</f>
        <v>0</v>
      </c>
      <c r="C197" s="95">
        <f t="shared" si="11"/>
        <v>0</v>
      </c>
      <c r="D197" s="95" t="s">
        <v>228</v>
      </c>
      <c r="E197" s="95">
        <f t="shared" si="9"/>
        <v>0</v>
      </c>
      <c r="F197" s="95">
        <v>10089</v>
      </c>
      <c r="G197" s="95">
        <f t="shared" si="10"/>
        <v>0</v>
      </c>
      <c r="J197" s="91"/>
      <c r="K197" s="91" t="s">
        <v>85</v>
      </c>
      <c r="L197" s="95">
        <f>_xlfn.XLOOKUP(K197,'F U L L   S E T S  (-10%)'!T:T,'F U L L   S E T S  (-10%)'!I:I,0)+_xlfn.XLOOKUP(K197,'M A C R O S'!R:R,'M A C R O S'!H:H,0)</f>
        <v>0</v>
      </c>
      <c r="M197" s="91" t="s">
        <v>89</v>
      </c>
      <c r="N197" s="95">
        <f>_xlfn.XLOOKUP(M197,'F U L L   S E T S  (-10%)'!T:T,'F U L L   S E T S  (-10%)'!I:I,0)+_xlfn.XLOOKUP(M197,'M A C R O S'!R:R,'M A C R O S'!H:H,0)</f>
        <v>0</v>
      </c>
      <c r="O197" s="95"/>
      <c r="P197" s="95"/>
      <c r="Q197" s="90" t="s">
        <v>87</v>
      </c>
      <c r="R197" s="95">
        <f>_xlfn.XLOOKUP(Q197,'F U L L   S E T S  (-10%)'!T:T,'F U L L   S E T S  (-10%)'!I:I,0)+_xlfn.XLOOKUP(Q197,'M A C R O S'!R:R,'M A C R O S'!H:H,0)</f>
        <v>0</v>
      </c>
      <c r="S197" s="91"/>
    </row>
    <row r="198" spans="1:19" hidden="1" x14ac:dyDescent="0.2">
      <c r="A198" s="95" t="s">
        <v>618</v>
      </c>
      <c r="B198" s="95">
        <f>_xlfn.XLOOKUP(D198,'M A C R O S'!R:R,'M A C R O S'!H:H,0)</f>
        <v>0</v>
      </c>
      <c r="C198" s="95">
        <f t="shared" si="11"/>
        <v>0</v>
      </c>
      <c r="D198" s="95" t="s">
        <v>230</v>
      </c>
      <c r="E198" s="95">
        <f t="shared" si="9"/>
        <v>0</v>
      </c>
      <c r="F198" s="95">
        <v>10089</v>
      </c>
      <c r="G198" s="95">
        <f t="shared" si="10"/>
        <v>0</v>
      </c>
      <c r="J198" s="91"/>
      <c r="K198" s="91" t="s">
        <v>85</v>
      </c>
      <c r="L198" s="95">
        <f>_xlfn.XLOOKUP(K198,'F U L L   S E T S  (-10%)'!T:T,'F U L L   S E T S  (-10%)'!I:I,0)+_xlfn.XLOOKUP(K198,'M A C R O S'!R:R,'M A C R O S'!H:H,0)</f>
        <v>0</v>
      </c>
      <c r="M198" s="91" t="s">
        <v>89</v>
      </c>
      <c r="N198" s="95">
        <f>_xlfn.XLOOKUP(M198,'F U L L   S E T S  (-10%)'!T:T,'F U L L   S E T S  (-10%)'!I:I,0)+_xlfn.XLOOKUP(M198,'M A C R O S'!R:R,'M A C R O S'!H:H,0)</f>
        <v>0</v>
      </c>
      <c r="O198" s="95"/>
      <c r="P198" s="95"/>
      <c r="Q198" s="90" t="s">
        <v>87</v>
      </c>
      <c r="R198" s="95">
        <f>_xlfn.XLOOKUP(Q198,'F U L L   S E T S  (-10%)'!T:T,'F U L L   S E T S  (-10%)'!I:I,0)+_xlfn.XLOOKUP(Q198,'M A C R O S'!R:R,'M A C R O S'!H:H,0)</f>
        <v>0</v>
      </c>
      <c r="S198" s="91"/>
    </row>
    <row r="199" spans="1:19" hidden="1" x14ac:dyDescent="0.2">
      <c r="A199" s="95" t="s">
        <v>618</v>
      </c>
      <c r="B199" s="95">
        <f>_xlfn.XLOOKUP(D199,'M A C R O S'!R:R,'M A C R O S'!H:H,0)</f>
        <v>0</v>
      </c>
      <c r="C199" s="95">
        <f t="shared" si="11"/>
        <v>0</v>
      </c>
      <c r="D199" s="95" t="s">
        <v>232</v>
      </c>
      <c r="E199" s="95">
        <f t="shared" si="9"/>
        <v>0</v>
      </c>
      <c r="F199" s="95">
        <v>10089</v>
      </c>
      <c r="G199" s="95">
        <f t="shared" si="10"/>
        <v>0</v>
      </c>
      <c r="J199" s="91"/>
      <c r="K199" s="91" t="s">
        <v>85</v>
      </c>
      <c r="L199" s="95">
        <f>_xlfn.XLOOKUP(K199,'F U L L   S E T S  (-10%)'!T:T,'F U L L   S E T S  (-10%)'!I:I,0)+_xlfn.XLOOKUP(K199,'M A C R O S'!R:R,'M A C R O S'!H:H,0)</f>
        <v>0</v>
      </c>
      <c r="M199" s="95"/>
      <c r="N199" s="95"/>
      <c r="O199" s="90" t="s">
        <v>91</v>
      </c>
      <c r="P199" s="95">
        <f>_xlfn.XLOOKUP(O199,'F U L L   S E T S  (-10%)'!T:T,'F U L L   S E T S  (-10%)'!I:I,0)+_xlfn.XLOOKUP(O199,'M A C R O S'!R:R,'M A C R O S'!H:H,0)</f>
        <v>0</v>
      </c>
      <c r="Q199" s="90" t="s">
        <v>87</v>
      </c>
      <c r="R199" s="95">
        <f>_xlfn.XLOOKUP(Q199,'F U L L   S E T S  (-10%)'!T:T,'F U L L   S E T S  (-10%)'!I:I,0)+_xlfn.XLOOKUP(Q199,'M A C R O S'!R:R,'M A C R O S'!H:H,0)</f>
        <v>0</v>
      </c>
      <c r="S199" s="91"/>
    </row>
    <row r="200" spans="1:19" hidden="1" x14ac:dyDescent="0.2">
      <c r="A200" s="95" t="s">
        <v>618</v>
      </c>
      <c r="B200" s="95">
        <f>_xlfn.XLOOKUP(D200,'M A C R O S'!R:R,'M A C R O S'!H:H,0)</f>
        <v>0</v>
      </c>
      <c r="C200" s="95">
        <f t="shared" si="11"/>
        <v>0</v>
      </c>
      <c r="D200" s="95" t="s">
        <v>234</v>
      </c>
      <c r="E200" s="95">
        <f t="shared" si="9"/>
        <v>0</v>
      </c>
      <c r="F200" s="95">
        <v>10089</v>
      </c>
      <c r="G200" s="95">
        <f t="shared" si="10"/>
        <v>0</v>
      </c>
      <c r="J200" s="91"/>
      <c r="K200" s="91" t="s">
        <v>85</v>
      </c>
      <c r="L200" s="95">
        <f>_xlfn.XLOOKUP(K200,'F U L L   S E T S  (-10%)'!T:T,'F U L L   S E T S  (-10%)'!I:I,0)+_xlfn.XLOOKUP(K200,'M A C R O S'!R:R,'M A C R O S'!H:H,0)</f>
        <v>0</v>
      </c>
      <c r="M200" s="91" t="s">
        <v>89</v>
      </c>
      <c r="N200" s="95">
        <f>_xlfn.XLOOKUP(M200,'F U L L   S E T S  (-10%)'!T:T,'F U L L   S E T S  (-10%)'!I:I,0)+_xlfn.XLOOKUP(M200,'M A C R O S'!R:R,'M A C R O S'!H:H,0)</f>
        <v>0</v>
      </c>
      <c r="O200" s="95"/>
      <c r="P200" s="95"/>
      <c r="Q200" s="90" t="s">
        <v>87</v>
      </c>
      <c r="R200" s="95">
        <f>_xlfn.XLOOKUP(Q200,'F U L L   S E T S  (-10%)'!T:T,'F U L L   S E T S  (-10%)'!I:I,0)+_xlfn.XLOOKUP(Q200,'M A C R O S'!R:R,'M A C R O S'!H:H,0)</f>
        <v>0</v>
      </c>
      <c r="S200" s="91"/>
    </row>
    <row r="201" spans="1:19" hidden="1" x14ac:dyDescent="0.2">
      <c r="A201" s="95" t="s">
        <v>618</v>
      </c>
      <c r="B201" s="95">
        <f>_xlfn.XLOOKUP(D201,'M A C R O S'!R:R,'M A C R O S'!H:H,0)</f>
        <v>0</v>
      </c>
      <c r="C201" s="95">
        <f t="shared" si="11"/>
        <v>0</v>
      </c>
      <c r="D201" s="95" t="s">
        <v>236</v>
      </c>
      <c r="E201" s="95">
        <f t="shared" si="9"/>
        <v>0</v>
      </c>
      <c r="F201" s="95">
        <v>10089</v>
      </c>
      <c r="G201" s="95">
        <f t="shared" si="10"/>
        <v>0</v>
      </c>
      <c r="J201" s="91"/>
      <c r="K201" s="91" t="s">
        <v>85</v>
      </c>
      <c r="L201" s="95">
        <f>_xlfn.XLOOKUP(K201,'F U L L   S E T S  (-10%)'!T:T,'F U L L   S E T S  (-10%)'!I:I,0)+_xlfn.XLOOKUP(K201,'M A C R O S'!R:R,'M A C R O S'!H:H,0)</f>
        <v>0</v>
      </c>
      <c r="M201" s="91" t="s">
        <v>89</v>
      </c>
      <c r="N201" s="95">
        <f>_xlfn.XLOOKUP(M201,'F U L L   S E T S  (-10%)'!T:T,'F U L L   S E T S  (-10%)'!I:I,0)+_xlfn.XLOOKUP(M201,'M A C R O S'!R:R,'M A C R O S'!H:H,0)</f>
        <v>0</v>
      </c>
      <c r="O201" s="95"/>
      <c r="P201" s="95"/>
      <c r="Q201" s="90" t="s">
        <v>87</v>
      </c>
      <c r="R201" s="95">
        <f>_xlfn.XLOOKUP(Q201,'F U L L   S E T S  (-10%)'!T:T,'F U L L   S E T S  (-10%)'!I:I,0)+_xlfn.XLOOKUP(Q201,'M A C R O S'!R:R,'M A C R O S'!H:H,0)</f>
        <v>0</v>
      </c>
      <c r="S201" s="91"/>
    </row>
    <row r="202" spans="1:19" hidden="1" x14ac:dyDescent="0.2">
      <c r="A202" s="95" t="s">
        <v>618</v>
      </c>
      <c r="B202" s="95">
        <f>_xlfn.XLOOKUP(D202,'M A C R O S'!R:R,'M A C R O S'!H:H,0)</f>
        <v>0</v>
      </c>
      <c r="C202" s="95">
        <f t="shared" si="11"/>
        <v>0</v>
      </c>
      <c r="D202" s="95" t="s">
        <v>238</v>
      </c>
      <c r="E202" s="95">
        <f t="shared" si="9"/>
        <v>0</v>
      </c>
      <c r="F202" s="95">
        <v>10089</v>
      </c>
      <c r="G202" s="95">
        <f t="shared" si="10"/>
        <v>0</v>
      </c>
      <c r="J202" s="91"/>
      <c r="K202" s="91" t="s">
        <v>85</v>
      </c>
      <c r="L202" s="95">
        <f>_xlfn.XLOOKUP(K202,'F U L L   S E T S  (-10%)'!T:T,'F U L L   S E T S  (-10%)'!I:I,0)+_xlfn.XLOOKUP(K202,'M A C R O S'!R:R,'M A C R O S'!H:H,0)</f>
        <v>0</v>
      </c>
      <c r="M202" s="91" t="s">
        <v>89</v>
      </c>
      <c r="N202" s="95">
        <f>_xlfn.XLOOKUP(M202,'F U L L   S E T S  (-10%)'!T:T,'F U L L   S E T S  (-10%)'!I:I,0)+_xlfn.XLOOKUP(M202,'M A C R O S'!R:R,'M A C R O S'!H:H,0)</f>
        <v>0</v>
      </c>
      <c r="O202" s="95"/>
      <c r="P202" s="95"/>
      <c r="Q202" s="90" t="s">
        <v>87</v>
      </c>
      <c r="R202" s="95">
        <f>_xlfn.XLOOKUP(Q202,'F U L L   S E T S  (-10%)'!T:T,'F U L L   S E T S  (-10%)'!I:I,0)+_xlfn.XLOOKUP(Q202,'M A C R O S'!R:R,'M A C R O S'!H:H,0)</f>
        <v>0</v>
      </c>
      <c r="S202" s="91"/>
    </row>
    <row r="203" spans="1:19" hidden="1" x14ac:dyDescent="0.2">
      <c r="A203" s="95" t="s">
        <v>618</v>
      </c>
      <c r="B203" s="95">
        <f>_xlfn.XLOOKUP(D203,'M A C R O S'!R:R,'M A C R O S'!H:H,0)</f>
        <v>0</v>
      </c>
      <c r="C203" s="95">
        <f t="shared" si="11"/>
        <v>0</v>
      </c>
      <c r="D203" s="95" t="s">
        <v>240</v>
      </c>
      <c r="E203" s="95">
        <f t="shared" si="9"/>
        <v>0</v>
      </c>
      <c r="F203" s="95">
        <v>10089</v>
      </c>
      <c r="G203" s="95">
        <f t="shared" si="10"/>
        <v>0</v>
      </c>
      <c r="J203" s="91"/>
      <c r="K203" s="91" t="s">
        <v>85</v>
      </c>
      <c r="L203" s="95">
        <f>_xlfn.XLOOKUP(K203,'F U L L   S E T S  (-10%)'!T:T,'F U L L   S E T S  (-10%)'!I:I,0)+_xlfn.XLOOKUP(K203,'M A C R O S'!R:R,'M A C R O S'!H:H,0)</f>
        <v>0</v>
      </c>
      <c r="M203" s="91" t="s">
        <v>89</v>
      </c>
      <c r="N203" s="95">
        <f>_xlfn.XLOOKUP(M203,'F U L L   S E T S  (-10%)'!T:T,'F U L L   S E T S  (-10%)'!I:I,0)+_xlfn.XLOOKUP(M203,'M A C R O S'!R:R,'M A C R O S'!H:H,0)</f>
        <v>0</v>
      </c>
      <c r="O203" s="95"/>
      <c r="P203" s="95"/>
      <c r="Q203" s="90" t="s">
        <v>87</v>
      </c>
      <c r="R203" s="95">
        <f>_xlfn.XLOOKUP(Q203,'F U L L   S E T S  (-10%)'!T:T,'F U L L   S E T S  (-10%)'!I:I,0)+_xlfn.XLOOKUP(Q203,'M A C R O S'!R:R,'M A C R O S'!H:H,0)</f>
        <v>0</v>
      </c>
      <c r="S203" s="91"/>
    </row>
    <row r="204" spans="1:19" hidden="1" x14ac:dyDescent="0.2">
      <c r="A204" s="95" t="s">
        <v>618</v>
      </c>
      <c r="B204" s="95">
        <f>_xlfn.XLOOKUP(D204,'M A C R O S'!R:R,'M A C R O S'!H:H,0)</f>
        <v>0</v>
      </c>
      <c r="C204" s="95">
        <f t="shared" si="11"/>
        <v>0</v>
      </c>
      <c r="D204" s="95" t="s">
        <v>242</v>
      </c>
      <c r="E204" s="95">
        <f t="shared" si="9"/>
        <v>0</v>
      </c>
      <c r="F204" s="95">
        <v>10089</v>
      </c>
      <c r="G204" s="95">
        <f t="shared" si="10"/>
        <v>0</v>
      </c>
      <c r="J204" s="91"/>
      <c r="K204" s="91" t="s">
        <v>85</v>
      </c>
      <c r="L204" s="95">
        <f>_xlfn.XLOOKUP(K204,'F U L L   S E T S  (-10%)'!T:T,'F U L L   S E T S  (-10%)'!I:I,0)+_xlfn.XLOOKUP(K204,'M A C R O S'!R:R,'M A C R O S'!H:H,0)</f>
        <v>0</v>
      </c>
      <c r="M204" s="95"/>
      <c r="N204" s="95"/>
      <c r="O204" s="90" t="s">
        <v>91</v>
      </c>
      <c r="P204" s="95">
        <f>_xlfn.XLOOKUP(O204,'F U L L   S E T S  (-10%)'!T:T,'F U L L   S E T S  (-10%)'!I:I,0)+_xlfn.XLOOKUP(O204,'M A C R O S'!R:R,'M A C R O S'!H:H,0)</f>
        <v>0</v>
      </c>
      <c r="Q204" s="90" t="s">
        <v>87</v>
      </c>
      <c r="R204" s="95">
        <f>_xlfn.XLOOKUP(Q204,'F U L L   S E T S  (-10%)'!T:T,'F U L L   S E T S  (-10%)'!I:I,0)+_xlfn.XLOOKUP(Q204,'M A C R O S'!R:R,'M A C R O S'!H:H,0)</f>
        <v>0</v>
      </c>
      <c r="S204" s="91"/>
    </row>
    <row r="205" spans="1:19" hidden="1" x14ac:dyDescent="0.2">
      <c r="A205" s="95" t="s">
        <v>618</v>
      </c>
      <c r="B205" s="95">
        <f>_xlfn.XLOOKUP(D205,'M A C R O S'!R:R,'M A C R O S'!H:H,0)</f>
        <v>0</v>
      </c>
      <c r="C205" s="95">
        <f t="shared" si="11"/>
        <v>0</v>
      </c>
      <c r="D205" s="95" t="s">
        <v>244</v>
      </c>
      <c r="E205" s="95">
        <f t="shared" si="9"/>
        <v>0</v>
      </c>
      <c r="F205" s="95">
        <v>10089</v>
      </c>
      <c r="G205" s="95">
        <f t="shared" si="10"/>
        <v>0</v>
      </c>
      <c r="J205" s="91"/>
      <c r="K205" s="91" t="s">
        <v>85</v>
      </c>
      <c r="L205" s="95">
        <f>_xlfn.XLOOKUP(K205,'F U L L   S E T S  (-10%)'!T:T,'F U L L   S E T S  (-10%)'!I:I,0)+_xlfn.XLOOKUP(K205,'M A C R O S'!R:R,'M A C R O S'!H:H,0)</f>
        <v>0</v>
      </c>
      <c r="M205" s="95"/>
      <c r="N205" s="95"/>
      <c r="O205" s="90" t="s">
        <v>91</v>
      </c>
      <c r="P205" s="95">
        <f>_xlfn.XLOOKUP(O205,'F U L L   S E T S  (-10%)'!T:T,'F U L L   S E T S  (-10%)'!I:I,0)+_xlfn.XLOOKUP(O205,'M A C R O S'!R:R,'M A C R O S'!H:H,0)</f>
        <v>0</v>
      </c>
      <c r="Q205" s="90" t="s">
        <v>87</v>
      </c>
      <c r="R205" s="95">
        <f>_xlfn.XLOOKUP(Q205,'F U L L   S E T S  (-10%)'!T:T,'F U L L   S E T S  (-10%)'!I:I,0)+_xlfn.XLOOKUP(Q205,'M A C R O S'!R:R,'M A C R O S'!H:H,0)</f>
        <v>0</v>
      </c>
      <c r="S205" s="91"/>
    </row>
    <row r="206" spans="1:19" hidden="1" x14ac:dyDescent="0.2">
      <c r="A206" s="95" t="s">
        <v>618</v>
      </c>
      <c r="B206" s="95">
        <f>_xlfn.XLOOKUP(D206,'M A C R O S'!R:R,'M A C R O S'!H:H,0)</f>
        <v>0</v>
      </c>
      <c r="C206" s="95">
        <f t="shared" si="11"/>
        <v>0</v>
      </c>
      <c r="D206" s="95" t="s">
        <v>246</v>
      </c>
      <c r="E206" s="95">
        <f t="shared" si="9"/>
        <v>0</v>
      </c>
      <c r="F206" s="95">
        <v>10089</v>
      </c>
      <c r="G206" s="95">
        <f t="shared" si="10"/>
        <v>0</v>
      </c>
      <c r="J206" s="91"/>
      <c r="K206" s="91" t="s">
        <v>85</v>
      </c>
      <c r="L206" s="95">
        <f>_xlfn.XLOOKUP(K206,'F U L L   S E T S  (-10%)'!T:T,'F U L L   S E T S  (-10%)'!I:I,0)+_xlfn.XLOOKUP(K206,'M A C R O S'!R:R,'M A C R O S'!H:H,0)</f>
        <v>0</v>
      </c>
      <c r="M206" s="91" t="s">
        <v>89</v>
      </c>
      <c r="N206" s="95">
        <f>_xlfn.XLOOKUP(M206,'F U L L   S E T S  (-10%)'!T:T,'F U L L   S E T S  (-10%)'!I:I,0)+_xlfn.XLOOKUP(M206,'M A C R O S'!R:R,'M A C R O S'!H:H,0)</f>
        <v>0</v>
      </c>
      <c r="O206" s="95"/>
      <c r="P206" s="95"/>
      <c r="Q206" s="90" t="s">
        <v>87</v>
      </c>
      <c r="R206" s="95">
        <f>_xlfn.XLOOKUP(Q206,'F U L L   S E T S  (-10%)'!T:T,'F U L L   S E T S  (-10%)'!I:I,0)+_xlfn.XLOOKUP(Q206,'M A C R O S'!R:R,'M A C R O S'!H:H,0)</f>
        <v>0</v>
      </c>
      <c r="S206" s="91"/>
    </row>
    <row r="207" spans="1:19" hidden="1" x14ac:dyDescent="0.2">
      <c r="A207" s="95" t="s">
        <v>618</v>
      </c>
      <c r="B207" s="95">
        <f>_xlfn.XLOOKUP(D207,'M A C R O S'!R:R,'M A C R O S'!H:H,0)</f>
        <v>0</v>
      </c>
      <c r="C207" s="95">
        <f t="shared" si="11"/>
        <v>0</v>
      </c>
      <c r="D207" s="95" t="s">
        <v>248</v>
      </c>
      <c r="E207" s="95">
        <f t="shared" si="9"/>
        <v>0</v>
      </c>
      <c r="F207" s="95">
        <v>10089</v>
      </c>
      <c r="G207" s="95">
        <f t="shared" si="10"/>
        <v>0</v>
      </c>
      <c r="J207" s="91"/>
      <c r="K207" s="91" t="s">
        <v>85</v>
      </c>
      <c r="L207" s="95">
        <f>_xlfn.XLOOKUP(K207,'F U L L   S E T S  (-10%)'!T:T,'F U L L   S E T S  (-10%)'!I:I,0)+_xlfn.XLOOKUP(K207,'M A C R O S'!R:R,'M A C R O S'!H:H,0)</f>
        <v>0</v>
      </c>
      <c r="M207" s="91" t="s">
        <v>89</v>
      </c>
      <c r="N207" s="95">
        <f>_xlfn.XLOOKUP(M207,'F U L L   S E T S  (-10%)'!T:T,'F U L L   S E T S  (-10%)'!I:I,0)+_xlfn.XLOOKUP(M207,'M A C R O S'!R:R,'M A C R O S'!H:H,0)</f>
        <v>0</v>
      </c>
      <c r="O207" s="95"/>
      <c r="P207" s="95"/>
      <c r="Q207" s="90" t="s">
        <v>87</v>
      </c>
      <c r="R207" s="95">
        <f>_xlfn.XLOOKUP(Q207,'F U L L   S E T S  (-10%)'!T:T,'F U L L   S E T S  (-10%)'!I:I,0)+_xlfn.XLOOKUP(Q207,'M A C R O S'!R:R,'M A C R O S'!H:H,0)</f>
        <v>0</v>
      </c>
      <c r="S207" s="91"/>
    </row>
    <row r="208" spans="1:19" hidden="1" x14ac:dyDescent="0.2">
      <c r="A208" s="95" t="s">
        <v>618</v>
      </c>
      <c r="B208" s="95">
        <f>_xlfn.XLOOKUP(D208,'M A C R O S'!R:R,'M A C R O S'!H:H,0)</f>
        <v>0</v>
      </c>
      <c r="C208" s="95">
        <f t="shared" si="11"/>
        <v>0</v>
      </c>
      <c r="D208" s="95" t="s">
        <v>250</v>
      </c>
      <c r="E208" s="95">
        <f t="shared" si="9"/>
        <v>0</v>
      </c>
      <c r="F208" s="95">
        <v>10089</v>
      </c>
      <c r="G208" s="95">
        <f t="shared" si="10"/>
        <v>0</v>
      </c>
      <c r="J208" s="91"/>
      <c r="K208" s="91" t="s">
        <v>85</v>
      </c>
      <c r="L208" s="95">
        <f>_xlfn.XLOOKUP(K208,'F U L L   S E T S  (-10%)'!T:T,'F U L L   S E T S  (-10%)'!I:I,0)+_xlfn.XLOOKUP(K208,'M A C R O S'!R:R,'M A C R O S'!H:H,0)</f>
        <v>0</v>
      </c>
      <c r="M208" s="95"/>
      <c r="N208" s="95"/>
      <c r="O208" s="90" t="s">
        <v>91</v>
      </c>
      <c r="P208" s="95">
        <f>_xlfn.XLOOKUP(O208,'F U L L   S E T S  (-10%)'!T:T,'F U L L   S E T S  (-10%)'!I:I,0)+_xlfn.XLOOKUP(O208,'M A C R O S'!R:R,'M A C R O S'!H:H,0)</f>
        <v>0</v>
      </c>
      <c r="Q208" s="90" t="s">
        <v>87</v>
      </c>
      <c r="R208" s="95">
        <f>_xlfn.XLOOKUP(Q208,'F U L L   S E T S  (-10%)'!T:T,'F U L L   S E T S  (-10%)'!I:I,0)+_xlfn.XLOOKUP(Q208,'M A C R O S'!R:R,'M A C R O S'!H:H,0)</f>
        <v>0</v>
      </c>
      <c r="S208" s="91"/>
    </row>
    <row r="209" spans="1:19" hidden="1" x14ac:dyDescent="0.2">
      <c r="A209" s="95" t="s">
        <v>618</v>
      </c>
      <c r="B209" s="95">
        <f>_xlfn.XLOOKUP(D209,'M A C R O S'!R:R,'M A C R O S'!H:H,0)</f>
        <v>0</v>
      </c>
      <c r="C209" s="95">
        <f t="shared" si="11"/>
        <v>0</v>
      </c>
      <c r="D209" s="95" t="s">
        <v>252</v>
      </c>
      <c r="E209" s="95">
        <f t="shared" si="9"/>
        <v>0</v>
      </c>
      <c r="F209" s="95">
        <v>10089</v>
      </c>
      <c r="G209" s="95">
        <f t="shared" si="10"/>
        <v>0</v>
      </c>
      <c r="J209" s="91"/>
      <c r="K209" s="91" t="s">
        <v>85</v>
      </c>
      <c r="L209" s="95">
        <f>_xlfn.XLOOKUP(K209,'F U L L   S E T S  (-10%)'!T:T,'F U L L   S E T S  (-10%)'!I:I,0)+_xlfn.XLOOKUP(K209,'M A C R O S'!R:R,'M A C R O S'!H:H,0)</f>
        <v>0</v>
      </c>
      <c r="M209" s="95"/>
      <c r="N209" s="95"/>
      <c r="O209" s="90" t="s">
        <v>91</v>
      </c>
      <c r="P209" s="95">
        <f>_xlfn.XLOOKUP(O209,'F U L L   S E T S  (-10%)'!T:T,'F U L L   S E T S  (-10%)'!I:I,0)+_xlfn.XLOOKUP(O209,'M A C R O S'!R:R,'M A C R O S'!H:H,0)</f>
        <v>0</v>
      </c>
      <c r="Q209" s="90" t="s">
        <v>87</v>
      </c>
      <c r="R209" s="95">
        <f>_xlfn.XLOOKUP(Q209,'F U L L   S E T S  (-10%)'!T:T,'F U L L   S E T S  (-10%)'!I:I,0)+_xlfn.XLOOKUP(Q209,'M A C R O S'!R:R,'M A C R O S'!H:H,0)</f>
        <v>0</v>
      </c>
      <c r="S209" s="91"/>
    </row>
    <row r="210" spans="1:19" hidden="1" x14ac:dyDescent="0.2">
      <c r="A210" s="95" t="s">
        <v>618</v>
      </c>
      <c r="B210" s="95">
        <f>_xlfn.XLOOKUP(D210,'M A C R O S'!R:R,'M A C R O S'!H:H,0)</f>
        <v>0</v>
      </c>
      <c r="C210" s="95">
        <f t="shared" si="11"/>
        <v>0</v>
      </c>
      <c r="D210" s="95" t="s">
        <v>254</v>
      </c>
      <c r="E210" s="95">
        <f t="shared" si="9"/>
        <v>0</v>
      </c>
      <c r="F210" s="95">
        <v>10089</v>
      </c>
      <c r="G210" s="95">
        <f t="shared" si="10"/>
        <v>0</v>
      </c>
      <c r="J210" s="91"/>
      <c r="K210" s="91" t="s">
        <v>85</v>
      </c>
      <c r="L210" s="95">
        <f>_xlfn.XLOOKUP(K210,'F U L L   S E T S  (-10%)'!T:T,'F U L L   S E T S  (-10%)'!I:I,0)+_xlfn.XLOOKUP(K210,'M A C R O S'!R:R,'M A C R O S'!H:H,0)</f>
        <v>0</v>
      </c>
      <c r="M210" s="91" t="s">
        <v>89</v>
      </c>
      <c r="N210" s="95">
        <f>_xlfn.XLOOKUP(M210,'F U L L   S E T S  (-10%)'!T:T,'F U L L   S E T S  (-10%)'!I:I,0)+_xlfn.XLOOKUP(M210,'M A C R O S'!R:R,'M A C R O S'!H:H,0)</f>
        <v>0</v>
      </c>
      <c r="O210" s="95"/>
      <c r="P210" s="95"/>
      <c r="Q210" s="90" t="s">
        <v>87</v>
      </c>
      <c r="R210" s="95">
        <f>_xlfn.XLOOKUP(Q210,'F U L L   S E T S  (-10%)'!T:T,'F U L L   S E T S  (-10%)'!I:I,0)+_xlfn.XLOOKUP(Q210,'M A C R O S'!R:R,'M A C R O S'!H:H,0)</f>
        <v>0</v>
      </c>
      <c r="S210" s="91"/>
    </row>
    <row r="211" spans="1:19" hidden="1" x14ac:dyDescent="0.2">
      <c r="A211" s="95" t="s">
        <v>618</v>
      </c>
      <c r="B211" s="95">
        <f>_xlfn.XLOOKUP(D211,'M A C R O S'!R:R,'M A C R O S'!H:H,0)</f>
        <v>0</v>
      </c>
      <c r="C211" s="95">
        <f t="shared" si="11"/>
        <v>0</v>
      </c>
      <c r="D211" s="95" t="s">
        <v>256</v>
      </c>
      <c r="E211" s="95">
        <f t="shared" si="9"/>
        <v>0</v>
      </c>
      <c r="F211" s="95">
        <v>10089</v>
      </c>
      <c r="G211" s="95">
        <f t="shared" si="10"/>
        <v>0</v>
      </c>
      <c r="J211" s="91"/>
      <c r="K211" s="91" t="s">
        <v>85</v>
      </c>
      <c r="L211" s="95">
        <f>_xlfn.XLOOKUP(K211,'F U L L   S E T S  (-10%)'!T:T,'F U L L   S E T S  (-10%)'!I:I,0)+_xlfn.XLOOKUP(K211,'M A C R O S'!R:R,'M A C R O S'!H:H,0)</f>
        <v>0</v>
      </c>
      <c r="M211" s="95"/>
      <c r="N211" s="95"/>
      <c r="O211" s="90" t="s">
        <v>91</v>
      </c>
      <c r="P211" s="95">
        <f>_xlfn.XLOOKUP(O211,'F U L L   S E T S  (-10%)'!T:T,'F U L L   S E T S  (-10%)'!I:I,0)+_xlfn.XLOOKUP(O211,'M A C R O S'!R:R,'M A C R O S'!H:H,0)</f>
        <v>0</v>
      </c>
      <c r="Q211" s="90" t="s">
        <v>87</v>
      </c>
      <c r="R211" s="95">
        <f>_xlfn.XLOOKUP(Q211,'F U L L   S E T S  (-10%)'!T:T,'F U L L   S E T S  (-10%)'!I:I,0)+_xlfn.XLOOKUP(Q211,'M A C R O S'!R:R,'M A C R O S'!H:H,0)</f>
        <v>0</v>
      </c>
      <c r="S211" s="91"/>
    </row>
    <row r="212" spans="1:19" hidden="1" x14ac:dyDescent="0.2">
      <c r="A212" s="161" t="s">
        <v>618</v>
      </c>
      <c r="B212" s="161">
        <f>_xlfn.XLOOKUP(D212,'M A C R O S'!R:R,'M A C R O S'!I:I,0)</f>
        <v>0</v>
      </c>
      <c r="C212" s="161">
        <f t="shared" si="11"/>
        <v>0</v>
      </c>
      <c r="D212" s="161" t="s">
        <v>171</v>
      </c>
      <c r="E212" s="161">
        <f t="shared" si="9"/>
        <v>0</v>
      </c>
      <c r="F212" s="161">
        <v>10139</v>
      </c>
      <c r="G212" s="161">
        <f t="shared" si="10"/>
        <v>0</v>
      </c>
      <c r="J212" s="91"/>
      <c r="K212" s="91" t="s">
        <v>77</v>
      </c>
      <c r="L212" s="95">
        <f>_xlfn.XLOOKUP(K212,'F U L L   S E T S  (-10%)'!T:T,'F U L L   S E T S  (-10%)'!J:J,0)+_xlfn.XLOOKUP(K212,'M A C R O S'!R:R,'M A C R O S'!I:I,0)</f>
        <v>0</v>
      </c>
      <c r="M212" s="91" t="s">
        <v>81</v>
      </c>
      <c r="N212" s="95">
        <f>_xlfn.XLOOKUP(M212,'F U L L   S E T S  (-10%)'!T:T,'F U L L   S E T S  (-10%)'!J:J,0)+_xlfn.XLOOKUP(M212,'M A C R O S'!R:R,'M A C R O S'!I:I,0)</f>
        <v>0</v>
      </c>
      <c r="O212" s="95"/>
      <c r="P212" s="95"/>
      <c r="Q212" s="91" t="s">
        <v>79</v>
      </c>
      <c r="R212" s="95">
        <f>_xlfn.XLOOKUP(Q212,'F U L L   S E T S  (-10%)'!T:T,'F U L L   S E T S  (-10%)'!J:J,0)+_xlfn.XLOOKUP(Q212,'M A C R O S'!R:R,'M A C R O S'!I:I,0)</f>
        <v>0</v>
      </c>
      <c r="S212" s="91"/>
    </row>
    <row r="213" spans="1:19" hidden="1" x14ac:dyDescent="0.2">
      <c r="A213" s="95" t="s">
        <v>618</v>
      </c>
      <c r="B213" s="95">
        <f>_xlfn.XLOOKUP(D213,'M A C R O S'!R:R,'M A C R O S'!I:I,0)</f>
        <v>0</v>
      </c>
      <c r="C213" s="95">
        <f t="shared" si="11"/>
        <v>0</v>
      </c>
      <c r="D213" s="95" t="s">
        <v>173</v>
      </c>
      <c r="E213" s="95">
        <f t="shared" si="9"/>
        <v>0</v>
      </c>
      <c r="F213" s="95">
        <v>10139</v>
      </c>
      <c r="G213" s="95">
        <f t="shared" si="10"/>
        <v>0</v>
      </c>
      <c r="J213" s="91"/>
      <c r="K213" s="91" t="s">
        <v>77</v>
      </c>
      <c r="L213" s="95">
        <f>_xlfn.XLOOKUP(K213,'F U L L   S E T S  (-10%)'!T:T,'F U L L   S E T S  (-10%)'!J:J,0)+_xlfn.XLOOKUP(K213,'M A C R O S'!R:R,'M A C R O S'!I:I,0)</f>
        <v>0</v>
      </c>
      <c r="M213" s="95"/>
      <c r="N213" s="95"/>
      <c r="O213" s="91" t="s">
        <v>83</v>
      </c>
      <c r="P213" s="95">
        <f>_xlfn.XLOOKUP(O213,'F U L L   S E T S  (-10%)'!T:T,'F U L L   S E T S  (-10%)'!J:J,0)+_xlfn.XLOOKUP(O213,'M A C R O S'!R:R,'M A C R O S'!I:I,0)</f>
        <v>0</v>
      </c>
      <c r="Q213" s="91" t="s">
        <v>79</v>
      </c>
      <c r="R213" s="95">
        <f>_xlfn.XLOOKUP(Q213,'F U L L   S E T S  (-10%)'!T:T,'F U L L   S E T S  (-10%)'!J:J,0)+_xlfn.XLOOKUP(Q213,'M A C R O S'!R:R,'M A C R O S'!I:I,0)</f>
        <v>0</v>
      </c>
      <c r="S213" s="91"/>
    </row>
    <row r="214" spans="1:19" hidden="1" x14ac:dyDescent="0.2">
      <c r="A214" s="95" t="s">
        <v>618</v>
      </c>
      <c r="B214" s="95">
        <f>_xlfn.XLOOKUP(D214,'M A C R O S'!R:R,'M A C R O S'!I:I,0)</f>
        <v>0</v>
      </c>
      <c r="C214" s="95">
        <f t="shared" si="11"/>
        <v>0</v>
      </c>
      <c r="D214" s="95" t="s">
        <v>175</v>
      </c>
      <c r="E214" s="95">
        <f t="shared" si="9"/>
        <v>0</v>
      </c>
      <c r="F214" s="95">
        <v>10139</v>
      </c>
      <c r="G214" s="95">
        <f t="shared" si="10"/>
        <v>0</v>
      </c>
      <c r="J214" s="91"/>
      <c r="K214" s="91" t="s">
        <v>77</v>
      </c>
      <c r="L214" s="95">
        <f>_xlfn.XLOOKUP(K214,'F U L L   S E T S  (-10%)'!T:T,'F U L L   S E T S  (-10%)'!J:J,0)+_xlfn.XLOOKUP(K214,'M A C R O S'!R:R,'M A C R O S'!I:I,0)</f>
        <v>0</v>
      </c>
      <c r="M214" s="91" t="s">
        <v>81</v>
      </c>
      <c r="N214" s="95">
        <f>_xlfn.XLOOKUP(M214,'F U L L   S E T S  (-10%)'!T:T,'F U L L   S E T S  (-10%)'!J:J,0)+_xlfn.XLOOKUP(M214,'M A C R O S'!R:R,'M A C R O S'!I:I,0)</f>
        <v>0</v>
      </c>
      <c r="O214" s="95"/>
      <c r="P214" s="95"/>
      <c r="Q214" s="91" t="s">
        <v>79</v>
      </c>
      <c r="R214" s="95">
        <f>_xlfn.XLOOKUP(Q214,'F U L L   S E T S  (-10%)'!T:T,'F U L L   S E T S  (-10%)'!J:J,0)+_xlfn.XLOOKUP(Q214,'M A C R O S'!R:R,'M A C R O S'!I:I,0)</f>
        <v>0</v>
      </c>
      <c r="S214" s="91"/>
    </row>
    <row r="215" spans="1:19" hidden="1" x14ac:dyDescent="0.2">
      <c r="A215" s="95" t="s">
        <v>618</v>
      </c>
      <c r="B215" s="95">
        <f>_xlfn.XLOOKUP(D215,'M A C R O S'!R:R,'M A C R O S'!I:I,0)</f>
        <v>0</v>
      </c>
      <c r="C215" s="95">
        <f t="shared" si="11"/>
        <v>0</v>
      </c>
      <c r="D215" s="95" t="s">
        <v>177</v>
      </c>
      <c r="E215" s="95">
        <f t="shared" si="9"/>
        <v>0</v>
      </c>
      <c r="F215" s="95">
        <v>10139</v>
      </c>
      <c r="G215" s="95">
        <f t="shared" si="10"/>
        <v>0</v>
      </c>
      <c r="J215" s="91"/>
      <c r="K215" s="91" t="s">
        <v>77</v>
      </c>
      <c r="L215" s="95">
        <f>_xlfn.XLOOKUP(K215,'F U L L   S E T S  (-10%)'!T:T,'F U L L   S E T S  (-10%)'!J:J,0)+_xlfn.XLOOKUP(K215,'M A C R O S'!R:R,'M A C R O S'!I:I,0)</f>
        <v>0</v>
      </c>
      <c r="M215" s="91" t="s">
        <v>81</v>
      </c>
      <c r="N215" s="95">
        <f>_xlfn.XLOOKUP(M215,'F U L L   S E T S  (-10%)'!T:T,'F U L L   S E T S  (-10%)'!J:J,0)+_xlfn.XLOOKUP(M215,'M A C R O S'!R:R,'M A C R O S'!I:I,0)</f>
        <v>0</v>
      </c>
      <c r="O215" s="95"/>
      <c r="P215" s="95"/>
      <c r="Q215" s="91" t="s">
        <v>79</v>
      </c>
      <c r="R215" s="95">
        <f>_xlfn.XLOOKUP(Q215,'F U L L   S E T S  (-10%)'!T:T,'F U L L   S E T S  (-10%)'!J:J,0)+_xlfn.XLOOKUP(Q215,'M A C R O S'!R:R,'M A C R O S'!I:I,0)</f>
        <v>0</v>
      </c>
      <c r="S215" s="91"/>
    </row>
    <row r="216" spans="1:19" hidden="1" x14ac:dyDescent="0.2">
      <c r="A216" s="95" t="s">
        <v>618</v>
      </c>
      <c r="B216" s="95">
        <f>_xlfn.XLOOKUP(D216,'M A C R O S'!R:R,'M A C R O S'!I:I,0)</f>
        <v>0</v>
      </c>
      <c r="C216" s="95">
        <f t="shared" si="11"/>
        <v>0</v>
      </c>
      <c r="D216" s="95" t="s">
        <v>179</v>
      </c>
      <c r="E216" s="95">
        <f t="shared" si="9"/>
        <v>0</v>
      </c>
      <c r="F216" s="95">
        <v>10139</v>
      </c>
      <c r="G216" s="95">
        <f t="shared" si="10"/>
        <v>0</v>
      </c>
      <c r="J216" s="91"/>
      <c r="K216" s="91" t="s">
        <v>77</v>
      </c>
      <c r="L216" s="95">
        <f>_xlfn.XLOOKUP(K216,'F U L L   S E T S  (-10%)'!T:T,'F U L L   S E T S  (-10%)'!J:J,0)+_xlfn.XLOOKUP(K216,'M A C R O S'!R:R,'M A C R O S'!I:I,0)</f>
        <v>0</v>
      </c>
      <c r="M216" s="95"/>
      <c r="N216" s="95"/>
      <c r="O216" s="91" t="s">
        <v>83</v>
      </c>
      <c r="P216" s="95">
        <f>_xlfn.XLOOKUP(O216,'F U L L   S E T S  (-10%)'!T:T,'F U L L   S E T S  (-10%)'!J:J,0)+_xlfn.XLOOKUP(O216,'M A C R O S'!R:R,'M A C R O S'!I:I,0)</f>
        <v>0</v>
      </c>
      <c r="Q216" s="91" t="s">
        <v>79</v>
      </c>
      <c r="R216" s="95">
        <f>_xlfn.XLOOKUP(Q216,'F U L L   S E T S  (-10%)'!T:T,'F U L L   S E T S  (-10%)'!J:J,0)+_xlfn.XLOOKUP(Q216,'M A C R O S'!R:R,'M A C R O S'!I:I,0)</f>
        <v>0</v>
      </c>
      <c r="S216" s="91"/>
    </row>
    <row r="217" spans="1:19" hidden="1" x14ac:dyDescent="0.2">
      <c r="A217" s="95" t="s">
        <v>618</v>
      </c>
      <c r="B217" s="95">
        <f>_xlfn.XLOOKUP(D217,'M A C R O S'!R:R,'M A C R O S'!I:I,0)</f>
        <v>0</v>
      </c>
      <c r="C217" s="95">
        <f t="shared" si="11"/>
        <v>0</v>
      </c>
      <c r="D217" s="95" t="s">
        <v>181</v>
      </c>
      <c r="E217" s="95">
        <f t="shared" si="9"/>
        <v>0</v>
      </c>
      <c r="F217" s="95">
        <v>10139</v>
      </c>
      <c r="G217" s="95">
        <f t="shared" si="10"/>
        <v>0</v>
      </c>
      <c r="J217" s="91"/>
      <c r="K217" s="91" t="s">
        <v>77</v>
      </c>
      <c r="L217" s="95">
        <f>_xlfn.XLOOKUP(K217,'F U L L   S E T S  (-10%)'!T:T,'F U L L   S E T S  (-10%)'!J:J,0)+_xlfn.XLOOKUP(K217,'M A C R O S'!R:R,'M A C R O S'!I:I,0)</f>
        <v>0</v>
      </c>
      <c r="M217" s="95"/>
      <c r="N217" s="95"/>
      <c r="O217" s="91" t="s">
        <v>83</v>
      </c>
      <c r="P217" s="95">
        <f>_xlfn.XLOOKUP(O217,'F U L L   S E T S  (-10%)'!T:T,'F U L L   S E T S  (-10%)'!J:J,0)+_xlfn.XLOOKUP(O217,'M A C R O S'!R:R,'M A C R O S'!I:I,0)</f>
        <v>0</v>
      </c>
      <c r="Q217" s="91" t="s">
        <v>79</v>
      </c>
      <c r="R217" s="95">
        <f>_xlfn.XLOOKUP(Q217,'F U L L   S E T S  (-10%)'!T:T,'F U L L   S E T S  (-10%)'!J:J,0)+_xlfn.XLOOKUP(Q217,'M A C R O S'!R:R,'M A C R O S'!I:I,0)</f>
        <v>0</v>
      </c>
      <c r="S217" s="91"/>
    </row>
    <row r="218" spans="1:19" hidden="1" x14ac:dyDescent="0.2">
      <c r="A218" s="95" t="s">
        <v>618</v>
      </c>
      <c r="B218" s="95">
        <f>_xlfn.XLOOKUP(D218,'M A C R O S'!R:R,'M A C R O S'!I:I,0)</f>
        <v>0</v>
      </c>
      <c r="C218" s="95">
        <f t="shared" si="11"/>
        <v>0</v>
      </c>
      <c r="D218" s="95" t="s">
        <v>183</v>
      </c>
      <c r="E218" s="95">
        <f t="shared" si="9"/>
        <v>0</v>
      </c>
      <c r="F218" s="95">
        <v>10139</v>
      </c>
      <c r="G218" s="95">
        <f t="shared" si="10"/>
        <v>0</v>
      </c>
      <c r="J218" s="91"/>
      <c r="K218" s="91" t="s">
        <v>77</v>
      </c>
      <c r="L218" s="95">
        <f>_xlfn.XLOOKUP(K218,'F U L L   S E T S  (-10%)'!T:T,'F U L L   S E T S  (-10%)'!J:J,0)+_xlfn.XLOOKUP(K218,'M A C R O S'!R:R,'M A C R O S'!I:I,0)</f>
        <v>0</v>
      </c>
      <c r="M218" s="91" t="s">
        <v>81</v>
      </c>
      <c r="N218" s="95">
        <f>_xlfn.XLOOKUP(M218,'F U L L   S E T S  (-10%)'!T:T,'F U L L   S E T S  (-10%)'!J:J,0)+_xlfn.XLOOKUP(M218,'M A C R O S'!R:R,'M A C R O S'!I:I,0)</f>
        <v>0</v>
      </c>
      <c r="O218" s="95"/>
      <c r="P218" s="95"/>
      <c r="Q218" s="91" t="s">
        <v>79</v>
      </c>
      <c r="R218" s="95">
        <f>_xlfn.XLOOKUP(Q218,'F U L L   S E T S  (-10%)'!T:T,'F U L L   S E T S  (-10%)'!J:J,0)+_xlfn.XLOOKUP(Q218,'M A C R O S'!R:R,'M A C R O S'!I:I,0)</f>
        <v>0</v>
      </c>
      <c r="S218" s="91"/>
    </row>
    <row r="219" spans="1:19" hidden="1" x14ac:dyDescent="0.2">
      <c r="A219" s="95" t="s">
        <v>618</v>
      </c>
      <c r="B219" s="95">
        <f>_xlfn.XLOOKUP(D219,'M A C R O S'!R:R,'M A C R O S'!I:I,0)</f>
        <v>0</v>
      </c>
      <c r="C219" s="95">
        <f t="shared" si="11"/>
        <v>0</v>
      </c>
      <c r="D219" s="95" t="s">
        <v>185</v>
      </c>
      <c r="E219" s="95">
        <f t="shared" si="9"/>
        <v>0</v>
      </c>
      <c r="F219" s="95">
        <v>10139</v>
      </c>
      <c r="G219" s="95">
        <f t="shared" si="10"/>
        <v>0</v>
      </c>
      <c r="J219" s="91"/>
      <c r="K219" s="91" t="s">
        <v>77</v>
      </c>
      <c r="L219" s="95">
        <f>_xlfn.XLOOKUP(K219,'F U L L   S E T S  (-10%)'!T:T,'F U L L   S E T S  (-10%)'!J:J,0)+_xlfn.XLOOKUP(K219,'M A C R O S'!R:R,'M A C R O S'!I:I,0)</f>
        <v>0</v>
      </c>
      <c r="M219" s="91" t="s">
        <v>81</v>
      </c>
      <c r="N219" s="95">
        <f>_xlfn.XLOOKUP(M219,'F U L L   S E T S  (-10%)'!T:T,'F U L L   S E T S  (-10%)'!J:J,0)+_xlfn.XLOOKUP(M219,'M A C R O S'!R:R,'M A C R O S'!I:I,0)</f>
        <v>0</v>
      </c>
      <c r="O219" s="95"/>
      <c r="P219" s="95"/>
      <c r="Q219" s="91" t="s">
        <v>79</v>
      </c>
      <c r="R219" s="95">
        <f>_xlfn.XLOOKUP(Q219,'F U L L   S E T S  (-10%)'!T:T,'F U L L   S E T S  (-10%)'!J:J,0)+_xlfn.XLOOKUP(Q219,'M A C R O S'!R:R,'M A C R O S'!I:I,0)</f>
        <v>0</v>
      </c>
      <c r="S219" s="91"/>
    </row>
    <row r="220" spans="1:19" hidden="1" x14ac:dyDescent="0.2">
      <c r="A220" s="95" t="s">
        <v>618</v>
      </c>
      <c r="B220" s="95">
        <f>_xlfn.XLOOKUP(D220,'M A C R O S'!R:R,'M A C R O S'!I:I,0)</f>
        <v>0</v>
      </c>
      <c r="C220" s="95">
        <f t="shared" si="11"/>
        <v>0</v>
      </c>
      <c r="D220" s="95" t="s">
        <v>187</v>
      </c>
      <c r="E220" s="95">
        <f t="shared" si="9"/>
        <v>0</v>
      </c>
      <c r="F220" s="95">
        <v>10139</v>
      </c>
      <c r="G220" s="95">
        <f t="shared" si="10"/>
        <v>0</v>
      </c>
      <c r="J220" s="91"/>
      <c r="K220" s="91" t="s">
        <v>77</v>
      </c>
      <c r="L220" s="95">
        <f>_xlfn.XLOOKUP(K220,'F U L L   S E T S  (-10%)'!T:T,'F U L L   S E T S  (-10%)'!J:J,0)+_xlfn.XLOOKUP(K220,'M A C R O S'!R:R,'M A C R O S'!I:I,0)</f>
        <v>0</v>
      </c>
      <c r="M220" s="95"/>
      <c r="N220" s="95"/>
      <c r="O220" s="91" t="s">
        <v>83</v>
      </c>
      <c r="P220" s="95">
        <f>_xlfn.XLOOKUP(O220,'F U L L   S E T S  (-10%)'!T:T,'F U L L   S E T S  (-10%)'!J:J,0)+_xlfn.XLOOKUP(O220,'M A C R O S'!R:R,'M A C R O S'!I:I,0)</f>
        <v>0</v>
      </c>
      <c r="Q220" s="91" t="s">
        <v>79</v>
      </c>
      <c r="R220" s="95">
        <f>_xlfn.XLOOKUP(Q220,'F U L L   S E T S  (-10%)'!T:T,'F U L L   S E T S  (-10%)'!J:J,0)+_xlfn.XLOOKUP(Q220,'M A C R O S'!R:R,'M A C R O S'!I:I,0)</f>
        <v>0</v>
      </c>
      <c r="S220" s="91"/>
    </row>
    <row r="221" spans="1:19" hidden="1" x14ac:dyDescent="0.2">
      <c r="A221" s="95" t="s">
        <v>618</v>
      </c>
      <c r="B221" s="95">
        <f>_xlfn.XLOOKUP(D221,'M A C R O S'!R:R,'M A C R O S'!I:I,0)</f>
        <v>0</v>
      </c>
      <c r="C221" s="95">
        <f t="shared" si="11"/>
        <v>0</v>
      </c>
      <c r="D221" s="95" t="s">
        <v>189</v>
      </c>
      <c r="E221" s="95">
        <f t="shared" si="9"/>
        <v>0</v>
      </c>
      <c r="F221" s="95">
        <v>10139</v>
      </c>
      <c r="G221" s="95">
        <f t="shared" si="10"/>
        <v>0</v>
      </c>
      <c r="J221" s="91"/>
      <c r="K221" s="91" t="s">
        <v>77</v>
      </c>
      <c r="L221" s="95">
        <f>_xlfn.XLOOKUP(K221,'F U L L   S E T S  (-10%)'!T:T,'F U L L   S E T S  (-10%)'!J:J,0)+_xlfn.XLOOKUP(K221,'M A C R O S'!R:R,'M A C R O S'!I:I,0)</f>
        <v>0</v>
      </c>
      <c r="M221" s="91" t="s">
        <v>81</v>
      </c>
      <c r="N221" s="95">
        <f>_xlfn.XLOOKUP(M221,'F U L L   S E T S  (-10%)'!T:T,'F U L L   S E T S  (-10%)'!J:J,0)+_xlfn.XLOOKUP(M221,'M A C R O S'!R:R,'M A C R O S'!I:I,0)</f>
        <v>0</v>
      </c>
      <c r="O221" s="95"/>
      <c r="P221" s="95"/>
      <c r="Q221" s="91" t="s">
        <v>79</v>
      </c>
      <c r="R221" s="95">
        <f>_xlfn.XLOOKUP(Q221,'F U L L   S E T S  (-10%)'!T:T,'F U L L   S E T S  (-10%)'!J:J,0)+_xlfn.XLOOKUP(Q221,'M A C R O S'!R:R,'M A C R O S'!I:I,0)</f>
        <v>0</v>
      </c>
      <c r="S221" s="91"/>
    </row>
    <row r="222" spans="1:19" hidden="1" x14ac:dyDescent="0.2">
      <c r="A222" s="95" t="s">
        <v>618</v>
      </c>
      <c r="B222" s="95">
        <f>_xlfn.XLOOKUP(D222,'M A C R O S'!R:R,'M A C R O S'!I:I,0)</f>
        <v>0</v>
      </c>
      <c r="C222" s="95">
        <f t="shared" si="11"/>
        <v>0</v>
      </c>
      <c r="D222" s="95" t="s">
        <v>191</v>
      </c>
      <c r="E222" s="95">
        <f t="shared" si="9"/>
        <v>0</v>
      </c>
      <c r="F222" s="95">
        <v>10139</v>
      </c>
      <c r="G222" s="95">
        <f t="shared" si="10"/>
        <v>0</v>
      </c>
      <c r="J222" s="91"/>
      <c r="K222" s="91" t="s">
        <v>77</v>
      </c>
      <c r="L222" s="95">
        <f>_xlfn.XLOOKUP(K222,'F U L L   S E T S  (-10%)'!T:T,'F U L L   S E T S  (-10%)'!J:J,0)+_xlfn.XLOOKUP(K222,'M A C R O S'!R:R,'M A C R O S'!I:I,0)</f>
        <v>0</v>
      </c>
      <c r="M222" s="91" t="s">
        <v>81</v>
      </c>
      <c r="N222" s="95">
        <f>_xlfn.XLOOKUP(M222,'F U L L   S E T S  (-10%)'!T:T,'F U L L   S E T S  (-10%)'!J:J,0)+_xlfn.XLOOKUP(M222,'M A C R O S'!R:R,'M A C R O S'!I:I,0)</f>
        <v>0</v>
      </c>
      <c r="O222" s="95"/>
      <c r="P222" s="95"/>
      <c r="Q222" s="91" t="s">
        <v>79</v>
      </c>
      <c r="R222" s="95">
        <f>_xlfn.XLOOKUP(Q222,'F U L L   S E T S  (-10%)'!T:T,'F U L L   S E T S  (-10%)'!J:J,0)+_xlfn.XLOOKUP(Q222,'M A C R O S'!R:R,'M A C R O S'!I:I,0)</f>
        <v>0</v>
      </c>
      <c r="S222" s="91"/>
    </row>
    <row r="223" spans="1:19" hidden="1" x14ac:dyDescent="0.2">
      <c r="A223" s="95" t="s">
        <v>618</v>
      </c>
      <c r="B223" s="95">
        <f>_xlfn.XLOOKUP(D223,'M A C R O S'!R:R,'M A C R O S'!I:I,0)</f>
        <v>0</v>
      </c>
      <c r="C223" s="95">
        <f t="shared" si="11"/>
        <v>0</v>
      </c>
      <c r="D223" s="95" t="s">
        <v>193</v>
      </c>
      <c r="E223" s="95">
        <f t="shared" si="9"/>
        <v>0</v>
      </c>
      <c r="F223" s="95">
        <v>10139</v>
      </c>
      <c r="G223" s="95">
        <f t="shared" si="10"/>
        <v>0</v>
      </c>
      <c r="J223" s="91"/>
      <c r="K223" s="91" t="s">
        <v>77</v>
      </c>
      <c r="L223" s="95">
        <f>_xlfn.XLOOKUP(K223,'F U L L   S E T S  (-10%)'!T:T,'F U L L   S E T S  (-10%)'!J:J,0)+_xlfn.XLOOKUP(K223,'M A C R O S'!R:R,'M A C R O S'!I:I,0)</f>
        <v>0</v>
      </c>
      <c r="M223" s="91" t="s">
        <v>81</v>
      </c>
      <c r="N223" s="95">
        <f>_xlfn.XLOOKUP(M223,'F U L L   S E T S  (-10%)'!T:T,'F U L L   S E T S  (-10%)'!J:J,0)+_xlfn.XLOOKUP(M223,'M A C R O S'!R:R,'M A C R O S'!I:I,0)</f>
        <v>0</v>
      </c>
      <c r="O223" s="95"/>
      <c r="P223" s="95"/>
      <c r="Q223" s="91" t="s">
        <v>79</v>
      </c>
      <c r="R223" s="95">
        <f>_xlfn.XLOOKUP(Q223,'F U L L   S E T S  (-10%)'!T:T,'F U L L   S E T S  (-10%)'!J:J,0)+_xlfn.XLOOKUP(Q223,'M A C R O S'!R:R,'M A C R O S'!I:I,0)</f>
        <v>0</v>
      </c>
      <c r="S223" s="91"/>
    </row>
    <row r="224" spans="1:19" hidden="1" x14ac:dyDescent="0.2">
      <c r="A224" s="95" t="s">
        <v>618</v>
      </c>
      <c r="B224" s="95">
        <f>_xlfn.XLOOKUP(D224,'M A C R O S'!R:R,'M A C R O S'!I:I,0)</f>
        <v>0</v>
      </c>
      <c r="C224" s="95">
        <f t="shared" si="11"/>
        <v>0</v>
      </c>
      <c r="D224" s="95" t="s">
        <v>195</v>
      </c>
      <c r="E224" s="95">
        <f t="shared" si="9"/>
        <v>0</v>
      </c>
      <c r="F224" s="95">
        <v>10139</v>
      </c>
      <c r="G224" s="95">
        <f t="shared" si="10"/>
        <v>0</v>
      </c>
      <c r="J224" s="91"/>
      <c r="K224" s="91" t="s">
        <v>77</v>
      </c>
      <c r="L224" s="95">
        <f>_xlfn.XLOOKUP(K224,'F U L L   S E T S  (-10%)'!T:T,'F U L L   S E T S  (-10%)'!J:J,0)+_xlfn.XLOOKUP(K224,'M A C R O S'!R:R,'M A C R O S'!I:I,0)</f>
        <v>0</v>
      </c>
      <c r="M224" s="91" t="s">
        <v>81</v>
      </c>
      <c r="N224" s="95">
        <f>_xlfn.XLOOKUP(M224,'F U L L   S E T S  (-10%)'!T:T,'F U L L   S E T S  (-10%)'!J:J,0)+_xlfn.XLOOKUP(M224,'M A C R O S'!R:R,'M A C R O S'!I:I,0)</f>
        <v>0</v>
      </c>
      <c r="O224" s="95"/>
      <c r="P224" s="95"/>
      <c r="Q224" s="91" t="s">
        <v>79</v>
      </c>
      <c r="R224" s="95">
        <f>_xlfn.XLOOKUP(Q224,'F U L L   S E T S  (-10%)'!T:T,'F U L L   S E T S  (-10%)'!J:J,0)+_xlfn.XLOOKUP(Q224,'M A C R O S'!R:R,'M A C R O S'!I:I,0)</f>
        <v>0</v>
      </c>
      <c r="S224" s="91"/>
    </row>
    <row r="225" spans="1:19" hidden="1" x14ac:dyDescent="0.2">
      <c r="A225" s="95" t="s">
        <v>618</v>
      </c>
      <c r="B225" s="95">
        <f>_xlfn.XLOOKUP(D225,'M A C R O S'!R:R,'M A C R O S'!I:I,0)</f>
        <v>0</v>
      </c>
      <c r="C225" s="95">
        <f t="shared" si="11"/>
        <v>0</v>
      </c>
      <c r="D225" s="95" t="s">
        <v>197</v>
      </c>
      <c r="E225" s="95">
        <f t="shared" si="9"/>
        <v>0</v>
      </c>
      <c r="F225" s="95">
        <v>10139</v>
      </c>
      <c r="G225" s="95">
        <f t="shared" si="10"/>
        <v>0</v>
      </c>
      <c r="J225" s="91"/>
      <c r="K225" s="91" t="s">
        <v>77</v>
      </c>
      <c r="L225" s="95">
        <f>_xlfn.XLOOKUP(K225,'F U L L   S E T S  (-10%)'!T:T,'F U L L   S E T S  (-10%)'!J:J,0)+_xlfn.XLOOKUP(K225,'M A C R O S'!R:R,'M A C R O S'!I:I,0)</f>
        <v>0</v>
      </c>
      <c r="M225" s="95"/>
      <c r="N225" s="95"/>
      <c r="O225" s="91" t="s">
        <v>83</v>
      </c>
      <c r="P225" s="95">
        <f>_xlfn.XLOOKUP(O225,'F U L L   S E T S  (-10%)'!T:T,'F U L L   S E T S  (-10%)'!J:J,0)+_xlfn.XLOOKUP(O225,'M A C R O S'!R:R,'M A C R O S'!I:I,0)</f>
        <v>0</v>
      </c>
      <c r="Q225" s="91" t="s">
        <v>79</v>
      </c>
      <c r="R225" s="95">
        <f>_xlfn.XLOOKUP(Q225,'F U L L   S E T S  (-10%)'!T:T,'F U L L   S E T S  (-10%)'!J:J,0)+_xlfn.XLOOKUP(Q225,'M A C R O S'!R:R,'M A C R O S'!I:I,0)</f>
        <v>0</v>
      </c>
      <c r="S225" s="91"/>
    </row>
    <row r="226" spans="1:19" hidden="1" x14ac:dyDescent="0.2">
      <c r="A226" s="95" t="s">
        <v>618</v>
      </c>
      <c r="B226" s="95">
        <f>_xlfn.XLOOKUP(D226,'M A C R O S'!R:R,'M A C R O S'!I:I,0)</f>
        <v>0</v>
      </c>
      <c r="C226" s="95">
        <f t="shared" si="11"/>
        <v>0</v>
      </c>
      <c r="D226" s="95" t="s">
        <v>199</v>
      </c>
      <c r="E226" s="95">
        <f t="shared" si="9"/>
        <v>0</v>
      </c>
      <c r="F226" s="95">
        <v>10139</v>
      </c>
      <c r="G226" s="95">
        <f t="shared" si="10"/>
        <v>0</v>
      </c>
      <c r="J226" s="91"/>
      <c r="K226" s="91" t="s">
        <v>77</v>
      </c>
      <c r="L226" s="95">
        <f>_xlfn.XLOOKUP(K226,'F U L L   S E T S  (-10%)'!T:T,'F U L L   S E T S  (-10%)'!J:J,0)+_xlfn.XLOOKUP(K226,'M A C R O S'!R:R,'M A C R O S'!I:I,0)</f>
        <v>0</v>
      </c>
      <c r="M226" s="95"/>
      <c r="N226" s="95"/>
      <c r="O226" s="91" t="s">
        <v>83</v>
      </c>
      <c r="P226" s="95">
        <f>_xlfn.XLOOKUP(O226,'F U L L   S E T S  (-10%)'!T:T,'F U L L   S E T S  (-10%)'!J:J,0)+_xlfn.XLOOKUP(O226,'M A C R O S'!R:R,'M A C R O S'!I:I,0)</f>
        <v>0</v>
      </c>
      <c r="Q226" s="91" t="s">
        <v>79</v>
      </c>
      <c r="R226" s="95">
        <f>_xlfn.XLOOKUP(Q226,'F U L L   S E T S  (-10%)'!T:T,'F U L L   S E T S  (-10%)'!J:J,0)+_xlfn.XLOOKUP(Q226,'M A C R O S'!R:R,'M A C R O S'!I:I,0)</f>
        <v>0</v>
      </c>
      <c r="S226" s="91"/>
    </row>
    <row r="227" spans="1:19" hidden="1" x14ac:dyDescent="0.2">
      <c r="A227" s="95" t="s">
        <v>618</v>
      </c>
      <c r="B227" s="95">
        <f>_xlfn.XLOOKUP(D227,'M A C R O S'!R:R,'M A C R O S'!I:I,0)</f>
        <v>0</v>
      </c>
      <c r="C227" s="95">
        <f t="shared" si="11"/>
        <v>0</v>
      </c>
      <c r="D227" s="95" t="s">
        <v>201</v>
      </c>
      <c r="E227" s="95">
        <f t="shared" si="9"/>
        <v>0</v>
      </c>
      <c r="F227" s="95">
        <v>10139</v>
      </c>
      <c r="G227" s="95">
        <f t="shared" si="10"/>
        <v>0</v>
      </c>
      <c r="J227" s="91"/>
      <c r="K227" s="91" t="s">
        <v>77</v>
      </c>
      <c r="L227" s="95">
        <f>_xlfn.XLOOKUP(K227,'F U L L   S E T S  (-10%)'!T:T,'F U L L   S E T S  (-10%)'!J:J,0)+_xlfn.XLOOKUP(K227,'M A C R O S'!R:R,'M A C R O S'!I:I,0)</f>
        <v>0</v>
      </c>
      <c r="M227" s="91" t="s">
        <v>81</v>
      </c>
      <c r="N227" s="95">
        <f>_xlfn.XLOOKUP(M227,'F U L L   S E T S  (-10%)'!T:T,'F U L L   S E T S  (-10%)'!J:J,0)+_xlfn.XLOOKUP(M227,'M A C R O S'!R:R,'M A C R O S'!I:I,0)</f>
        <v>0</v>
      </c>
      <c r="O227" s="95"/>
      <c r="P227" s="95"/>
      <c r="Q227" s="91" t="s">
        <v>79</v>
      </c>
      <c r="R227" s="95">
        <f>_xlfn.XLOOKUP(Q227,'F U L L   S E T S  (-10%)'!T:T,'F U L L   S E T S  (-10%)'!J:J,0)+_xlfn.XLOOKUP(Q227,'M A C R O S'!R:R,'M A C R O S'!I:I,0)</f>
        <v>0</v>
      </c>
      <c r="S227" s="91"/>
    </row>
    <row r="228" spans="1:19" hidden="1" x14ac:dyDescent="0.2">
      <c r="A228" s="95" t="s">
        <v>618</v>
      </c>
      <c r="B228" s="95">
        <f>_xlfn.XLOOKUP(D228,'M A C R O S'!R:R,'M A C R O S'!I:I,0)</f>
        <v>0</v>
      </c>
      <c r="C228" s="95">
        <f t="shared" si="11"/>
        <v>0</v>
      </c>
      <c r="D228" s="95" t="s">
        <v>203</v>
      </c>
      <c r="E228" s="95">
        <f t="shared" si="9"/>
        <v>0</v>
      </c>
      <c r="F228" s="95">
        <v>10139</v>
      </c>
      <c r="G228" s="95">
        <f t="shared" si="10"/>
        <v>0</v>
      </c>
      <c r="J228" s="91"/>
      <c r="K228" s="91" t="s">
        <v>77</v>
      </c>
      <c r="L228" s="95">
        <f>_xlfn.XLOOKUP(K228,'F U L L   S E T S  (-10%)'!T:T,'F U L L   S E T S  (-10%)'!J:J,0)+_xlfn.XLOOKUP(K228,'M A C R O S'!R:R,'M A C R O S'!I:I,0)</f>
        <v>0</v>
      </c>
      <c r="M228" s="91" t="s">
        <v>81</v>
      </c>
      <c r="N228" s="95">
        <f>_xlfn.XLOOKUP(M228,'F U L L   S E T S  (-10%)'!T:T,'F U L L   S E T S  (-10%)'!J:J,0)+_xlfn.XLOOKUP(M228,'M A C R O S'!R:R,'M A C R O S'!I:I,0)</f>
        <v>0</v>
      </c>
      <c r="O228" s="95"/>
      <c r="P228" s="95"/>
      <c r="Q228" s="91" t="s">
        <v>79</v>
      </c>
      <c r="R228" s="95">
        <f>_xlfn.XLOOKUP(Q228,'F U L L   S E T S  (-10%)'!T:T,'F U L L   S E T S  (-10%)'!J:J,0)+_xlfn.XLOOKUP(Q228,'M A C R O S'!R:R,'M A C R O S'!I:I,0)</f>
        <v>0</v>
      </c>
      <c r="S228" s="91"/>
    </row>
    <row r="229" spans="1:19" hidden="1" x14ac:dyDescent="0.2">
      <c r="A229" s="95" t="s">
        <v>618</v>
      </c>
      <c r="B229" s="95">
        <f>_xlfn.XLOOKUP(D229,'M A C R O S'!R:R,'M A C R O S'!I:I,0)</f>
        <v>0</v>
      </c>
      <c r="C229" s="95">
        <f t="shared" si="11"/>
        <v>0</v>
      </c>
      <c r="D229" s="95" t="s">
        <v>205</v>
      </c>
      <c r="E229" s="95">
        <f t="shared" si="9"/>
        <v>0</v>
      </c>
      <c r="F229" s="95">
        <v>10139</v>
      </c>
      <c r="G229" s="95">
        <f t="shared" si="10"/>
        <v>0</v>
      </c>
      <c r="J229" s="91"/>
      <c r="K229" s="91" t="s">
        <v>77</v>
      </c>
      <c r="L229" s="95">
        <f>_xlfn.XLOOKUP(K229,'F U L L   S E T S  (-10%)'!T:T,'F U L L   S E T S  (-10%)'!J:J,0)+_xlfn.XLOOKUP(K229,'M A C R O S'!R:R,'M A C R O S'!I:I,0)</f>
        <v>0</v>
      </c>
      <c r="M229" s="95"/>
      <c r="N229" s="95"/>
      <c r="O229" s="91" t="s">
        <v>83</v>
      </c>
      <c r="P229" s="95">
        <f>_xlfn.XLOOKUP(O229,'F U L L   S E T S  (-10%)'!T:T,'F U L L   S E T S  (-10%)'!J:J,0)+_xlfn.XLOOKUP(O229,'M A C R O S'!R:R,'M A C R O S'!I:I,0)</f>
        <v>0</v>
      </c>
      <c r="Q229" s="91" t="s">
        <v>79</v>
      </c>
      <c r="R229" s="95">
        <f>_xlfn.XLOOKUP(Q229,'F U L L   S E T S  (-10%)'!T:T,'F U L L   S E T S  (-10%)'!J:J,0)+_xlfn.XLOOKUP(Q229,'M A C R O S'!R:R,'M A C R O S'!I:I,0)</f>
        <v>0</v>
      </c>
      <c r="S229" s="91"/>
    </row>
    <row r="230" spans="1:19" hidden="1" x14ac:dyDescent="0.2">
      <c r="A230" s="95" t="s">
        <v>618</v>
      </c>
      <c r="B230" s="95">
        <f>_xlfn.XLOOKUP(D230,'M A C R O S'!R:R,'M A C R O S'!I:I,0)</f>
        <v>0</v>
      </c>
      <c r="C230" s="95">
        <f t="shared" si="11"/>
        <v>0</v>
      </c>
      <c r="D230" s="95" t="s">
        <v>207</v>
      </c>
      <c r="E230" s="95">
        <f t="shared" si="9"/>
        <v>0</v>
      </c>
      <c r="F230" s="95">
        <v>10139</v>
      </c>
      <c r="G230" s="95">
        <f t="shared" si="10"/>
        <v>0</v>
      </c>
      <c r="J230" s="91"/>
      <c r="K230" s="91" t="s">
        <v>77</v>
      </c>
      <c r="L230" s="95">
        <f>_xlfn.XLOOKUP(K230,'F U L L   S E T S  (-10%)'!T:T,'F U L L   S E T S  (-10%)'!J:J,0)+_xlfn.XLOOKUP(K230,'M A C R O S'!R:R,'M A C R O S'!I:I,0)</f>
        <v>0</v>
      </c>
      <c r="M230" s="95"/>
      <c r="N230" s="95"/>
      <c r="O230" s="91" t="s">
        <v>83</v>
      </c>
      <c r="P230" s="95">
        <f>_xlfn.XLOOKUP(O230,'F U L L   S E T S  (-10%)'!T:T,'F U L L   S E T S  (-10%)'!J:J,0)+_xlfn.XLOOKUP(O230,'M A C R O S'!R:R,'M A C R O S'!I:I,0)</f>
        <v>0</v>
      </c>
      <c r="Q230" s="91" t="s">
        <v>79</v>
      </c>
      <c r="R230" s="95">
        <f>_xlfn.XLOOKUP(Q230,'F U L L   S E T S  (-10%)'!T:T,'F U L L   S E T S  (-10%)'!J:J,0)+_xlfn.XLOOKUP(Q230,'M A C R O S'!R:R,'M A C R O S'!I:I,0)</f>
        <v>0</v>
      </c>
      <c r="S230" s="91"/>
    </row>
    <row r="231" spans="1:19" hidden="1" x14ac:dyDescent="0.2">
      <c r="A231" s="95" t="s">
        <v>618</v>
      </c>
      <c r="B231" s="95">
        <f>_xlfn.XLOOKUP(D231,'M A C R O S'!R:R,'M A C R O S'!I:I,0)</f>
        <v>0</v>
      </c>
      <c r="C231" s="95">
        <f t="shared" si="11"/>
        <v>0</v>
      </c>
      <c r="D231" s="95" t="s">
        <v>209</v>
      </c>
      <c r="E231" s="95">
        <f t="shared" si="9"/>
        <v>0</v>
      </c>
      <c r="F231" s="95">
        <v>10139</v>
      </c>
      <c r="G231" s="95">
        <f t="shared" si="10"/>
        <v>0</v>
      </c>
      <c r="J231" s="91"/>
      <c r="K231" s="91" t="s">
        <v>77</v>
      </c>
      <c r="L231" s="95">
        <f>_xlfn.XLOOKUP(K231,'F U L L   S E T S  (-10%)'!T:T,'F U L L   S E T S  (-10%)'!J:J,0)+_xlfn.XLOOKUP(K231,'M A C R O S'!R:R,'M A C R O S'!I:I,0)</f>
        <v>0</v>
      </c>
      <c r="M231" s="91" t="s">
        <v>81</v>
      </c>
      <c r="N231" s="95">
        <f>_xlfn.XLOOKUP(M231,'F U L L   S E T S  (-10%)'!T:T,'F U L L   S E T S  (-10%)'!J:J,0)+_xlfn.XLOOKUP(M231,'M A C R O S'!R:R,'M A C R O S'!I:I,0)</f>
        <v>0</v>
      </c>
      <c r="O231" s="95"/>
      <c r="P231" s="95"/>
      <c r="Q231" s="91" t="s">
        <v>79</v>
      </c>
      <c r="R231" s="95">
        <f>_xlfn.XLOOKUP(Q231,'F U L L   S E T S  (-10%)'!T:T,'F U L L   S E T S  (-10%)'!J:J,0)+_xlfn.XLOOKUP(Q231,'M A C R O S'!R:R,'M A C R O S'!I:I,0)</f>
        <v>0</v>
      </c>
      <c r="S231" s="91"/>
    </row>
    <row r="232" spans="1:19" hidden="1" x14ac:dyDescent="0.2">
      <c r="A232" s="95" t="s">
        <v>618</v>
      </c>
      <c r="B232" s="95">
        <f>_xlfn.XLOOKUP(D232,'M A C R O S'!R:R,'M A C R O S'!I:I,0)</f>
        <v>0</v>
      </c>
      <c r="C232" s="95">
        <f t="shared" si="11"/>
        <v>0</v>
      </c>
      <c r="D232" s="95" t="s">
        <v>211</v>
      </c>
      <c r="E232" s="95">
        <f t="shared" si="9"/>
        <v>0</v>
      </c>
      <c r="F232" s="95">
        <v>10139</v>
      </c>
      <c r="G232" s="95">
        <f t="shared" si="10"/>
        <v>0</v>
      </c>
      <c r="J232" s="91"/>
      <c r="K232" s="91" t="s">
        <v>77</v>
      </c>
      <c r="L232" s="95">
        <f>_xlfn.XLOOKUP(K232,'F U L L   S E T S  (-10%)'!T:T,'F U L L   S E T S  (-10%)'!J:J,0)+_xlfn.XLOOKUP(K232,'M A C R O S'!R:R,'M A C R O S'!I:I,0)</f>
        <v>0</v>
      </c>
      <c r="M232" s="95"/>
      <c r="N232" s="95"/>
      <c r="O232" s="91" t="s">
        <v>83</v>
      </c>
      <c r="P232" s="95">
        <f>_xlfn.XLOOKUP(O232,'F U L L   S E T S  (-10%)'!T:T,'F U L L   S E T S  (-10%)'!J:J,0)+_xlfn.XLOOKUP(O232,'M A C R O S'!R:R,'M A C R O S'!I:I,0)</f>
        <v>0</v>
      </c>
      <c r="Q232" s="91" t="s">
        <v>79</v>
      </c>
      <c r="R232" s="95">
        <f>_xlfn.XLOOKUP(Q232,'F U L L   S E T S  (-10%)'!T:T,'F U L L   S E T S  (-10%)'!J:J,0)+_xlfn.XLOOKUP(Q232,'M A C R O S'!R:R,'M A C R O S'!I:I,0)</f>
        <v>0</v>
      </c>
      <c r="S232" s="91"/>
    </row>
    <row r="233" spans="1:19" hidden="1" x14ac:dyDescent="0.2">
      <c r="A233" s="161" t="s">
        <v>618</v>
      </c>
      <c r="B233" s="161">
        <f>_xlfn.XLOOKUP(D233,'M A C R O S'!R:R,'M A C R O S'!I:I,0)</f>
        <v>0</v>
      </c>
      <c r="C233" s="161">
        <f t="shared" si="11"/>
        <v>0</v>
      </c>
      <c r="D233" s="161" t="s">
        <v>216</v>
      </c>
      <c r="E233" s="161">
        <f t="shared" si="9"/>
        <v>0</v>
      </c>
      <c r="F233" s="161">
        <v>10090</v>
      </c>
      <c r="G233" s="161">
        <f t="shared" si="10"/>
        <v>0</v>
      </c>
      <c r="J233" s="91"/>
      <c r="K233" s="91" t="s">
        <v>85</v>
      </c>
      <c r="L233" s="95">
        <f>_xlfn.XLOOKUP(K233,'F U L L   S E T S  (-10%)'!T:T,'F U L L   S E T S  (-10%)'!J:J,0)+_xlfn.XLOOKUP(K233,'M A C R O S'!R:R,'M A C R O S'!I:I,0)</f>
        <v>0</v>
      </c>
      <c r="M233" s="91" t="s">
        <v>89</v>
      </c>
      <c r="N233" s="95">
        <f>_xlfn.XLOOKUP(M233,'F U L L   S E T S  (-10%)'!T:T,'F U L L   S E T S  (-10%)'!J:J,0)+_xlfn.XLOOKUP(M233,'M A C R O S'!R:R,'M A C R O S'!I:I,0)</f>
        <v>0</v>
      </c>
      <c r="O233" s="95"/>
      <c r="P233" s="95"/>
      <c r="Q233" s="90" t="s">
        <v>87</v>
      </c>
      <c r="R233" s="95">
        <f>_xlfn.XLOOKUP(Q233,'F U L L   S E T S  (-10%)'!T:T,'F U L L   S E T S  (-10%)'!J:J,0)+_xlfn.XLOOKUP(Q233,'M A C R O S'!R:R,'M A C R O S'!I:I,0)</f>
        <v>0</v>
      </c>
      <c r="S233" s="91"/>
    </row>
    <row r="234" spans="1:19" hidden="1" x14ac:dyDescent="0.2">
      <c r="A234" s="95" t="s">
        <v>618</v>
      </c>
      <c r="B234" s="95">
        <f>_xlfn.XLOOKUP(D234,'M A C R O S'!R:R,'M A C R O S'!I:I,0)</f>
        <v>0</v>
      </c>
      <c r="C234" s="95">
        <f t="shared" si="11"/>
        <v>0</v>
      </c>
      <c r="D234" s="95" t="s">
        <v>218</v>
      </c>
      <c r="E234" s="95">
        <f t="shared" si="9"/>
        <v>0</v>
      </c>
      <c r="F234" s="95">
        <v>10090</v>
      </c>
      <c r="G234" s="95">
        <f t="shared" si="10"/>
        <v>0</v>
      </c>
      <c r="J234" s="91"/>
      <c r="K234" s="91" t="s">
        <v>85</v>
      </c>
      <c r="L234" s="95">
        <f>_xlfn.XLOOKUP(K234,'F U L L   S E T S  (-10%)'!T:T,'F U L L   S E T S  (-10%)'!J:J,0)+_xlfn.XLOOKUP(K234,'M A C R O S'!R:R,'M A C R O S'!I:I,0)</f>
        <v>0</v>
      </c>
      <c r="M234" s="95"/>
      <c r="N234" s="95"/>
      <c r="O234" s="90" t="s">
        <v>91</v>
      </c>
      <c r="P234" s="95">
        <f>_xlfn.XLOOKUP(O234,'F U L L   S E T S  (-10%)'!T:T,'F U L L   S E T S  (-10%)'!J:J,0)+_xlfn.XLOOKUP(O234,'M A C R O S'!R:R,'M A C R O S'!I:I,0)</f>
        <v>0</v>
      </c>
      <c r="Q234" s="90" t="s">
        <v>87</v>
      </c>
      <c r="R234" s="95">
        <f>_xlfn.XLOOKUP(Q234,'F U L L   S E T S  (-10%)'!T:T,'F U L L   S E T S  (-10%)'!J:J,0)+_xlfn.XLOOKUP(Q234,'M A C R O S'!R:R,'M A C R O S'!I:I,0)</f>
        <v>0</v>
      </c>
      <c r="S234" s="91"/>
    </row>
    <row r="235" spans="1:19" hidden="1" x14ac:dyDescent="0.2">
      <c r="A235" s="95" t="s">
        <v>618</v>
      </c>
      <c r="B235" s="95">
        <f>_xlfn.XLOOKUP(D235,'M A C R O S'!R:R,'M A C R O S'!I:I,0)</f>
        <v>0</v>
      </c>
      <c r="C235" s="95">
        <f t="shared" si="11"/>
        <v>0</v>
      </c>
      <c r="D235" s="95" t="s">
        <v>220</v>
      </c>
      <c r="E235" s="95">
        <f t="shared" si="9"/>
        <v>0</v>
      </c>
      <c r="F235" s="95">
        <v>10090</v>
      </c>
      <c r="G235" s="95">
        <f t="shared" si="10"/>
        <v>0</v>
      </c>
      <c r="J235" s="91"/>
      <c r="K235" s="91" t="s">
        <v>85</v>
      </c>
      <c r="L235" s="95">
        <f>_xlfn.XLOOKUP(K235,'F U L L   S E T S  (-10%)'!T:T,'F U L L   S E T S  (-10%)'!J:J,0)+_xlfn.XLOOKUP(K235,'M A C R O S'!R:R,'M A C R O S'!I:I,0)</f>
        <v>0</v>
      </c>
      <c r="M235" s="91" t="s">
        <v>89</v>
      </c>
      <c r="N235" s="95">
        <f>_xlfn.XLOOKUP(M235,'F U L L   S E T S  (-10%)'!T:T,'F U L L   S E T S  (-10%)'!J:J,0)+_xlfn.XLOOKUP(M235,'M A C R O S'!R:R,'M A C R O S'!I:I,0)</f>
        <v>0</v>
      </c>
      <c r="O235" s="95"/>
      <c r="P235" s="95"/>
      <c r="Q235" s="90" t="s">
        <v>87</v>
      </c>
      <c r="R235" s="95">
        <f>_xlfn.XLOOKUP(Q235,'F U L L   S E T S  (-10%)'!T:T,'F U L L   S E T S  (-10%)'!J:J,0)+_xlfn.XLOOKUP(Q235,'M A C R O S'!R:R,'M A C R O S'!I:I,0)</f>
        <v>0</v>
      </c>
      <c r="S235" s="91"/>
    </row>
    <row r="236" spans="1:19" hidden="1" x14ac:dyDescent="0.2">
      <c r="A236" s="95" t="s">
        <v>618</v>
      </c>
      <c r="B236" s="95">
        <f>_xlfn.XLOOKUP(D236,'M A C R O S'!R:R,'M A C R O S'!I:I,0)</f>
        <v>0</v>
      </c>
      <c r="C236" s="95">
        <f t="shared" si="11"/>
        <v>0</v>
      </c>
      <c r="D236" s="95" t="s">
        <v>222</v>
      </c>
      <c r="E236" s="95">
        <f t="shared" si="9"/>
        <v>0</v>
      </c>
      <c r="F236" s="95">
        <v>10090</v>
      </c>
      <c r="G236" s="95">
        <f t="shared" si="10"/>
        <v>0</v>
      </c>
      <c r="J236" s="91"/>
      <c r="K236" s="91" t="s">
        <v>85</v>
      </c>
      <c r="L236" s="95">
        <f>_xlfn.XLOOKUP(K236,'F U L L   S E T S  (-10%)'!T:T,'F U L L   S E T S  (-10%)'!J:J,0)+_xlfn.XLOOKUP(K236,'M A C R O S'!R:R,'M A C R O S'!I:I,0)</f>
        <v>0</v>
      </c>
      <c r="M236" s="91" t="s">
        <v>89</v>
      </c>
      <c r="N236" s="95">
        <f>_xlfn.XLOOKUP(M236,'F U L L   S E T S  (-10%)'!T:T,'F U L L   S E T S  (-10%)'!J:J,0)+_xlfn.XLOOKUP(M236,'M A C R O S'!R:R,'M A C R O S'!I:I,0)</f>
        <v>0</v>
      </c>
      <c r="O236" s="95"/>
      <c r="P236" s="95"/>
      <c r="Q236" s="90" t="s">
        <v>87</v>
      </c>
      <c r="R236" s="95">
        <f>_xlfn.XLOOKUP(Q236,'F U L L   S E T S  (-10%)'!T:T,'F U L L   S E T S  (-10%)'!J:J,0)+_xlfn.XLOOKUP(Q236,'M A C R O S'!R:R,'M A C R O S'!I:I,0)</f>
        <v>0</v>
      </c>
      <c r="S236" s="91"/>
    </row>
    <row r="237" spans="1:19" hidden="1" x14ac:dyDescent="0.2">
      <c r="A237" s="95" t="s">
        <v>618</v>
      </c>
      <c r="B237" s="95">
        <f>_xlfn.XLOOKUP(D237,'M A C R O S'!R:R,'M A C R O S'!I:I,0)</f>
        <v>0</v>
      </c>
      <c r="C237" s="95">
        <f t="shared" si="11"/>
        <v>0</v>
      </c>
      <c r="D237" s="95" t="s">
        <v>224</v>
      </c>
      <c r="E237" s="95">
        <f t="shared" si="9"/>
        <v>0</v>
      </c>
      <c r="F237" s="95">
        <v>10090</v>
      </c>
      <c r="G237" s="95">
        <f t="shared" si="10"/>
        <v>0</v>
      </c>
      <c r="J237" s="91"/>
      <c r="K237" s="91" t="s">
        <v>85</v>
      </c>
      <c r="L237" s="95">
        <f>_xlfn.XLOOKUP(K237,'F U L L   S E T S  (-10%)'!T:T,'F U L L   S E T S  (-10%)'!J:J,0)+_xlfn.XLOOKUP(K237,'M A C R O S'!R:R,'M A C R O S'!I:I,0)</f>
        <v>0</v>
      </c>
      <c r="M237" s="95"/>
      <c r="N237" s="95"/>
      <c r="O237" s="90" t="s">
        <v>91</v>
      </c>
      <c r="P237" s="95">
        <f>_xlfn.XLOOKUP(O237,'F U L L   S E T S  (-10%)'!T:T,'F U L L   S E T S  (-10%)'!J:J,0)+_xlfn.XLOOKUP(O237,'M A C R O S'!R:R,'M A C R O S'!I:I,0)</f>
        <v>0</v>
      </c>
      <c r="Q237" s="90" t="s">
        <v>87</v>
      </c>
      <c r="R237" s="95">
        <f>_xlfn.XLOOKUP(Q237,'F U L L   S E T S  (-10%)'!T:T,'F U L L   S E T S  (-10%)'!J:J,0)+_xlfn.XLOOKUP(Q237,'M A C R O S'!R:R,'M A C R O S'!I:I,0)</f>
        <v>0</v>
      </c>
      <c r="S237" s="91"/>
    </row>
    <row r="238" spans="1:19" hidden="1" x14ac:dyDescent="0.2">
      <c r="A238" s="95" t="s">
        <v>618</v>
      </c>
      <c r="B238" s="95">
        <f>_xlfn.XLOOKUP(D238,'M A C R O S'!R:R,'M A C R O S'!I:I,0)</f>
        <v>0</v>
      </c>
      <c r="C238" s="95">
        <f t="shared" si="11"/>
        <v>0</v>
      </c>
      <c r="D238" s="95" t="s">
        <v>226</v>
      </c>
      <c r="E238" s="95">
        <f t="shared" si="9"/>
        <v>0</v>
      </c>
      <c r="F238" s="95">
        <v>10090</v>
      </c>
      <c r="G238" s="95">
        <f t="shared" si="10"/>
        <v>0</v>
      </c>
      <c r="J238" s="91"/>
      <c r="K238" s="91" t="s">
        <v>85</v>
      </c>
      <c r="L238" s="95">
        <f>_xlfn.XLOOKUP(K238,'F U L L   S E T S  (-10%)'!T:T,'F U L L   S E T S  (-10%)'!J:J,0)+_xlfn.XLOOKUP(K238,'M A C R O S'!R:R,'M A C R O S'!I:I,0)</f>
        <v>0</v>
      </c>
      <c r="M238" s="95"/>
      <c r="N238" s="95"/>
      <c r="O238" s="90" t="s">
        <v>91</v>
      </c>
      <c r="P238" s="95">
        <f>_xlfn.XLOOKUP(O238,'F U L L   S E T S  (-10%)'!T:T,'F U L L   S E T S  (-10%)'!J:J,0)+_xlfn.XLOOKUP(O238,'M A C R O S'!R:R,'M A C R O S'!I:I,0)</f>
        <v>0</v>
      </c>
      <c r="Q238" s="90" t="s">
        <v>87</v>
      </c>
      <c r="R238" s="95">
        <f>_xlfn.XLOOKUP(Q238,'F U L L   S E T S  (-10%)'!T:T,'F U L L   S E T S  (-10%)'!J:J,0)+_xlfn.XLOOKUP(Q238,'M A C R O S'!R:R,'M A C R O S'!I:I,0)</f>
        <v>0</v>
      </c>
      <c r="S238" s="91"/>
    </row>
    <row r="239" spans="1:19" hidden="1" x14ac:dyDescent="0.2">
      <c r="A239" s="95" t="s">
        <v>618</v>
      </c>
      <c r="B239" s="95">
        <f>_xlfn.XLOOKUP(D239,'M A C R O S'!R:R,'M A C R O S'!I:I,0)</f>
        <v>0</v>
      </c>
      <c r="C239" s="95">
        <f t="shared" si="11"/>
        <v>0</v>
      </c>
      <c r="D239" s="95" t="s">
        <v>228</v>
      </c>
      <c r="E239" s="95">
        <f t="shared" si="9"/>
        <v>0</v>
      </c>
      <c r="F239" s="95">
        <v>10090</v>
      </c>
      <c r="G239" s="95">
        <f t="shared" si="10"/>
        <v>0</v>
      </c>
      <c r="J239" s="91"/>
      <c r="K239" s="91" t="s">
        <v>85</v>
      </c>
      <c r="L239" s="95">
        <f>_xlfn.XLOOKUP(K239,'F U L L   S E T S  (-10%)'!T:T,'F U L L   S E T S  (-10%)'!J:J,0)+_xlfn.XLOOKUP(K239,'M A C R O S'!R:R,'M A C R O S'!I:I,0)</f>
        <v>0</v>
      </c>
      <c r="M239" s="91" t="s">
        <v>89</v>
      </c>
      <c r="N239" s="95">
        <f>_xlfn.XLOOKUP(M239,'F U L L   S E T S  (-10%)'!T:T,'F U L L   S E T S  (-10%)'!J:J,0)+_xlfn.XLOOKUP(M239,'M A C R O S'!R:R,'M A C R O S'!I:I,0)</f>
        <v>0</v>
      </c>
      <c r="O239" s="95"/>
      <c r="P239" s="95"/>
      <c r="Q239" s="90" t="s">
        <v>87</v>
      </c>
      <c r="R239" s="95">
        <f>_xlfn.XLOOKUP(Q239,'F U L L   S E T S  (-10%)'!T:T,'F U L L   S E T S  (-10%)'!J:J,0)+_xlfn.XLOOKUP(Q239,'M A C R O S'!R:R,'M A C R O S'!I:I,0)</f>
        <v>0</v>
      </c>
      <c r="S239" s="91"/>
    </row>
    <row r="240" spans="1:19" hidden="1" x14ac:dyDescent="0.2">
      <c r="A240" s="95" t="s">
        <v>618</v>
      </c>
      <c r="B240" s="95">
        <f>_xlfn.XLOOKUP(D240,'M A C R O S'!R:R,'M A C R O S'!I:I,0)</f>
        <v>0</v>
      </c>
      <c r="C240" s="95">
        <f t="shared" si="11"/>
        <v>0</v>
      </c>
      <c r="D240" s="95" t="s">
        <v>230</v>
      </c>
      <c r="E240" s="95">
        <f t="shared" si="9"/>
        <v>0</v>
      </c>
      <c r="F240" s="95">
        <v>10090</v>
      </c>
      <c r="G240" s="95">
        <f t="shared" si="10"/>
        <v>0</v>
      </c>
      <c r="J240" s="91"/>
      <c r="K240" s="91" t="s">
        <v>85</v>
      </c>
      <c r="L240" s="95">
        <f>_xlfn.XLOOKUP(K240,'F U L L   S E T S  (-10%)'!T:T,'F U L L   S E T S  (-10%)'!J:J,0)+_xlfn.XLOOKUP(K240,'M A C R O S'!R:R,'M A C R O S'!I:I,0)</f>
        <v>0</v>
      </c>
      <c r="M240" s="91" t="s">
        <v>89</v>
      </c>
      <c r="N240" s="95">
        <f>_xlfn.XLOOKUP(M240,'F U L L   S E T S  (-10%)'!T:T,'F U L L   S E T S  (-10%)'!J:J,0)+_xlfn.XLOOKUP(M240,'M A C R O S'!R:R,'M A C R O S'!I:I,0)</f>
        <v>0</v>
      </c>
      <c r="O240" s="95"/>
      <c r="P240" s="95"/>
      <c r="Q240" s="90" t="s">
        <v>87</v>
      </c>
      <c r="R240" s="95">
        <f>_xlfn.XLOOKUP(Q240,'F U L L   S E T S  (-10%)'!T:T,'F U L L   S E T S  (-10%)'!J:J,0)+_xlfn.XLOOKUP(Q240,'M A C R O S'!R:R,'M A C R O S'!I:I,0)</f>
        <v>0</v>
      </c>
      <c r="S240" s="91"/>
    </row>
    <row r="241" spans="1:19" hidden="1" x14ac:dyDescent="0.2">
      <c r="A241" s="95" t="s">
        <v>618</v>
      </c>
      <c r="B241" s="95">
        <f>_xlfn.XLOOKUP(D241,'M A C R O S'!R:R,'M A C R O S'!I:I,0)</f>
        <v>0</v>
      </c>
      <c r="C241" s="95">
        <f t="shared" si="11"/>
        <v>0</v>
      </c>
      <c r="D241" s="95" t="s">
        <v>232</v>
      </c>
      <c r="E241" s="95">
        <f t="shared" si="9"/>
        <v>0</v>
      </c>
      <c r="F241" s="95">
        <v>10090</v>
      </c>
      <c r="G241" s="95">
        <f t="shared" si="10"/>
        <v>0</v>
      </c>
      <c r="J241" s="91"/>
      <c r="K241" s="91" t="s">
        <v>85</v>
      </c>
      <c r="L241" s="95">
        <f>_xlfn.XLOOKUP(K241,'F U L L   S E T S  (-10%)'!T:T,'F U L L   S E T S  (-10%)'!J:J,0)+_xlfn.XLOOKUP(K241,'M A C R O S'!R:R,'M A C R O S'!I:I,0)</f>
        <v>0</v>
      </c>
      <c r="M241" s="95"/>
      <c r="N241" s="95"/>
      <c r="O241" s="90" t="s">
        <v>91</v>
      </c>
      <c r="P241" s="95">
        <f>_xlfn.XLOOKUP(O241,'F U L L   S E T S  (-10%)'!T:T,'F U L L   S E T S  (-10%)'!J:J,0)+_xlfn.XLOOKUP(O241,'M A C R O S'!R:R,'M A C R O S'!I:I,0)</f>
        <v>0</v>
      </c>
      <c r="Q241" s="90" t="s">
        <v>87</v>
      </c>
      <c r="R241" s="95">
        <f>_xlfn.XLOOKUP(Q241,'F U L L   S E T S  (-10%)'!T:T,'F U L L   S E T S  (-10%)'!J:J,0)+_xlfn.XLOOKUP(Q241,'M A C R O S'!R:R,'M A C R O S'!I:I,0)</f>
        <v>0</v>
      </c>
      <c r="S241" s="91"/>
    </row>
    <row r="242" spans="1:19" hidden="1" x14ac:dyDescent="0.2">
      <c r="A242" s="95" t="s">
        <v>618</v>
      </c>
      <c r="B242" s="95">
        <f>_xlfn.XLOOKUP(D242,'M A C R O S'!R:R,'M A C R O S'!I:I,0)</f>
        <v>0</v>
      </c>
      <c r="C242" s="95">
        <f t="shared" si="11"/>
        <v>0</v>
      </c>
      <c r="D242" s="95" t="s">
        <v>234</v>
      </c>
      <c r="E242" s="95">
        <f t="shared" si="9"/>
        <v>0</v>
      </c>
      <c r="F242" s="95">
        <v>10090</v>
      </c>
      <c r="G242" s="95">
        <f t="shared" si="10"/>
        <v>0</v>
      </c>
      <c r="J242" s="91"/>
      <c r="K242" s="91" t="s">
        <v>85</v>
      </c>
      <c r="L242" s="95">
        <f>_xlfn.XLOOKUP(K242,'F U L L   S E T S  (-10%)'!T:T,'F U L L   S E T S  (-10%)'!J:J,0)+_xlfn.XLOOKUP(K242,'M A C R O S'!R:R,'M A C R O S'!I:I,0)</f>
        <v>0</v>
      </c>
      <c r="M242" s="91" t="s">
        <v>89</v>
      </c>
      <c r="N242" s="95">
        <f>_xlfn.XLOOKUP(M242,'F U L L   S E T S  (-10%)'!T:T,'F U L L   S E T S  (-10%)'!J:J,0)+_xlfn.XLOOKUP(M242,'M A C R O S'!R:R,'M A C R O S'!I:I,0)</f>
        <v>0</v>
      </c>
      <c r="O242" s="95"/>
      <c r="P242" s="95"/>
      <c r="Q242" s="90" t="s">
        <v>87</v>
      </c>
      <c r="R242" s="95">
        <f>_xlfn.XLOOKUP(Q242,'F U L L   S E T S  (-10%)'!T:T,'F U L L   S E T S  (-10%)'!J:J,0)+_xlfn.XLOOKUP(Q242,'M A C R O S'!R:R,'M A C R O S'!I:I,0)</f>
        <v>0</v>
      </c>
      <c r="S242" s="91"/>
    </row>
    <row r="243" spans="1:19" hidden="1" x14ac:dyDescent="0.2">
      <c r="A243" s="95" t="s">
        <v>618</v>
      </c>
      <c r="B243" s="95">
        <f>_xlfn.XLOOKUP(D243,'M A C R O S'!R:R,'M A C R O S'!I:I,0)</f>
        <v>0</v>
      </c>
      <c r="C243" s="95">
        <f t="shared" si="11"/>
        <v>0</v>
      </c>
      <c r="D243" s="95" t="s">
        <v>236</v>
      </c>
      <c r="E243" s="95">
        <f t="shared" si="9"/>
        <v>0</v>
      </c>
      <c r="F243" s="95">
        <v>10090</v>
      </c>
      <c r="G243" s="95">
        <f t="shared" si="10"/>
        <v>0</v>
      </c>
      <c r="J243" s="91"/>
      <c r="K243" s="91" t="s">
        <v>85</v>
      </c>
      <c r="L243" s="95">
        <f>_xlfn.XLOOKUP(K243,'F U L L   S E T S  (-10%)'!T:T,'F U L L   S E T S  (-10%)'!J:J,0)+_xlfn.XLOOKUP(K243,'M A C R O S'!R:R,'M A C R O S'!I:I,0)</f>
        <v>0</v>
      </c>
      <c r="M243" s="91" t="s">
        <v>89</v>
      </c>
      <c r="N243" s="95">
        <f>_xlfn.XLOOKUP(M243,'F U L L   S E T S  (-10%)'!T:T,'F U L L   S E T S  (-10%)'!J:J,0)+_xlfn.XLOOKUP(M243,'M A C R O S'!R:R,'M A C R O S'!I:I,0)</f>
        <v>0</v>
      </c>
      <c r="O243" s="95"/>
      <c r="P243" s="95"/>
      <c r="Q243" s="90" t="s">
        <v>87</v>
      </c>
      <c r="R243" s="95">
        <f>_xlfn.XLOOKUP(Q243,'F U L L   S E T S  (-10%)'!T:T,'F U L L   S E T S  (-10%)'!J:J,0)+_xlfn.XLOOKUP(Q243,'M A C R O S'!R:R,'M A C R O S'!I:I,0)</f>
        <v>0</v>
      </c>
      <c r="S243" s="91"/>
    </row>
    <row r="244" spans="1:19" hidden="1" x14ac:dyDescent="0.2">
      <c r="A244" s="95" t="s">
        <v>618</v>
      </c>
      <c r="B244" s="95">
        <f>_xlfn.XLOOKUP(D244,'M A C R O S'!R:R,'M A C R O S'!I:I,0)</f>
        <v>0</v>
      </c>
      <c r="C244" s="95">
        <f t="shared" si="11"/>
        <v>0</v>
      </c>
      <c r="D244" s="95" t="s">
        <v>238</v>
      </c>
      <c r="E244" s="95">
        <f t="shared" si="9"/>
        <v>0</v>
      </c>
      <c r="F244" s="95">
        <v>10090</v>
      </c>
      <c r="G244" s="95">
        <f t="shared" si="10"/>
        <v>0</v>
      </c>
      <c r="J244" s="91"/>
      <c r="K244" s="91" t="s">
        <v>85</v>
      </c>
      <c r="L244" s="95">
        <f>_xlfn.XLOOKUP(K244,'F U L L   S E T S  (-10%)'!T:T,'F U L L   S E T S  (-10%)'!J:J,0)+_xlfn.XLOOKUP(K244,'M A C R O S'!R:R,'M A C R O S'!I:I,0)</f>
        <v>0</v>
      </c>
      <c r="M244" s="91" t="s">
        <v>89</v>
      </c>
      <c r="N244" s="95">
        <f>_xlfn.XLOOKUP(M244,'F U L L   S E T S  (-10%)'!T:T,'F U L L   S E T S  (-10%)'!J:J,0)+_xlfn.XLOOKUP(M244,'M A C R O S'!R:R,'M A C R O S'!I:I,0)</f>
        <v>0</v>
      </c>
      <c r="O244" s="95"/>
      <c r="P244" s="95"/>
      <c r="Q244" s="90" t="s">
        <v>87</v>
      </c>
      <c r="R244" s="95">
        <f>_xlfn.XLOOKUP(Q244,'F U L L   S E T S  (-10%)'!T:T,'F U L L   S E T S  (-10%)'!J:J,0)+_xlfn.XLOOKUP(Q244,'M A C R O S'!R:R,'M A C R O S'!I:I,0)</f>
        <v>0</v>
      </c>
      <c r="S244" s="91"/>
    </row>
    <row r="245" spans="1:19" hidden="1" x14ac:dyDescent="0.2">
      <c r="A245" s="95" t="s">
        <v>618</v>
      </c>
      <c r="B245" s="95">
        <f>_xlfn.XLOOKUP(D245,'M A C R O S'!R:R,'M A C R O S'!I:I,0)</f>
        <v>0</v>
      </c>
      <c r="C245" s="95">
        <f t="shared" si="11"/>
        <v>0</v>
      </c>
      <c r="D245" s="95" t="s">
        <v>240</v>
      </c>
      <c r="E245" s="95">
        <f t="shared" si="9"/>
        <v>0</v>
      </c>
      <c r="F245" s="95">
        <v>10090</v>
      </c>
      <c r="G245" s="95">
        <f t="shared" si="10"/>
        <v>0</v>
      </c>
      <c r="J245" s="91"/>
      <c r="K245" s="91" t="s">
        <v>85</v>
      </c>
      <c r="L245" s="95">
        <f>_xlfn.XLOOKUP(K245,'F U L L   S E T S  (-10%)'!T:T,'F U L L   S E T S  (-10%)'!J:J,0)+_xlfn.XLOOKUP(K245,'M A C R O S'!R:R,'M A C R O S'!I:I,0)</f>
        <v>0</v>
      </c>
      <c r="M245" s="91" t="s">
        <v>89</v>
      </c>
      <c r="N245" s="95">
        <f>_xlfn.XLOOKUP(M245,'F U L L   S E T S  (-10%)'!T:T,'F U L L   S E T S  (-10%)'!J:J,0)+_xlfn.XLOOKUP(M245,'M A C R O S'!R:R,'M A C R O S'!I:I,0)</f>
        <v>0</v>
      </c>
      <c r="O245" s="95"/>
      <c r="P245" s="95"/>
      <c r="Q245" s="90" t="s">
        <v>87</v>
      </c>
      <c r="R245" s="95">
        <f>_xlfn.XLOOKUP(Q245,'F U L L   S E T S  (-10%)'!T:T,'F U L L   S E T S  (-10%)'!J:J,0)+_xlfn.XLOOKUP(Q245,'M A C R O S'!R:R,'M A C R O S'!I:I,0)</f>
        <v>0</v>
      </c>
      <c r="S245" s="91"/>
    </row>
    <row r="246" spans="1:19" hidden="1" x14ac:dyDescent="0.2">
      <c r="A246" s="95" t="s">
        <v>618</v>
      </c>
      <c r="B246" s="95">
        <f>_xlfn.XLOOKUP(D246,'M A C R O S'!R:R,'M A C R O S'!I:I,0)</f>
        <v>0</v>
      </c>
      <c r="C246" s="95">
        <f t="shared" si="11"/>
        <v>0</v>
      </c>
      <c r="D246" s="95" t="s">
        <v>242</v>
      </c>
      <c r="E246" s="95">
        <f t="shared" si="9"/>
        <v>0</v>
      </c>
      <c r="F246" s="95">
        <v>10090</v>
      </c>
      <c r="G246" s="95">
        <f t="shared" si="10"/>
        <v>0</v>
      </c>
      <c r="J246" s="91"/>
      <c r="K246" s="91" t="s">
        <v>85</v>
      </c>
      <c r="L246" s="95">
        <f>_xlfn.XLOOKUP(K246,'F U L L   S E T S  (-10%)'!T:T,'F U L L   S E T S  (-10%)'!J:J,0)+_xlfn.XLOOKUP(K246,'M A C R O S'!R:R,'M A C R O S'!I:I,0)</f>
        <v>0</v>
      </c>
      <c r="M246" s="95"/>
      <c r="N246" s="95"/>
      <c r="O246" s="90" t="s">
        <v>91</v>
      </c>
      <c r="P246" s="95">
        <f>_xlfn.XLOOKUP(O246,'F U L L   S E T S  (-10%)'!T:T,'F U L L   S E T S  (-10%)'!J:J,0)+_xlfn.XLOOKUP(O246,'M A C R O S'!R:R,'M A C R O S'!I:I,0)</f>
        <v>0</v>
      </c>
      <c r="Q246" s="90" t="s">
        <v>87</v>
      </c>
      <c r="R246" s="95">
        <f>_xlfn.XLOOKUP(Q246,'F U L L   S E T S  (-10%)'!T:T,'F U L L   S E T S  (-10%)'!J:J,0)+_xlfn.XLOOKUP(Q246,'M A C R O S'!R:R,'M A C R O S'!I:I,0)</f>
        <v>0</v>
      </c>
      <c r="S246" s="91"/>
    </row>
    <row r="247" spans="1:19" hidden="1" x14ac:dyDescent="0.2">
      <c r="A247" s="95" t="s">
        <v>618</v>
      </c>
      <c r="B247" s="95">
        <f>_xlfn.XLOOKUP(D247,'M A C R O S'!R:R,'M A C R O S'!I:I,0)</f>
        <v>0</v>
      </c>
      <c r="C247" s="95">
        <f t="shared" si="11"/>
        <v>0</v>
      </c>
      <c r="D247" s="95" t="s">
        <v>244</v>
      </c>
      <c r="E247" s="95">
        <f t="shared" si="9"/>
        <v>0</v>
      </c>
      <c r="F247" s="95">
        <v>10090</v>
      </c>
      <c r="G247" s="95">
        <f t="shared" si="10"/>
        <v>0</v>
      </c>
      <c r="J247" s="91"/>
      <c r="K247" s="91" t="s">
        <v>85</v>
      </c>
      <c r="L247" s="95">
        <f>_xlfn.XLOOKUP(K247,'F U L L   S E T S  (-10%)'!T:T,'F U L L   S E T S  (-10%)'!J:J,0)+_xlfn.XLOOKUP(K247,'M A C R O S'!R:R,'M A C R O S'!I:I,0)</f>
        <v>0</v>
      </c>
      <c r="M247" s="95"/>
      <c r="N247" s="95"/>
      <c r="O247" s="90" t="s">
        <v>91</v>
      </c>
      <c r="P247" s="95">
        <f>_xlfn.XLOOKUP(O247,'F U L L   S E T S  (-10%)'!T:T,'F U L L   S E T S  (-10%)'!J:J,0)+_xlfn.XLOOKUP(O247,'M A C R O S'!R:R,'M A C R O S'!I:I,0)</f>
        <v>0</v>
      </c>
      <c r="Q247" s="90" t="s">
        <v>87</v>
      </c>
      <c r="R247" s="95">
        <f>_xlfn.XLOOKUP(Q247,'F U L L   S E T S  (-10%)'!T:T,'F U L L   S E T S  (-10%)'!J:J,0)+_xlfn.XLOOKUP(Q247,'M A C R O S'!R:R,'M A C R O S'!I:I,0)</f>
        <v>0</v>
      </c>
      <c r="S247" s="91"/>
    </row>
    <row r="248" spans="1:19" hidden="1" x14ac:dyDescent="0.2">
      <c r="A248" s="95" t="s">
        <v>618</v>
      </c>
      <c r="B248" s="95">
        <f>_xlfn.XLOOKUP(D248,'M A C R O S'!R:R,'M A C R O S'!I:I,0)</f>
        <v>0</v>
      </c>
      <c r="C248" s="95">
        <f t="shared" si="11"/>
        <v>0</v>
      </c>
      <c r="D248" s="95" t="s">
        <v>246</v>
      </c>
      <c r="E248" s="95">
        <f t="shared" si="9"/>
        <v>0</v>
      </c>
      <c r="F248" s="95">
        <v>10090</v>
      </c>
      <c r="G248" s="95">
        <f t="shared" si="10"/>
        <v>0</v>
      </c>
      <c r="J248" s="91"/>
      <c r="K248" s="91" t="s">
        <v>85</v>
      </c>
      <c r="L248" s="95">
        <f>_xlfn.XLOOKUP(K248,'F U L L   S E T S  (-10%)'!T:T,'F U L L   S E T S  (-10%)'!J:J,0)+_xlfn.XLOOKUP(K248,'M A C R O S'!R:R,'M A C R O S'!I:I,0)</f>
        <v>0</v>
      </c>
      <c r="M248" s="91" t="s">
        <v>89</v>
      </c>
      <c r="N248" s="95">
        <f>_xlfn.XLOOKUP(M248,'F U L L   S E T S  (-10%)'!T:T,'F U L L   S E T S  (-10%)'!J:J,0)+_xlfn.XLOOKUP(M248,'M A C R O S'!R:R,'M A C R O S'!I:I,0)</f>
        <v>0</v>
      </c>
      <c r="O248" s="95"/>
      <c r="P248" s="95"/>
      <c r="Q248" s="90" t="s">
        <v>87</v>
      </c>
      <c r="R248" s="95">
        <f>_xlfn.XLOOKUP(Q248,'F U L L   S E T S  (-10%)'!T:T,'F U L L   S E T S  (-10%)'!J:J,0)+_xlfn.XLOOKUP(Q248,'M A C R O S'!R:R,'M A C R O S'!I:I,0)</f>
        <v>0</v>
      </c>
      <c r="S248" s="91"/>
    </row>
    <row r="249" spans="1:19" hidden="1" x14ac:dyDescent="0.2">
      <c r="A249" s="95" t="s">
        <v>618</v>
      </c>
      <c r="B249" s="95">
        <f>_xlfn.XLOOKUP(D249,'M A C R O S'!R:R,'M A C R O S'!I:I,0)</f>
        <v>0</v>
      </c>
      <c r="C249" s="95">
        <f t="shared" si="11"/>
        <v>0</v>
      </c>
      <c r="D249" s="95" t="s">
        <v>248</v>
      </c>
      <c r="E249" s="95">
        <f t="shared" si="9"/>
        <v>0</v>
      </c>
      <c r="F249" s="95">
        <v>10090</v>
      </c>
      <c r="G249" s="95">
        <f t="shared" si="10"/>
        <v>0</v>
      </c>
      <c r="J249" s="91"/>
      <c r="K249" s="91" t="s">
        <v>85</v>
      </c>
      <c r="L249" s="95">
        <f>_xlfn.XLOOKUP(K249,'F U L L   S E T S  (-10%)'!T:T,'F U L L   S E T S  (-10%)'!J:J,0)+_xlfn.XLOOKUP(K249,'M A C R O S'!R:R,'M A C R O S'!I:I,0)</f>
        <v>0</v>
      </c>
      <c r="M249" s="91" t="s">
        <v>89</v>
      </c>
      <c r="N249" s="95">
        <f>_xlfn.XLOOKUP(M249,'F U L L   S E T S  (-10%)'!T:T,'F U L L   S E T S  (-10%)'!J:J,0)+_xlfn.XLOOKUP(M249,'M A C R O S'!R:R,'M A C R O S'!I:I,0)</f>
        <v>0</v>
      </c>
      <c r="O249" s="95"/>
      <c r="P249" s="95"/>
      <c r="Q249" s="90" t="s">
        <v>87</v>
      </c>
      <c r="R249" s="95">
        <f>_xlfn.XLOOKUP(Q249,'F U L L   S E T S  (-10%)'!T:T,'F U L L   S E T S  (-10%)'!J:J,0)+_xlfn.XLOOKUP(Q249,'M A C R O S'!R:R,'M A C R O S'!I:I,0)</f>
        <v>0</v>
      </c>
      <c r="S249" s="91"/>
    </row>
    <row r="250" spans="1:19" hidden="1" x14ac:dyDescent="0.2">
      <c r="A250" s="95" t="s">
        <v>618</v>
      </c>
      <c r="B250" s="95">
        <f>_xlfn.XLOOKUP(D250,'M A C R O S'!R:R,'M A C R O S'!I:I,0)</f>
        <v>0</v>
      </c>
      <c r="C250" s="95">
        <f t="shared" si="11"/>
        <v>0</v>
      </c>
      <c r="D250" s="95" t="s">
        <v>250</v>
      </c>
      <c r="E250" s="95">
        <f t="shared" si="9"/>
        <v>0</v>
      </c>
      <c r="F250" s="95">
        <v>10090</v>
      </c>
      <c r="G250" s="95">
        <f t="shared" si="10"/>
        <v>0</v>
      </c>
      <c r="J250" s="91"/>
      <c r="K250" s="91" t="s">
        <v>85</v>
      </c>
      <c r="L250" s="95">
        <f>_xlfn.XLOOKUP(K250,'F U L L   S E T S  (-10%)'!T:T,'F U L L   S E T S  (-10%)'!J:J,0)+_xlfn.XLOOKUP(K250,'M A C R O S'!R:R,'M A C R O S'!I:I,0)</f>
        <v>0</v>
      </c>
      <c r="M250" s="95"/>
      <c r="N250" s="95"/>
      <c r="O250" s="90" t="s">
        <v>91</v>
      </c>
      <c r="P250" s="95">
        <f>_xlfn.XLOOKUP(O250,'F U L L   S E T S  (-10%)'!T:T,'F U L L   S E T S  (-10%)'!J:J,0)+_xlfn.XLOOKUP(O250,'M A C R O S'!R:R,'M A C R O S'!I:I,0)</f>
        <v>0</v>
      </c>
      <c r="Q250" s="90" t="s">
        <v>87</v>
      </c>
      <c r="R250" s="95">
        <f>_xlfn.XLOOKUP(Q250,'F U L L   S E T S  (-10%)'!T:T,'F U L L   S E T S  (-10%)'!J:J,0)+_xlfn.XLOOKUP(Q250,'M A C R O S'!R:R,'M A C R O S'!I:I,0)</f>
        <v>0</v>
      </c>
      <c r="S250" s="91"/>
    </row>
    <row r="251" spans="1:19" hidden="1" x14ac:dyDescent="0.2">
      <c r="A251" s="95" t="s">
        <v>618</v>
      </c>
      <c r="B251" s="95">
        <f>_xlfn.XLOOKUP(D251,'M A C R O S'!R:R,'M A C R O S'!I:I,0)</f>
        <v>0</v>
      </c>
      <c r="C251" s="95">
        <f t="shared" si="11"/>
        <v>0</v>
      </c>
      <c r="D251" s="95" t="s">
        <v>252</v>
      </c>
      <c r="E251" s="95">
        <f t="shared" si="9"/>
        <v>0</v>
      </c>
      <c r="F251" s="95">
        <v>10090</v>
      </c>
      <c r="G251" s="95">
        <f t="shared" si="10"/>
        <v>0</v>
      </c>
      <c r="J251" s="91"/>
      <c r="K251" s="91" t="s">
        <v>85</v>
      </c>
      <c r="L251" s="95">
        <f>_xlfn.XLOOKUP(K251,'F U L L   S E T S  (-10%)'!T:T,'F U L L   S E T S  (-10%)'!J:J,0)+_xlfn.XLOOKUP(K251,'M A C R O S'!R:R,'M A C R O S'!I:I,0)</f>
        <v>0</v>
      </c>
      <c r="M251" s="95"/>
      <c r="N251" s="95"/>
      <c r="O251" s="90" t="s">
        <v>91</v>
      </c>
      <c r="P251" s="95">
        <f>_xlfn.XLOOKUP(O251,'F U L L   S E T S  (-10%)'!T:T,'F U L L   S E T S  (-10%)'!J:J,0)+_xlfn.XLOOKUP(O251,'M A C R O S'!R:R,'M A C R O S'!I:I,0)</f>
        <v>0</v>
      </c>
      <c r="Q251" s="90" t="s">
        <v>87</v>
      </c>
      <c r="R251" s="95">
        <f>_xlfn.XLOOKUP(Q251,'F U L L   S E T S  (-10%)'!T:T,'F U L L   S E T S  (-10%)'!J:J,0)+_xlfn.XLOOKUP(Q251,'M A C R O S'!R:R,'M A C R O S'!I:I,0)</f>
        <v>0</v>
      </c>
      <c r="S251" s="91"/>
    </row>
    <row r="252" spans="1:19" hidden="1" x14ac:dyDescent="0.2">
      <c r="A252" s="95" t="s">
        <v>618</v>
      </c>
      <c r="B252" s="95">
        <f>_xlfn.XLOOKUP(D252,'M A C R O S'!R:R,'M A C R O S'!I:I,0)</f>
        <v>0</v>
      </c>
      <c r="C252" s="95">
        <f t="shared" si="11"/>
        <v>0</v>
      </c>
      <c r="D252" s="95" t="s">
        <v>254</v>
      </c>
      <c r="E252" s="95">
        <f t="shared" si="9"/>
        <v>0</v>
      </c>
      <c r="F252" s="95">
        <v>10090</v>
      </c>
      <c r="G252" s="95">
        <f t="shared" si="10"/>
        <v>0</v>
      </c>
      <c r="J252" s="91"/>
      <c r="K252" s="91" t="s">
        <v>85</v>
      </c>
      <c r="L252" s="95">
        <f>_xlfn.XLOOKUP(K252,'F U L L   S E T S  (-10%)'!T:T,'F U L L   S E T S  (-10%)'!J:J,0)+_xlfn.XLOOKUP(K252,'M A C R O S'!R:R,'M A C R O S'!I:I,0)</f>
        <v>0</v>
      </c>
      <c r="M252" s="91" t="s">
        <v>89</v>
      </c>
      <c r="N252" s="95">
        <f>_xlfn.XLOOKUP(M252,'F U L L   S E T S  (-10%)'!T:T,'F U L L   S E T S  (-10%)'!J:J,0)+_xlfn.XLOOKUP(M252,'M A C R O S'!R:R,'M A C R O S'!I:I,0)</f>
        <v>0</v>
      </c>
      <c r="O252" s="95"/>
      <c r="P252" s="95"/>
      <c r="Q252" s="90" t="s">
        <v>87</v>
      </c>
      <c r="R252" s="95">
        <f>_xlfn.XLOOKUP(Q252,'F U L L   S E T S  (-10%)'!T:T,'F U L L   S E T S  (-10%)'!J:J,0)+_xlfn.XLOOKUP(Q252,'M A C R O S'!R:R,'M A C R O S'!I:I,0)</f>
        <v>0</v>
      </c>
      <c r="S252" s="91"/>
    </row>
    <row r="253" spans="1:19" hidden="1" x14ac:dyDescent="0.2">
      <c r="A253" s="95" t="s">
        <v>618</v>
      </c>
      <c r="B253" s="95">
        <f>_xlfn.XLOOKUP(D253,'M A C R O S'!R:R,'M A C R O S'!I:I,0)</f>
        <v>0</v>
      </c>
      <c r="C253" s="95">
        <f t="shared" si="11"/>
        <v>0</v>
      </c>
      <c r="D253" s="95" t="s">
        <v>256</v>
      </c>
      <c r="E253" s="95">
        <f t="shared" si="9"/>
        <v>0</v>
      </c>
      <c r="F253" s="95">
        <v>10090</v>
      </c>
      <c r="G253" s="95">
        <f t="shared" si="10"/>
        <v>0</v>
      </c>
      <c r="J253" s="91"/>
      <c r="K253" s="91" t="s">
        <v>85</v>
      </c>
      <c r="L253" s="95">
        <f>_xlfn.XLOOKUP(K253,'F U L L   S E T S  (-10%)'!T:T,'F U L L   S E T S  (-10%)'!J:J,0)+_xlfn.XLOOKUP(K253,'M A C R O S'!R:R,'M A C R O S'!I:I,0)</f>
        <v>0</v>
      </c>
      <c r="M253" s="95"/>
      <c r="N253" s="95"/>
      <c r="O253" s="90" t="s">
        <v>91</v>
      </c>
      <c r="P253" s="95">
        <f>_xlfn.XLOOKUP(O253,'F U L L   S E T S  (-10%)'!T:T,'F U L L   S E T S  (-10%)'!J:J,0)+_xlfn.XLOOKUP(O253,'M A C R O S'!R:R,'M A C R O S'!I:I,0)</f>
        <v>0</v>
      </c>
      <c r="Q253" s="90" t="s">
        <v>87</v>
      </c>
      <c r="R253" s="95">
        <f>_xlfn.XLOOKUP(Q253,'F U L L   S E T S  (-10%)'!T:T,'F U L L   S E T S  (-10%)'!J:J,0)+_xlfn.XLOOKUP(Q253,'M A C R O S'!R:R,'M A C R O S'!I:I,0)</f>
        <v>0</v>
      </c>
      <c r="S253" s="91"/>
    </row>
    <row r="254" spans="1:19" hidden="1" x14ac:dyDescent="0.2">
      <c r="A254" s="161" t="s">
        <v>618</v>
      </c>
      <c r="B254" s="161">
        <f>_xlfn.XLOOKUP(D254,'M A C R O S'!R:R,'M A C R O S'!J:J,0)</f>
        <v>0</v>
      </c>
      <c r="C254" s="161">
        <f t="shared" si="11"/>
        <v>0</v>
      </c>
      <c r="D254" s="161" t="s">
        <v>171</v>
      </c>
      <c r="E254" s="161">
        <f t="shared" si="9"/>
        <v>0</v>
      </c>
      <c r="F254" s="161">
        <v>10131</v>
      </c>
      <c r="G254" s="161">
        <f t="shared" si="10"/>
        <v>0</v>
      </c>
      <c r="J254" s="91"/>
      <c r="K254" s="91" t="s">
        <v>77</v>
      </c>
      <c r="L254" s="95">
        <f>_xlfn.XLOOKUP(K254,'F U L L   S E T S  (-10%)'!T:T,'F U L L   S E T S  (-10%)'!K:K,0)+_xlfn.XLOOKUP(K254,'M A C R O S'!R:R,'M A C R O S'!J:J,0)</f>
        <v>0</v>
      </c>
      <c r="M254" s="91" t="s">
        <v>81</v>
      </c>
      <c r="N254" s="95">
        <f>_xlfn.XLOOKUP(M254,'F U L L   S E T S  (-10%)'!T:T,'F U L L   S E T S  (-10%)'!K:K,0)+_xlfn.XLOOKUP(M254,'M A C R O S'!R:R,'M A C R O S'!J:J,0)</f>
        <v>0</v>
      </c>
      <c r="O254" s="95"/>
      <c r="P254" s="95"/>
      <c r="Q254" s="91" t="s">
        <v>79</v>
      </c>
      <c r="R254" s="95">
        <f>_xlfn.XLOOKUP(Q254,'F U L L   S E T S  (-10%)'!T:T,'F U L L   S E T S  (-10%)'!K:K,0)+_xlfn.XLOOKUP(Q254,'M A C R O S'!R:R,'M A C R O S'!J:J,0)</f>
        <v>0</v>
      </c>
      <c r="S254" s="91"/>
    </row>
    <row r="255" spans="1:19" hidden="1" x14ac:dyDescent="0.2">
      <c r="A255" s="95" t="s">
        <v>618</v>
      </c>
      <c r="B255" s="95">
        <f>_xlfn.XLOOKUP(D255,'M A C R O S'!R:R,'M A C R O S'!J:J,0)</f>
        <v>0</v>
      </c>
      <c r="C255" s="95">
        <f t="shared" si="11"/>
        <v>0</v>
      </c>
      <c r="D255" s="95" t="s">
        <v>173</v>
      </c>
      <c r="E255" s="95">
        <f t="shared" si="9"/>
        <v>0</v>
      </c>
      <c r="F255" s="95">
        <v>10131</v>
      </c>
      <c r="G255" s="95">
        <f t="shared" si="10"/>
        <v>0</v>
      </c>
      <c r="J255" s="91"/>
      <c r="K255" s="91" t="s">
        <v>77</v>
      </c>
      <c r="L255" s="95">
        <f>_xlfn.XLOOKUP(K255,'F U L L   S E T S  (-10%)'!T:T,'F U L L   S E T S  (-10%)'!K:K,0)+_xlfn.XLOOKUP(K255,'M A C R O S'!R:R,'M A C R O S'!J:J,0)</f>
        <v>0</v>
      </c>
      <c r="M255" s="95"/>
      <c r="N255" s="95"/>
      <c r="O255" s="91" t="s">
        <v>83</v>
      </c>
      <c r="P255" s="95">
        <f>_xlfn.XLOOKUP(O255,'F U L L   S E T S  (-10%)'!T:T,'F U L L   S E T S  (-10%)'!K:K,0)+_xlfn.XLOOKUP(O255,'M A C R O S'!R:R,'M A C R O S'!J:J,0)</f>
        <v>0</v>
      </c>
      <c r="Q255" s="91" t="s">
        <v>79</v>
      </c>
      <c r="R255" s="95">
        <f>_xlfn.XLOOKUP(Q255,'F U L L   S E T S  (-10%)'!T:T,'F U L L   S E T S  (-10%)'!K:K,0)+_xlfn.XLOOKUP(Q255,'M A C R O S'!R:R,'M A C R O S'!J:J,0)</f>
        <v>0</v>
      </c>
      <c r="S255" s="91"/>
    </row>
    <row r="256" spans="1:19" hidden="1" x14ac:dyDescent="0.2">
      <c r="A256" s="95" t="s">
        <v>618</v>
      </c>
      <c r="B256" s="95">
        <f>_xlfn.XLOOKUP(D256,'M A C R O S'!R:R,'M A C R O S'!J:J,0)</f>
        <v>0</v>
      </c>
      <c r="C256" s="95">
        <f t="shared" si="11"/>
        <v>0</v>
      </c>
      <c r="D256" s="95" t="s">
        <v>175</v>
      </c>
      <c r="E256" s="95">
        <f t="shared" si="9"/>
        <v>0</v>
      </c>
      <c r="F256" s="95">
        <v>10131</v>
      </c>
      <c r="G256" s="95">
        <f t="shared" si="10"/>
        <v>0</v>
      </c>
      <c r="J256" s="91"/>
      <c r="K256" s="91" t="s">
        <v>77</v>
      </c>
      <c r="L256" s="95">
        <f>_xlfn.XLOOKUP(K256,'F U L L   S E T S  (-10%)'!T:T,'F U L L   S E T S  (-10%)'!K:K,0)+_xlfn.XLOOKUP(K256,'M A C R O S'!R:R,'M A C R O S'!J:J,0)</f>
        <v>0</v>
      </c>
      <c r="M256" s="91" t="s">
        <v>81</v>
      </c>
      <c r="N256" s="95">
        <f>_xlfn.XLOOKUP(M256,'F U L L   S E T S  (-10%)'!T:T,'F U L L   S E T S  (-10%)'!K:K,0)+_xlfn.XLOOKUP(M256,'M A C R O S'!R:R,'M A C R O S'!J:J,0)</f>
        <v>0</v>
      </c>
      <c r="O256" s="95"/>
      <c r="P256" s="95"/>
      <c r="Q256" s="91" t="s">
        <v>79</v>
      </c>
      <c r="R256" s="95">
        <f>_xlfn.XLOOKUP(Q256,'F U L L   S E T S  (-10%)'!T:T,'F U L L   S E T S  (-10%)'!K:K,0)+_xlfn.XLOOKUP(Q256,'M A C R O S'!R:R,'M A C R O S'!J:J,0)</f>
        <v>0</v>
      </c>
      <c r="S256" s="91"/>
    </row>
    <row r="257" spans="1:19" hidden="1" x14ac:dyDescent="0.2">
      <c r="A257" s="95" t="s">
        <v>618</v>
      </c>
      <c r="B257" s="95">
        <f>_xlfn.XLOOKUP(D257,'M A C R O S'!R:R,'M A C R O S'!J:J,0)</f>
        <v>0</v>
      </c>
      <c r="C257" s="95">
        <f t="shared" si="11"/>
        <v>0</v>
      </c>
      <c r="D257" s="95" t="s">
        <v>177</v>
      </c>
      <c r="E257" s="95">
        <f t="shared" si="9"/>
        <v>0</v>
      </c>
      <c r="F257" s="95">
        <v>10131</v>
      </c>
      <c r="G257" s="95">
        <f t="shared" si="10"/>
        <v>0</v>
      </c>
      <c r="J257" s="91"/>
      <c r="K257" s="91" t="s">
        <v>77</v>
      </c>
      <c r="L257" s="95">
        <f>_xlfn.XLOOKUP(K257,'F U L L   S E T S  (-10%)'!T:T,'F U L L   S E T S  (-10%)'!K:K,0)+_xlfn.XLOOKUP(K257,'M A C R O S'!R:R,'M A C R O S'!J:J,0)</f>
        <v>0</v>
      </c>
      <c r="M257" s="91" t="s">
        <v>81</v>
      </c>
      <c r="N257" s="95">
        <f>_xlfn.XLOOKUP(M257,'F U L L   S E T S  (-10%)'!T:T,'F U L L   S E T S  (-10%)'!K:K,0)+_xlfn.XLOOKUP(M257,'M A C R O S'!R:R,'M A C R O S'!J:J,0)</f>
        <v>0</v>
      </c>
      <c r="O257" s="95"/>
      <c r="P257" s="95"/>
      <c r="Q257" s="91" t="s">
        <v>79</v>
      </c>
      <c r="R257" s="95">
        <f>_xlfn.XLOOKUP(Q257,'F U L L   S E T S  (-10%)'!T:T,'F U L L   S E T S  (-10%)'!K:K,0)+_xlfn.XLOOKUP(Q257,'M A C R O S'!R:R,'M A C R O S'!J:J,0)</f>
        <v>0</v>
      </c>
      <c r="S257" s="91"/>
    </row>
    <row r="258" spans="1:19" hidden="1" x14ac:dyDescent="0.2">
      <c r="A258" s="95" t="s">
        <v>618</v>
      </c>
      <c r="B258" s="95">
        <f>_xlfn.XLOOKUP(D258,'M A C R O S'!R:R,'M A C R O S'!J:J,0)</f>
        <v>0</v>
      </c>
      <c r="C258" s="95">
        <f t="shared" si="11"/>
        <v>0</v>
      </c>
      <c r="D258" s="95" t="s">
        <v>179</v>
      </c>
      <c r="E258" s="95">
        <f t="shared" ref="E258:E321" si="12">SUM(B258:C258)</f>
        <v>0</v>
      </c>
      <c r="F258" s="95">
        <v>10131</v>
      </c>
      <c r="G258" s="95">
        <f t="shared" ref="G258:G321" si="13">IF(C258&gt;0,10*C258/E258,0)</f>
        <v>0</v>
      </c>
      <c r="J258" s="91"/>
      <c r="K258" s="91" t="s">
        <v>77</v>
      </c>
      <c r="L258" s="95">
        <f>_xlfn.XLOOKUP(K258,'F U L L   S E T S  (-10%)'!T:T,'F U L L   S E T S  (-10%)'!K:K,0)+_xlfn.XLOOKUP(K258,'M A C R O S'!R:R,'M A C R O S'!J:J,0)</f>
        <v>0</v>
      </c>
      <c r="M258" s="95"/>
      <c r="N258" s="95"/>
      <c r="O258" s="91" t="s">
        <v>83</v>
      </c>
      <c r="P258" s="95">
        <f>_xlfn.XLOOKUP(O258,'F U L L   S E T S  (-10%)'!T:T,'F U L L   S E T S  (-10%)'!K:K,0)+_xlfn.XLOOKUP(O258,'M A C R O S'!R:R,'M A C R O S'!J:J,0)</f>
        <v>0</v>
      </c>
      <c r="Q258" s="91" t="s">
        <v>79</v>
      </c>
      <c r="R258" s="95">
        <f>_xlfn.XLOOKUP(Q258,'F U L L   S E T S  (-10%)'!T:T,'F U L L   S E T S  (-10%)'!K:K,0)+_xlfn.XLOOKUP(Q258,'M A C R O S'!R:R,'M A C R O S'!J:J,0)</f>
        <v>0</v>
      </c>
      <c r="S258" s="91"/>
    </row>
    <row r="259" spans="1:19" hidden="1" x14ac:dyDescent="0.2">
      <c r="A259" s="95" t="s">
        <v>618</v>
      </c>
      <c r="B259" s="95">
        <f>_xlfn.XLOOKUP(D259,'M A C R O S'!R:R,'M A C R O S'!J:J,0)</f>
        <v>0</v>
      </c>
      <c r="C259" s="95">
        <f t="shared" ref="C259:C322" si="14">SUM(L259,N259,P259,R259)</f>
        <v>0</v>
      </c>
      <c r="D259" s="95" t="s">
        <v>181</v>
      </c>
      <c r="E259" s="95">
        <f t="shared" si="12"/>
        <v>0</v>
      </c>
      <c r="F259" s="95">
        <v>10131</v>
      </c>
      <c r="G259" s="95">
        <f t="shared" si="13"/>
        <v>0</v>
      </c>
      <c r="J259" s="91"/>
      <c r="K259" s="91" t="s">
        <v>77</v>
      </c>
      <c r="L259" s="95">
        <f>_xlfn.XLOOKUP(K259,'F U L L   S E T S  (-10%)'!T:T,'F U L L   S E T S  (-10%)'!K:K,0)+_xlfn.XLOOKUP(K259,'M A C R O S'!R:R,'M A C R O S'!J:J,0)</f>
        <v>0</v>
      </c>
      <c r="M259" s="95"/>
      <c r="N259" s="95"/>
      <c r="O259" s="91" t="s">
        <v>83</v>
      </c>
      <c r="P259" s="95">
        <f>_xlfn.XLOOKUP(O259,'F U L L   S E T S  (-10%)'!T:T,'F U L L   S E T S  (-10%)'!K:K,0)+_xlfn.XLOOKUP(O259,'M A C R O S'!R:R,'M A C R O S'!J:J,0)</f>
        <v>0</v>
      </c>
      <c r="Q259" s="91" t="s">
        <v>79</v>
      </c>
      <c r="R259" s="95">
        <f>_xlfn.XLOOKUP(Q259,'F U L L   S E T S  (-10%)'!T:T,'F U L L   S E T S  (-10%)'!K:K,0)+_xlfn.XLOOKUP(Q259,'M A C R O S'!R:R,'M A C R O S'!J:J,0)</f>
        <v>0</v>
      </c>
      <c r="S259" s="91"/>
    </row>
    <row r="260" spans="1:19" hidden="1" x14ac:dyDescent="0.2">
      <c r="A260" s="95" t="s">
        <v>618</v>
      </c>
      <c r="B260" s="95">
        <f>_xlfn.XLOOKUP(D260,'M A C R O S'!R:R,'M A C R O S'!J:J,0)</f>
        <v>0</v>
      </c>
      <c r="C260" s="95">
        <f t="shared" si="14"/>
        <v>0</v>
      </c>
      <c r="D260" s="95" t="s">
        <v>183</v>
      </c>
      <c r="E260" s="95">
        <f t="shared" si="12"/>
        <v>0</v>
      </c>
      <c r="F260" s="95">
        <v>10131</v>
      </c>
      <c r="G260" s="95">
        <f t="shared" si="13"/>
        <v>0</v>
      </c>
      <c r="J260" s="91"/>
      <c r="K260" s="91" t="s">
        <v>77</v>
      </c>
      <c r="L260" s="95">
        <f>_xlfn.XLOOKUP(K260,'F U L L   S E T S  (-10%)'!T:T,'F U L L   S E T S  (-10%)'!K:K,0)+_xlfn.XLOOKUP(K260,'M A C R O S'!R:R,'M A C R O S'!J:J,0)</f>
        <v>0</v>
      </c>
      <c r="M260" s="91" t="s">
        <v>81</v>
      </c>
      <c r="N260" s="95">
        <f>_xlfn.XLOOKUP(M260,'F U L L   S E T S  (-10%)'!T:T,'F U L L   S E T S  (-10%)'!K:K,0)+_xlfn.XLOOKUP(M260,'M A C R O S'!R:R,'M A C R O S'!J:J,0)</f>
        <v>0</v>
      </c>
      <c r="O260" s="95"/>
      <c r="P260" s="95"/>
      <c r="Q260" s="91" t="s">
        <v>79</v>
      </c>
      <c r="R260" s="95">
        <f>_xlfn.XLOOKUP(Q260,'F U L L   S E T S  (-10%)'!T:T,'F U L L   S E T S  (-10%)'!K:K,0)+_xlfn.XLOOKUP(Q260,'M A C R O S'!R:R,'M A C R O S'!J:J,0)</f>
        <v>0</v>
      </c>
      <c r="S260" s="91"/>
    </row>
    <row r="261" spans="1:19" hidden="1" x14ac:dyDescent="0.2">
      <c r="A261" s="95" t="s">
        <v>618</v>
      </c>
      <c r="B261" s="95">
        <f>_xlfn.XLOOKUP(D261,'M A C R O S'!R:R,'M A C R O S'!J:J,0)</f>
        <v>0</v>
      </c>
      <c r="C261" s="95">
        <f t="shared" si="14"/>
        <v>0</v>
      </c>
      <c r="D261" s="95" t="s">
        <v>185</v>
      </c>
      <c r="E261" s="95">
        <f t="shared" si="12"/>
        <v>0</v>
      </c>
      <c r="F261" s="95">
        <v>10131</v>
      </c>
      <c r="G261" s="95">
        <f t="shared" si="13"/>
        <v>0</v>
      </c>
      <c r="J261" s="91"/>
      <c r="K261" s="91" t="s">
        <v>77</v>
      </c>
      <c r="L261" s="95">
        <f>_xlfn.XLOOKUP(K261,'F U L L   S E T S  (-10%)'!T:T,'F U L L   S E T S  (-10%)'!K:K,0)+_xlfn.XLOOKUP(K261,'M A C R O S'!R:R,'M A C R O S'!J:J,0)</f>
        <v>0</v>
      </c>
      <c r="M261" s="91" t="s">
        <v>81</v>
      </c>
      <c r="N261" s="95">
        <f>_xlfn.XLOOKUP(M261,'F U L L   S E T S  (-10%)'!T:T,'F U L L   S E T S  (-10%)'!K:K,0)+_xlfn.XLOOKUP(M261,'M A C R O S'!R:R,'M A C R O S'!J:J,0)</f>
        <v>0</v>
      </c>
      <c r="O261" s="95"/>
      <c r="P261" s="95"/>
      <c r="Q261" s="91" t="s">
        <v>79</v>
      </c>
      <c r="R261" s="95">
        <f>_xlfn.XLOOKUP(Q261,'F U L L   S E T S  (-10%)'!T:T,'F U L L   S E T S  (-10%)'!K:K,0)+_xlfn.XLOOKUP(Q261,'M A C R O S'!R:R,'M A C R O S'!J:J,0)</f>
        <v>0</v>
      </c>
      <c r="S261" s="91"/>
    </row>
    <row r="262" spans="1:19" hidden="1" x14ac:dyDescent="0.2">
      <c r="A262" s="95" t="s">
        <v>618</v>
      </c>
      <c r="B262" s="95">
        <f>_xlfn.XLOOKUP(D262,'M A C R O S'!R:R,'M A C R O S'!J:J,0)</f>
        <v>0</v>
      </c>
      <c r="C262" s="95">
        <f t="shared" si="14"/>
        <v>0</v>
      </c>
      <c r="D262" s="95" t="s">
        <v>187</v>
      </c>
      <c r="E262" s="95">
        <f t="shared" si="12"/>
        <v>0</v>
      </c>
      <c r="F262" s="95">
        <v>10131</v>
      </c>
      <c r="G262" s="95">
        <f t="shared" si="13"/>
        <v>0</v>
      </c>
      <c r="J262" s="91"/>
      <c r="K262" s="91" t="s">
        <v>77</v>
      </c>
      <c r="L262" s="95">
        <f>_xlfn.XLOOKUP(K262,'F U L L   S E T S  (-10%)'!T:T,'F U L L   S E T S  (-10%)'!K:K,0)+_xlfn.XLOOKUP(K262,'M A C R O S'!R:R,'M A C R O S'!J:J,0)</f>
        <v>0</v>
      </c>
      <c r="M262" s="95"/>
      <c r="N262" s="95"/>
      <c r="O262" s="91" t="s">
        <v>83</v>
      </c>
      <c r="P262" s="95">
        <f>_xlfn.XLOOKUP(O262,'F U L L   S E T S  (-10%)'!T:T,'F U L L   S E T S  (-10%)'!K:K,0)+_xlfn.XLOOKUP(O262,'M A C R O S'!R:R,'M A C R O S'!J:J,0)</f>
        <v>0</v>
      </c>
      <c r="Q262" s="91" t="s">
        <v>79</v>
      </c>
      <c r="R262" s="95">
        <f>_xlfn.XLOOKUP(Q262,'F U L L   S E T S  (-10%)'!T:T,'F U L L   S E T S  (-10%)'!K:K,0)+_xlfn.XLOOKUP(Q262,'M A C R O S'!R:R,'M A C R O S'!J:J,0)</f>
        <v>0</v>
      </c>
      <c r="S262" s="91"/>
    </row>
    <row r="263" spans="1:19" hidden="1" x14ac:dyDescent="0.2">
      <c r="A263" s="95" t="s">
        <v>618</v>
      </c>
      <c r="B263" s="95">
        <f>_xlfn.XLOOKUP(D263,'M A C R O S'!R:R,'M A C R O S'!J:J,0)</f>
        <v>0</v>
      </c>
      <c r="C263" s="95">
        <f t="shared" si="14"/>
        <v>0</v>
      </c>
      <c r="D263" s="95" t="s">
        <v>189</v>
      </c>
      <c r="E263" s="95">
        <f t="shared" si="12"/>
        <v>0</v>
      </c>
      <c r="F263" s="95">
        <v>10131</v>
      </c>
      <c r="G263" s="95">
        <f t="shared" si="13"/>
        <v>0</v>
      </c>
      <c r="J263" s="91"/>
      <c r="K263" s="91" t="s">
        <v>77</v>
      </c>
      <c r="L263" s="95">
        <f>_xlfn.XLOOKUP(K263,'F U L L   S E T S  (-10%)'!T:T,'F U L L   S E T S  (-10%)'!K:K,0)+_xlfn.XLOOKUP(K263,'M A C R O S'!R:R,'M A C R O S'!J:J,0)</f>
        <v>0</v>
      </c>
      <c r="M263" s="91" t="s">
        <v>81</v>
      </c>
      <c r="N263" s="95">
        <f>_xlfn.XLOOKUP(M263,'F U L L   S E T S  (-10%)'!T:T,'F U L L   S E T S  (-10%)'!K:K,0)+_xlfn.XLOOKUP(M263,'M A C R O S'!R:R,'M A C R O S'!J:J,0)</f>
        <v>0</v>
      </c>
      <c r="O263" s="95"/>
      <c r="P263" s="95"/>
      <c r="Q263" s="91" t="s">
        <v>79</v>
      </c>
      <c r="R263" s="95">
        <f>_xlfn.XLOOKUP(Q263,'F U L L   S E T S  (-10%)'!T:T,'F U L L   S E T S  (-10%)'!K:K,0)+_xlfn.XLOOKUP(Q263,'M A C R O S'!R:R,'M A C R O S'!J:J,0)</f>
        <v>0</v>
      </c>
      <c r="S263" s="91"/>
    </row>
    <row r="264" spans="1:19" hidden="1" x14ac:dyDescent="0.2">
      <c r="A264" s="95" t="s">
        <v>618</v>
      </c>
      <c r="B264" s="95">
        <f>_xlfn.XLOOKUP(D264,'M A C R O S'!R:R,'M A C R O S'!J:J,0)</f>
        <v>0</v>
      </c>
      <c r="C264" s="95">
        <f t="shared" si="14"/>
        <v>0</v>
      </c>
      <c r="D264" s="95" t="s">
        <v>191</v>
      </c>
      <c r="E264" s="95">
        <f t="shared" si="12"/>
        <v>0</v>
      </c>
      <c r="F264" s="95">
        <v>10131</v>
      </c>
      <c r="G264" s="95">
        <f t="shared" si="13"/>
        <v>0</v>
      </c>
      <c r="J264" s="91"/>
      <c r="K264" s="91" t="s">
        <v>77</v>
      </c>
      <c r="L264" s="95">
        <f>_xlfn.XLOOKUP(K264,'F U L L   S E T S  (-10%)'!T:T,'F U L L   S E T S  (-10%)'!K:K,0)+_xlfn.XLOOKUP(K264,'M A C R O S'!R:R,'M A C R O S'!J:J,0)</f>
        <v>0</v>
      </c>
      <c r="M264" s="91" t="s">
        <v>81</v>
      </c>
      <c r="N264" s="95">
        <f>_xlfn.XLOOKUP(M264,'F U L L   S E T S  (-10%)'!T:T,'F U L L   S E T S  (-10%)'!K:K,0)+_xlfn.XLOOKUP(M264,'M A C R O S'!R:R,'M A C R O S'!J:J,0)</f>
        <v>0</v>
      </c>
      <c r="O264" s="95"/>
      <c r="P264" s="95"/>
      <c r="Q264" s="91" t="s">
        <v>79</v>
      </c>
      <c r="R264" s="95">
        <f>_xlfn.XLOOKUP(Q264,'F U L L   S E T S  (-10%)'!T:T,'F U L L   S E T S  (-10%)'!K:K,0)+_xlfn.XLOOKUP(Q264,'M A C R O S'!R:R,'M A C R O S'!J:J,0)</f>
        <v>0</v>
      </c>
      <c r="S264" s="91"/>
    </row>
    <row r="265" spans="1:19" hidden="1" x14ac:dyDescent="0.2">
      <c r="A265" s="95" t="s">
        <v>618</v>
      </c>
      <c r="B265" s="95">
        <f>_xlfn.XLOOKUP(D265,'M A C R O S'!R:R,'M A C R O S'!J:J,0)</f>
        <v>0</v>
      </c>
      <c r="C265" s="95">
        <f t="shared" si="14"/>
        <v>0</v>
      </c>
      <c r="D265" s="95" t="s">
        <v>193</v>
      </c>
      <c r="E265" s="95">
        <f t="shared" si="12"/>
        <v>0</v>
      </c>
      <c r="F265" s="95">
        <v>10131</v>
      </c>
      <c r="G265" s="95">
        <f t="shared" si="13"/>
        <v>0</v>
      </c>
      <c r="J265" s="91"/>
      <c r="K265" s="91" t="s">
        <v>77</v>
      </c>
      <c r="L265" s="95">
        <f>_xlfn.XLOOKUP(K265,'F U L L   S E T S  (-10%)'!T:T,'F U L L   S E T S  (-10%)'!K:K,0)+_xlfn.XLOOKUP(K265,'M A C R O S'!R:R,'M A C R O S'!J:J,0)</f>
        <v>0</v>
      </c>
      <c r="M265" s="91" t="s">
        <v>81</v>
      </c>
      <c r="N265" s="95">
        <f>_xlfn.XLOOKUP(M265,'F U L L   S E T S  (-10%)'!T:T,'F U L L   S E T S  (-10%)'!K:K,0)+_xlfn.XLOOKUP(M265,'M A C R O S'!R:R,'M A C R O S'!J:J,0)</f>
        <v>0</v>
      </c>
      <c r="O265" s="95"/>
      <c r="P265" s="95"/>
      <c r="Q265" s="91" t="s">
        <v>79</v>
      </c>
      <c r="R265" s="95">
        <f>_xlfn.XLOOKUP(Q265,'F U L L   S E T S  (-10%)'!T:T,'F U L L   S E T S  (-10%)'!K:K,0)+_xlfn.XLOOKUP(Q265,'M A C R O S'!R:R,'M A C R O S'!J:J,0)</f>
        <v>0</v>
      </c>
      <c r="S265" s="91"/>
    </row>
    <row r="266" spans="1:19" hidden="1" x14ac:dyDescent="0.2">
      <c r="A266" s="95" t="s">
        <v>618</v>
      </c>
      <c r="B266" s="95">
        <f>_xlfn.XLOOKUP(D266,'M A C R O S'!R:R,'M A C R O S'!J:J,0)</f>
        <v>0</v>
      </c>
      <c r="C266" s="95">
        <f t="shared" si="14"/>
        <v>0</v>
      </c>
      <c r="D266" s="95" t="s">
        <v>195</v>
      </c>
      <c r="E266" s="95">
        <f t="shared" si="12"/>
        <v>0</v>
      </c>
      <c r="F266" s="95">
        <v>10131</v>
      </c>
      <c r="G266" s="95">
        <f t="shared" si="13"/>
        <v>0</v>
      </c>
      <c r="J266" s="91"/>
      <c r="K266" s="91" t="s">
        <v>77</v>
      </c>
      <c r="L266" s="95">
        <f>_xlfn.XLOOKUP(K266,'F U L L   S E T S  (-10%)'!T:T,'F U L L   S E T S  (-10%)'!K:K,0)+_xlfn.XLOOKUP(K266,'M A C R O S'!R:R,'M A C R O S'!J:J,0)</f>
        <v>0</v>
      </c>
      <c r="M266" s="91" t="s">
        <v>81</v>
      </c>
      <c r="N266" s="95">
        <f>_xlfn.XLOOKUP(M266,'F U L L   S E T S  (-10%)'!T:T,'F U L L   S E T S  (-10%)'!K:K,0)+_xlfn.XLOOKUP(M266,'M A C R O S'!R:R,'M A C R O S'!J:J,0)</f>
        <v>0</v>
      </c>
      <c r="O266" s="95"/>
      <c r="P266" s="95"/>
      <c r="Q266" s="91" t="s">
        <v>79</v>
      </c>
      <c r="R266" s="95">
        <f>_xlfn.XLOOKUP(Q266,'F U L L   S E T S  (-10%)'!T:T,'F U L L   S E T S  (-10%)'!K:K,0)+_xlfn.XLOOKUP(Q266,'M A C R O S'!R:R,'M A C R O S'!J:J,0)</f>
        <v>0</v>
      </c>
      <c r="S266" s="91"/>
    </row>
    <row r="267" spans="1:19" hidden="1" x14ac:dyDescent="0.2">
      <c r="A267" s="95" t="s">
        <v>618</v>
      </c>
      <c r="B267" s="95">
        <f>_xlfn.XLOOKUP(D267,'M A C R O S'!R:R,'M A C R O S'!J:J,0)</f>
        <v>0</v>
      </c>
      <c r="C267" s="95">
        <f t="shared" si="14"/>
        <v>0</v>
      </c>
      <c r="D267" s="95" t="s">
        <v>197</v>
      </c>
      <c r="E267" s="95">
        <f t="shared" si="12"/>
        <v>0</v>
      </c>
      <c r="F267" s="95">
        <v>10131</v>
      </c>
      <c r="G267" s="95">
        <f t="shared" si="13"/>
        <v>0</v>
      </c>
      <c r="J267" s="91"/>
      <c r="K267" s="91" t="s">
        <v>77</v>
      </c>
      <c r="L267" s="95">
        <f>_xlfn.XLOOKUP(K267,'F U L L   S E T S  (-10%)'!T:T,'F U L L   S E T S  (-10%)'!K:K,0)+_xlfn.XLOOKUP(K267,'M A C R O S'!R:R,'M A C R O S'!J:J,0)</f>
        <v>0</v>
      </c>
      <c r="M267" s="95"/>
      <c r="N267" s="95"/>
      <c r="O267" s="91" t="s">
        <v>83</v>
      </c>
      <c r="P267" s="95">
        <f>_xlfn.XLOOKUP(O267,'F U L L   S E T S  (-10%)'!T:T,'F U L L   S E T S  (-10%)'!K:K,0)+_xlfn.XLOOKUP(O267,'M A C R O S'!R:R,'M A C R O S'!J:J,0)</f>
        <v>0</v>
      </c>
      <c r="Q267" s="91" t="s">
        <v>79</v>
      </c>
      <c r="R267" s="95">
        <f>_xlfn.XLOOKUP(Q267,'F U L L   S E T S  (-10%)'!T:T,'F U L L   S E T S  (-10%)'!K:K,0)+_xlfn.XLOOKUP(Q267,'M A C R O S'!R:R,'M A C R O S'!J:J,0)</f>
        <v>0</v>
      </c>
      <c r="S267" s="91"/>
    </row>
    <row r="268" spans="1:19" hidden="1" x14ac:dyDescent="0.2">
      <c r="A268" s="95" t="s">
        <v>618</v>
      </c>
      <c r="B268" s="95">
        <f>_xlfn.XLOOKUP(D268,'M A C R O S'!R:R,'M A C R O S'!J:J,0)</f>
        <v>0</v>
      </c>
      <c r="C268" s="95">
        <f t="shared" si="14"/>
        <v>0</v>
      </c>
      <c r="D268" s="95" t="s">
        <v>199</v>
      </c>
      <c r="E268" s="95">
        <f t="shared" si="12"/>
        <v>0</v>
      </c>
      <c r="F268" s="95">
        <v>10131</v>
      </c>
      <c r="G268" s="95">
        <f t="shared" si="13"/>
        <v>0</v>
      </c>
      <c r="J268" s="91"/>
      <c r="K268" s="91" t="s">
        <v>77</v>
      </c>
      <c r="L268" s="95">
        <f>_xlfn.XLOOKUP(K268,'F U L L   S E T S  (-10%)'!T:T,'F U L L   S E T S  (-10%)'!K:K,0)+_xlfn.XLOOKUP(K268,'M A C R O S'!R:R,'M A C R O S'!J:J,0)</f>
        <v>0</v>
      </c>
      <c r="M268" s="95"/>
      <c r="N268" s="95"/>
      <c r="O268" s="91" t="s">
        <v>83</v>
      </c>
      <c r="P268" s="95">
        <f>_xlfn.XLOOKUP(O268,'F U L L   S E T S  (-10%)'!T:T,'F U L L   S E T S  (-10%)'!K:K,0)+_xlfn.XLOOKUP(O268,'M A C R O S'!R:R,'M A C R O S'!J:J,0)</f>
        <v>0</v>
      </c>
      <c r="Q268" s="91" t="s">
        <v>79</v>
      </c>
      <c r="R268" s="95">
        <f>_xlfn.XLOOKUP(Q268,'F U L L   S E T S  (-10%)'!T:T,'F U L L   S E T S  (-10%)'!K:K,0)+_xlfn.XLOOKUP(Q268,'M A C R O S'!R:R,'M A C R O S'!J:J,0)</f>
        <v>0</v>
      </c>
      <c r="S268" s="91"/>
    </row>
    <row r="269" spans="1:19" hidden="1" x14ac:dyDescent="0.2">
      <c r="A269" s="95" t="s">
        <v>618</v>
      </c>
      <c r="B269" s="95">
        <f>_xlfn.XLOOKUP(D269,'M A C R O S'!R:R,'M A C R O S'!J:J,0)</f>
        <v>0</v>
      </c>
      <c r="C269" s="95">
        <f t="shared" si="14"/>
        <v>0</v>
      </c>
      <c r="D269" s="95" t="s">
        <v>201</v>
      </c>
      <c r="E269" s="95">
        <f t="shared" si="12"/>
        <v>0</v>
      </c>
      <c r="F269" s="95">
        <v>10131</v>
      </c>
      <c r="G269" s="95">
        <f t="shared" si="13"/>
        <v>0</v>
      </c>
      <c r="J269" s="91"/>
      <c r="K269" s="91" t="s">
        <v>77</v>
      </c>
      <c r="L269" s="95">
        <f>_xlfn.XLOOKUP(K269,'F U L L   S E T S  (-10%)'!T:T,'F U L L   S E T S  (-10%)'!K:K,0)+_xlfn.XLOOKUP(K269,'M A C R O S'!R:R,'M A C R O S'!J:J,0)</f>
        <v>0</v>
      </c>
      <c r="M269" s="91" t="s">
        <v>81</v>
      </c>
      <c r="N269" s="95">
        <f>_xlfn.XLOOKUP(M269,'F U L L   S E T S  (-10%)'!T:T,'F U L L   S E T S  (-10%)'!K:K,0)+_xlfn.XLOOKUP(M269,'M A C R O S'!R:R,'M A C R O S'!J:J,0)</f>
        <v>0</v>
      </c>
      <c r="O269" s="95"/>
      <c r="P269" s="95"/>
      <c r="Q269" s="91" t="s">
        <v>79</v>
      </c>
      <c r="R269" s="95">
        <f>_xlfn.XLOOKUP(Q269,'F U L L   S E T S  (-10%)'!T:T,'F U L L   S E T S  (-10%)'!K:K,0)+_xlfn.XLOOKUP(Q269,'M A C R O S'!R:R,'M A C R O S'!J:J,0)</f>
        <v>0</v>
      </c>
      <c r="S269" s="91"/>
    </row>
    <row r="270" spans="1:19" hidden="1" x14ac:dyDescent="0.2">
      <c r="A270" s="95" t="s">
        <v>618</v>
      </c>
      <c r="B270" s="95">
        <f>_xlfn.XLOOKUP(D270,'M A C R O S'!R:R,'M A C R O S'!J:J,0)</f>
        <v>0</v>
      </c>
      <c r="C270" s="95">
        <f t="shared" si="14"/>
        <v>0</v>
      </c>
      <c r="D270" s="95" t="s">
        <v>203</v>
      </c>
      <c r="E270" s="95">
        <f t="shared" si="12"/>
        <v>0</v>
      </c>
      <c r="F270" s="95">
        <v>10131</v>
      </c>
      <c r="G270" s="95">
        <f t="shared" si="13"/>
        <v>0</v>
      </c>
      <c r="J270" s="91"/>
      <c r="K270" s="91" t="s">
        <v>77</v>
      </c>
      <c r="L270" s="95">
        <f>_xlfn.XLOOKUP(K270,'F U L L   S E T S  (-10%)'!T:T,'F U L L   S E T S  (-10%)'!K:K,0)+_xlfn.XLOOKUP(K270,'M A C R O S'!R:R,'M A C R O S'!J:J,0)</f>
        <v>0</v>
      </c>
      <c r="M270" s="91" t="s">
        <v>81</v>
      </c>
      <c r="N270" s="95">
        <f>_xlfn.XLOOKUP(M270,'F U L L   S E T S  (-10%)'!T:T,'F U L L   S E T S  (-10%)'!K:K,0)+_xlfn.XLOOKUP(M270,'M A C R O S'!R:R,'M A C R O S'!J:J,0)</f>
        <v>0</v>
      </c>
      <c r="O270" s="95"/>
      <c r="P270" s="95"/>
      <c r="Q270" s="91" t="s">
        <v>79</v>
      </c>
      <c r="R270" s="95">
        <f>_xlfn.XLOOKUP(Q270,'F U L L   S E T S  (-10%)'!T:T,'F U L L   S E T S  (-10%)'!K:K,0)+_xlfn.XLOOKUP(Q270,'M A C R O S'!R:R,'M A C R O S'!J:J,0)</f>
        <v>0</v>
      </c>
      <c r="S270" s="91"/>
    </row>
    <row r="271" spans="1:19" hidden="1" x14ac:dyDescent="0.2">
      <c r="A271" s="95" t="s">
        <v>618</v>
      </c>
      <c r="B271" s="95">
        <f>_xlfn.XLOOKUP(D271,'M A C R O S'!R:R,'M A C R O S'!J:J,0)</f>
        <v>0</v>
      </c>
      <c r="C271" s="95">
        <f t="shared" si="14"/>
        <v>0</v>
      </c>
      <c r="D271" s="95" t="s">
        <v>205</v>
      </c>
      <c r="E271" s="95">
        <f t="shared" si="12"/>
        <v>0</v>
      </c>
      <c r="F271" s="95">
        <v>10131</v>
      </c>
      <c r="G271" s="95">
        <f t="shared" si="13"/>
        <v>0</v>
      </c>
      <c r="J271" s="91"/>
      <c r="K271" s="91" t="s">
        <v>77</v>
      </c>
      <c r="L271" s="95">
        <f>_xlfn.XLOOKUP(K271,'F U L L   S E T S  (-10%)'!T:T,'F U L L   S E T S  (-10%)'!K:K,0)+_xlfn.XLOOKUP(K271,'M A C R O S'!R:R,'M A C R O S'!J:J,0)</f>
        <v>0</v>
      </c>
      <c r="M271" s="95"/>
      <c r="N271" s="95"/>
      <c r="O271" s="91" t="s">
        <v>83</v>
      </c>
      <c r="P271" s="95">
        <f>_xlfn.XLOOKUP(O271,'F U L L   S E T S  (-10%)'!T:T,'F U L L   S E T S  (-10%)'!K:K,0)+_xlfn.XLOOKUP(O271,'M A C R O S'!R:R,'M A C R O S'!J:J,0)</f>
        <v>0</v>
      </c>
      <c r="Q271" s="91" t="s">
        <v>79</v>
      </c>
      <c r="R271" s="95">
        <f>_xlfn.XLOOKUP(Q271,'F U L L   S E T S  (-10%)'!T:T,'F U L L   S E T S  (-10%)'!K:K,0)+_xlfn.XLOOKUP(Q271,'M A C R O S'!R:R,'M A C R O S'!J:J,0)</f>
        <v>0</v>
      </c>
      <c r="S271" s="91"/>
    </row>
    <row r="272" spans="1:19" hidden="1" x14ac:dyDescent="0.2">
      <c r="A272" s="95" t="s">
        <v>618</v>
      </c>
      <c r="B272" s="95">
        <f>_xlfn.XLOOKUP(D272,'M A C R O S'!R:R,'M A C R O S'!J:J,0)</f>
        <v>0</v>
      </c>
      <c r="C272" s="95">
        <f t="shared" si="14"/>
        <v>0</v>
      </c>
      <c r="D272" s="95" t="s">
        <v>207</v>
      </c>
      <c r="E272" s="95">
        <f t="shared" si="12"/>
        <v>0</v>
      </c>
      <c r="F272" s="95">
        <v>10131</v>
      </c>
      <c r="G272" s="95">
        <f t="shared" si="13"/>
        <v>0</v>
      </c>
      <c r="J272" s="91"/>
      <c r="K272" s="91" t="s">
        <v>77</v>
      </c>
      <c r="L272" s="95">
        <f>_xlfn.XLOOKUP(K272,'F U L L   S E T S  (-10%)'!T:T,'F U L L   S E T S  (-10%)'!K:K,0)+_xlfn.XLOOKUP(K272,'M A C R O S'!R:R,'M A C R O S'!J:J,0)</f>
        <v>0</v>
      </c>
      <c r="M272" s="95"/>
      <c r="N272" s="95"/>
      <c r="O272" s="91" t="s">
        <v>83</v>
      </c>
      <c r="P272" s="95">
        <f>_xlfn.XLOOKUP(O272,'F U L L   S E T S  (-10%)'!T:T,'F U L L   S E T S  (-10%)'!K:K,0)+_xlfn.XLOOKUP(O272,'M A C R O S'!R:R,'M A C R O S'!J:J,0)</f>
        <v>0</v>
      </c>
      <c r="Q272" s="91" t="s">
        <v>79</v>
      </c>
      <c r="R272" s="95">
        <f>_xlfn.XLOOKUP(Q272,'F U L L   S E T S  (-10%)'!T:T,'F U L L   S E T S  (-10%)'!K:K,0)+_xlfn.XLOOKUP(Q272,'M A C R O S'!R:R,'M A C R O S'!J:J,0)</f>
        <v>0</v>
      </c>
      <c r="S272" s="91"/>
    </row>
    <row r="273" spans="1:19" hidden="1" x14ac:dyDescent="0.2">
      <c r="A273" s="95" t="s">
        <v>618</v>
      </c>
      <c r="B273" s="95">
        <f>_xlfn.XLOOKUP(D273,'M A C R O S'!R:R,'M A C R O S'!J:J,0)</f>
        <v>0</v>
      </c>
      <c r="C273" s="95">
        <f t="shared" si="14"/>
        <v>0</v>
      </c>
      <c r="D273" s="95" t="s">
        <v>209</v>
      </c>
      <c r="E273" s="95">
        <f t="shared" si="12"/>
        <v>0</v>
      </c>
      <c r="F273" s="95">
        <v>10131</v>
      </c>
      <c r="G273" s="95">
        <f t="shared" si="13"/>
        <v>0</v>
      </c>
      <c r="J273" s="91"/>
      <c r="K273" s="91" t="s">
        <v>77</v>
      </c>
      <c r="L273" s="95">
        <f>_xlfn.XLOOKUP(K273,'F U L L   S E T S  (-10%)'!T:T,'F U L L   S E T S  (-10%)'!K:K,0)+_xlfn.XLOOKUP(K273,'M A C R O S'!R:R,'M A C R O S'!J:J,0)</f>
        <v>0</v>
      </c>
      <c r="M273" s="91" t="s">
        <v>81</v>
      </c>
      <c r="N273" s="95">
        <f>_xlfn.XLOOKUP(M273,'F U L L   S E T S  (-10%)'!T:T,'F U L L   S E T S  (-10%)'!K:K,0)+_xlfn.XLOOKUP(M273,'M A C R O S'!R:R,'M A C R O S'!J:J,0)</f>
        <v>0</v>
      </c>
      <c r="O273" s="95"/>
      <c r="P273" s="95"/>
      <c r="Q273" s="91" t="s">
        <v>79</v>
      </c>
      <c r="R273" s="95">
        <f>_xlfn.XLOOKUP(Q273,'F U L L   S E T S  (-10%)'!T:T,'F U L L   S E T S  (-10%)'!K:K,0)+_xlfn.XLOOKUP(Q273,'M A C R O S'!R:R,'M A C R O S'!J:J,0)</f>
        <v>0</v>
      </c>
      <c r="S273" s="91"/>
    </row>
    <row r="274" spans="1:19" hidden="1" x14ac:dyDescent="0.2">
      <c r="A274" s="95" t="s">
        <v>618</v>
      </c>
      <c r="B274" s="95">
        <f>_xlfn.XLOOKUP(D274,'M A C R O S'!R:R,'M A C R O S'!J:J,0)</f>
        <v>0</v>
      </c>
      <c r="C274" s="95">
        <f t="shared" si="14"/>
        <v>0</v>
      </c>
      <c r="D274" s="95" t="s">
        <v>211</v>
      </c>
      <c r="E274" s="95">
        <f t="shared" si="12"/>
        <v>0</v>
      </c>
      <c r="F274" s="95">
        <v>10131</v>
      </c>
      <c r="G274" s="95">
        <f t="shared" si="13"/>
        <v>0</v>
      </c>
      <c r="J274" s="91"/>
      <c r="K274" s="91" t="s">
        <v>77</v>
      </c>
      <c r="L274" s="95">
        <f>_xlfn.XLOOKUP(K274,'F U L L   S E T S  (-10%)'!T:T,'F U L L   S E T S  (-10%)'!K:K,0)+_xlfn.XLOOKUP(K274,'M A C R O S'!R:R,'M A C R O S'!J:J,0)</f>
        <v>0</v>
      </c>
      <c r="M274" s="95"/>
      <c r="N274" s="95"/>
      <c r="O274" s="91" t="s">
        <v>83</v>
      </c>
      <c r="P274" s="95">
        <f>_xlfn.XLOOKUP(O274,'F U L L   S E T S  (-10%)'!T:T,'F U L L   S E T S  (-10%)'!K:K,0)+_xlfn.XLOOKUP(O274,'M A C R O S'!R:R,'M A C R O S'!J:J,0)</f>
        <v>0</v>
      </c>
      <c r="Q274" s="91" t="s">
        <v>79</v>
      </c>
      <c r="R274" s="95">
        <f>_xlfn.XLOOKUP(Q274,'F U L L   S E T S  (-10%)'!T:T,'F U L L   S E T S  (-10%)'!K:K,0)+_xlfn.XLOOKUP(Q274,'M A C R O S'!R:R,'M A C R O S'!J:J,0)</f>
        <v>0</v>
      </c>
      <c r="S274" s="91"/>
    </row>
    <row r="275" spans="1:19" hidden="1" x14ac:dyDescent="0.2">
      <c r="A275" s="161" t="s">
        <v>618</v>
      </c>
      <c r="B275" s="161">
        <f>_xlfn.XLOOKUP(D275,'M A C R O S'!R:R,'M A C R O S'!J:J,0)</f>
        <v>0</v>
      </c>
      <c r="C275" s="161">
        <f t="shared" si="14"/>
        <v>0</v>
      </c>
      <c r="D275" s="161" t="s">
        <v>216</v>
      </c>
      <c r="E275" s="161">
        <f t="shared" si="12"/>
        <v>0</v>
      </c>
      <c r="F275" s="161">
        <v>10091</v>
      </c>
      <c r="G275" s="161">
        <f t="shared" si="13"/>
        <v>0</v>
      </c>
      <c r="J275" s="91"/>
      <c r="K275" s="91" t="s">
        <v>85</v>
      </c>
      <c r="L275" s="95">
        <f>_xlfn.XLOOKUP(K275,'F U L L   S E T S  (-10%)'!T:T,'F U L L   S E T S  (-10%)'!K:K,0)+_xlfn.XLOOKUP(K275,'M A C R O S'!R:R,'M A C R O S'!J:J,0)</f>
        <v>0</v>
      </c>
      <c r="M275" s="91" t="s">
        <v>89</v>
      </c>
      <c r="N275" s="95">
        <f>_xlfn.XLOOKUP(M275,'F U L L   S E T S  (-10%)'!T:T,'F U L L   S E T S  (-10%)'!K:K,0)+_xlfn.XLOOKUP(M275,'M A C R O S'!R:R,'M A C R O S'!J:J,0)</f>
        <v>0</v>
      </c>
      <c r="O275" s="95"/>
      <c r="P275" s="95"/>
      <c r="Q275" s="90" t="s">
        <v>87</v>
      </c>
      <c r="R275" s="95">
        <f>_xlfn.XLOOKUP(Q275,'F U L L   S E T S  (-10%)'!T:T,'F U L L   S E T S  (-10%)'!K:K,0)+_xlfn.XLOOKUP(Q275,'M A C R O S'!R:R,'M A C R O S'!J:J,0)</f>
        <v>0</v>
      </c>
      <c r="S275" s="91"/>
    </row>
    <row r="276" spans="1:19" hidden="1" x14ac:dyDescent="0.2">
      <c r="A276" s="95" t="s">
        <v>618</v>
      </c>
      <c r="B276" s="95">
        <f>_xlfn.XLOOKUP(D276,'M A C R O S'!R:R,'M A C R O S'!J:J,0)</f>
        <v>0</v>
      </c>
      <c r="C276" s="95">
        <f t="shared" si="14"/>
        <v>0</v>
      </c>
      <c r="D276" s="95" t="s">
        <v>218</v>
      </c>
      <c r="E276" s="95">
        <f t="shared" si="12"/>
        <v>0</v>
      </c>
      <c r="F276" s="95">
        <v>10091</v>
      </c>
      <c r="G276" s="95">
        <f t="shared" si="13"/>
        <v>0</v>
      </c>
      <c r="J276" s="91"/>
      <c r="K276" s="91" t="s">
        <v>85</v>
      </c>
      <c r="L276" s="95">
        <f>_xlfn.XLOOKUP(K276,'F U L L   S E T S  (-10%)'!T:T,'F U L L   S E T S  (-10%)'!K:K,0)+_xlfn.XLOOKUP(K276,'M A C R O S'!R:R,'M A C R O S'!J:J,0)</f>
        <v>0</v>
      </c>
      <c r="M276" s="95"/>
      <c r="N276" s="95"/>
      <c r="O276" s="90" t="s">
        <v>91</v>
      </c>
      <c r="P276" s="95">
        <f>_xlfn.XLOOKUP(O276,'F U L L   S E T S  (-10%)'!T:T,'F U L L   S E T S  (-10%)'!K:K,0)+_xlfn.XLOOKUP(O276,'M A C R O S'!R:R,'M A C R O S'!J:J,0)</f>
        <v>0</v>
      </c>
      <c r="Q276" s="90" t="s">
        <v>87</v>
      </c>
      <c r="R276" s="95">
        <f>_xlfn.XLOOKUP(Q276,'F U L L   S E T S  (-10%)'!T:T,'F U L L   S E T S  (-10%)'!K:K,0)+_xlfn.XLOOKUP(Q276,'M A C R O S'!R:R,'M A C R O S'!J:J,0)</f>
        <v>0</v>
      </c>
      <c r="S276" s="91"/>
    </row>
    <row r="277" spans="1:19" hidden="1" x14ac:dyDescent="0.2">
      <c r="A277" s="95" t="s">
        <v>618</v>
      </c>
      <c r="B277" s="95">
        <f>_xlfn.XLOOKUP(D277,'M A C R O S'!R:R,'M A C R O S'!J:J,0)</f>
        <v>0</v>
      </c>
      <c r="C277" s="95">
        <f t="shared" si="14"/>
        <v>0</v>
      </c>
      <c r="D277" s="95" t="s">
        <v>220</v>
      </c>
      <c r="E277" s="95">
        <f t="shared" si="12"/>
        <v>0</v>
      </c>
      <c r="F277" s="95">
        <v>10091</v>
      </c>
      <c r="G277" s="95">
        <f t="shared" si="13"/>
        <v>0</v>
      </c>
      <c r="J277" s="91"/>
      <c r="K277" s="91" t="s">
        <v>85</v>
      </c>
      <c r="L277" s="95">
        <f>_xlfn.XLOOKUP(K277,'F U L L   S E T S  (-10%)'!T:T,'F U L L   S E T S  (-10%)'!K:K,0)+_xlfn.XLOOKUP(K277,'M A C R O S'!R:R,'M A C R O S'!J:J,0)</f>
        <v>0</v>
      </c>
      <c r="M277" s="91" t="s">
        <v>89</v>
      </c>
      <c r="N277" s="95">
        <f>_xlfn.XLOOKUP(M277,'F U L L   S E T S  (-10%)'!T:T,'F U L L   S E T S  (-10%)'!K:K,0)+_xlfn.XLOOKUP(M277,'M A C R O S'!R:R,'M A C R O S'!J:J,0)</f>
        <v>0</v>
      </c>
      <c r="O277" s="95"/>
      <c r="P277" s="95"/>
      <c r="Q277" s="90" t="s">
        <v>87</v>
      </c>
      <c r="R277" s="95">
        <f>_xlfn.XLOOKUP(Q277,'F U L L   S E T S  (-10%)'!T:T,'F U L L   S E T S  (-10%)'!K:K,0)+_xlfn.XLOOKUP(Q277,'M A C R O S'!R:R,'M A C R O S'!J:J,0)</f>
        <v>0</v>
      </c>
      <c r="S277" s="91"/>
    </row>
    <row r="278" spans="1:19" hidden="1" x14ac:dyDescent="0.2">
      <c r="A278" s="95" t="s">
        <v>618</v>
      </c>
      <c r="B278" s="95">
        <f>_xlfn.XLOOKUP(D278,'M A C R O S'!R:R,'M A C R O S'!J:J,0)</f>
        <v>0</v>
      </c>
      <c r="C278" s="95">
        <f t="shared" si="14"/>
        <v>0</v>
      </c>
      <c r="D278" s="95" t="s">
        <v>222</v>
      </c>
      <c r="E278" s="95">
        <f t="shared" si="12"/>
        <v>0</v>
      </c>
      <c r="F278" s="95">
        <v>10091</v>
      </c>
      <c r="G278" s="95">
        <f t="shared" si="13"/>
        <v>0</v>
      </c>
      <c r="J278" s="91"/>
      <c r="K278" s="91" t="s">
        <v>85</v>
      </c>
      <c r="L278" s="95">
        <f>_xlfn.XLOOKUP(K278,'F U L L   S E T S  (-10%)'!T:T,'F U L L   S E T S  (-10%)'!K:K,0)+_xlfn.XLOOKUP(K278,'M A C R O S'!R:R,'M A C R O S'!J:J,0)</f>
        <v>0</v>
      </c>
      <c r="M278" s="91" t="s">
        <v>89</v>
      </c>
      <c r="N278" s="95">
        <f>_xlfn.XLOOKUP(M278,'F U L L   S E T S  (-10%)'!T:T,'F U L L   S E T S  (-10%)'!K:K,0)+_xlfn.XLOOKUP(M278,'M A C R O S'!R:R,'M A C R O S'!J:J,0)</f>
        <v>0</v>
      </c>
      <c r="O278" s="95"/>
      <c r="P278" s="95"/>
      <c r="Q278" s="90" t="s">
        <v>87</v>
      </c>
      <c r="R278" s="95">
        <f>_xlfn.XLOOKUP(Q278,'F U L L   S E T S  (-10%)'!T:T,'F U L L   S E T S  (-10%)'!K:K,0)+_xlfn.XLOOKUP(Q278,'M A C R O S'!R:R,'M A C R O S'!J:J,0)</f>
        <v>0</v>
      </c>
      <c r="S278" s="91"/>
    </row>
    <row r="279" spans="1:19" hidden="1" x14ac:dyDescent="0.2">
      <c r="A279" s="95" t="s">
        <v>618</v>
      </c>
      <c r="B279" s="95">
        <f>_xlfn.XLOOKUP(D279,'M A C R O S'!R:R,'M A C R O S'!J:J,0)</f>
        <v>0</v>
      </c>
      <c r="C279" s="95">
        <f t="shared" si="14"/>
        <v>0</v>
      </c>
      <c r="D279" s="95" t="s">
        <v>224</v>
      </c>
      <c r="E279" s="95">
        <f t="shared" si="12"/>
        <v>0</v>
      </c>
      <c r="F279" s="95">
        <v>10091</v>
      </c>
      <c r="G279" s="95">
        <f t="shared" si="13"/>
        <v>0</v>
      </c>
      <c r="J279" s="91"/>
      <c r="K279" s="91" t="s">
        <v>85</v>
      </c>
      <c r="L279" s="95">
        <f>_xlfn.XLOOKUP(K279,'F U L L   S E T S  (-10%)'!T:T,'F U L L   S E T S  (-10%)'!K:K,0)+_xlfn.XLOOKUP(K279,'M A C R O S'!R:R,'M A C R O S'!J:J,0)</f>
        <v>0</v>
      </c>
      <c r="M279" s="95"/>
      <c r="N279" s="95"/>
      <c r="O279" s="90" t="s">
        <v>91</v>
      </c>
      <c r="P279" s="95">
        <f>_xlfn.XLOOKUP(O279,'F U L L   S E T S  (-10%)'!T:T,'F U L L   S E T S  (-10%)'!K:K,0)+_xlfn.XLOOKUP(O279,'M A C R O S'!R:R,'M A C R O S'!J:J,0)</f>
        <v>0</v>
      </c>
      <c r="Q279" s="90" t="s">
        <v>87</v>
      </c>
      <c r="R279" s="95">
        <f>_xlfn.XLOOKUP(Q279,'F U L L   S E T S  (-10%)'!T:T,'F U L L   S E T S  (-10%)'!K:K,0)+_xlfn.XLOOKUP(Q279,'M A C R O S'!R:R,'M A C R O S'!J:J,0)</f>
        <v>0</v>
      </c>
      <c r="S279" s="91"/>
    </row>
    <row r="280" spans="1:19" hidden="1" x14ac:dyDescent="0.2">
      <c r="A280" s="95" t="s">
        <v>618</v>
      </c>
      <c r="B280" s="95">
        <f>_xlfn.XLOOKUP(D280,'M A C R O S'!R:R,'M A C R O S'!J:J,0)</f>
        <v>0</v>
      </c>
      <c r="C280" s="95">
        <f t="shared" si="14"/>
        <v>0</v>
      </c>
      <c r="D280" s="95" t="s">
        <v>226</v>
      </c>
      <c r="E280" s="95">
        <f t="shared" si="12"/>
        <v>0</v>
      </c>
      <c r="F280" s="95">
        <v>10091</v>
      </c>
      <c r="G280" s="95">
        <f t="shared" si="13"/>
        <v>0</v>
      </c>
      <c r="J280" s="91"/>
      <c r="K280" s="91" t="s">
        <v>85</v>
      </c>
      <c r="L280" s="95">
        <f>_xlfn.XLOOKUP(K280,'F U L L   S E T S  (-10%)'!T:T,'F U L L   S E T S  (-10%)'!K:K,0)+_xlfn.XLOOKUP(K280,'M A C R O S'!R:R,'M A C R O S'!J:J,0)</f>
        <v>0</v>
      </c>
      <c r="M280" s="95"/>
      <c r="N280" s="95"/>
      <c r="O280" s="90" t="s">
        <v>91</v>
      </c>
      <c r="P280" s="95">
        <f>_xlfn.XLOOKUP(O280,'F U L L   S E T S  (-10%)'!T:T,'F U L L   S E T S  (-10%)'!K:K,0)+_xlfn.XLOOKUP(O280,'M A C R O S'!R:R,'M A C R O S'!J:J,0)</f>
        <v>0</v>
      </c>
      <c r="Q280" s="90" t="s">
        <v>87</v>
      </c>
      <c r="R280" s="95">
        <f>_xlfn.XLOOKUP(Q280,'F U L L   S E T S  (-10%)'!T:T,'F U L L   S E T S  (-10%)'!K:K,0)+_xlfn.XLOOKUP(Q280,'M A C R O S'!R:R,'M A C R O S'!J:J,0)</f>
        <v>0</v>
      </c>
      <c r="S280" s="91"/>
    </row>
    <row r="281" spans="1:19" hidden="1" x14ac:dyDescent="0.2">
      <c r="A281" s="95" t="s">
        <v>618</v>
      </c>
      <c r="B281" s="95">
        <f>_xlfn.XLOOKUP(D281,'M A C R O S'!R:R,'M A C R O S'!J:J,0)</f>
        <v>0</v>
      </c>
      <c r="C281" s="95">
        <f t="shared" si="14"/>
        <v>0</v>
      </c>
      <c r="D281" s="95" t="s">
        <v>228</v>
      </c>
      <c r="E281" s="95">
        <f t="shared" si="12"/>
        <v>0</v>
      </c>
      <c r="F281" s="95">
        <v>10091</v>
      </c>
      <c r="G281" s="95">
        <f t="shared" si="13"/>
        <v>0</v>
      </c>
      <c r="J281" s="91"/>
      <c r="K281" s="91" t="s">
        <v>85</v>
      </c>
      <c r="L281" s="95">
        <f>_xlfn.XLOOKUP(K281,'F U L L   S E T S  (-10%)'!T:T,'F U L L   S E T S  (-10%)'!K:K,0)+_xlfn.XLOOKUP(K281,'M A C R O S'!R:R,'M A C R O S'!J:J,0)</f>
        <v>0</v>
      </c>
      <c r="M281" s="91" t="s">
        <v>89</v>
      </c>
      <c r="N281" s="95">
        <f>_xlfn.XLOOKUP(M281,'F U L L   S E T S  (-10%)'!T:T,'F U L L   S E T S  (-10%)'!K:K,0)+_xlfn.XLOOKUP(M281,'M A C R O S'!R:R,'M A C R O S'!J:J,0)</f>
        <v>0</v>
      </c>
      <c r="O281" s="95"/>
      <c r="P281" s="95"/>
      <c r="Q281" s="90" t="s">
        <v>87</v>
      </c>
      <c r="R281" s="95">
        <f>_xlfn.XLOOKUP(Q281,'F U L L   S E T S  (-10%)'!T:T,'F U L L   S E T S  (-10%)'!K:K,0)+_xlfn.XLOOKUP(Q281,'M A C R O S'!R:R,'M A C R O S'!J:J,0)</f>
        <v>0</v>
      </c>
      <c r="S281" s="91"/>
    </row>
    <row r="282" spans="1:19" hidden="1" x14ac:dyDescent="0.2">
      <c r="A282" s="95" t="s">
        <v>618</v>
      </c>
      <c r="B282" s="95">
        <f>_xlfn.XLOOKUP(D282,'M A C R O S'!R:R,'M A C R O S'!J:J,0)</f>
        <v>0</v>
      </c>
      <c r="C282" s="95">
        <f t="shared" si="14"/>
        <v>0</v>
      </c>
      <c r="D282" s="95" t="s">
        <v>230</v>
      </c>
      <c r="E282" s="95">
        <f t="shared" si="12"/>
        <v>0</v>
      </c>
      <c r="F282" s="95">
        <v>10091</v>
      </c>
      <c r="G282" s="95">
        <f t="shared" si="13"/>
        <v>0</v>
      </c>
      <c r="J282" s="91"/>
      <c r="K282" s="91" t="s">
        <v>85</v>
      </c>
      <c r="L282" s="95">
        <f>_xlfn.XLOOKUP(K282,'F U L L   S E T S  (-10%)'!T:T,'F U L L   S E T S  (-10%)'!K:K,0)+_xlfn.XLOOKUP(K282,'M A C R O S'!R:R,'M A C R O S'!J:J,0)</f>
        <v>0</v>
      </c>
      <c r="M282" s="91" t="s">
        <v>89</v>
      </c>
      <c r="N282" s="95">
        <f>_xlfn.XLOOKUP(M282,'F U L L   S E T S  (-10%)'!T:T,'F U L L   S E T S  (-10%)'!K:K,0)+_xlfn.XLOOKUP(M282,'M A C R O S'!R:R,'M A C R O S'!J:J,0)</f>
        <v>0</v>
      </c>
      <c r="O282" s="95"/>
      <c r="P282" s="95"/>
      <c r="Q282" s="90" t="s">
        <v>87</v>
      </c>
      <c r="R282" s="95">
        <f>_xlfn.XLOOKUP(Q282,'F U L L   S E T S  (-10%)'!T:T,'F U L L   S E T S  (-10%)'!K:K,0)+_xlfn.XLOOKUP(Q282,'M A C R O S'!R:R,'M A C R O S'!J:J,0)</f>
        <v>0</v>
      </c>
      <c r="S282" s="91"/>
    </row>
    <row r="283" spans="1:19" hidden="1" x14ac:dyDescent="0.2">
      <c r="A283" s="95" t="s">
        <v>618</v>
      </c>
      <c r="B283" s="95">
        <f>_xlfn.XLOOKUP(D283,'M A C R O S'!R:R,'M A C R O S'!J:J,0)</f>
        <v>0</v>
      </c>
      <c r="C283" s="95">
        <f t="shared" si="14"/>
        <v>0</v>
      </c>
      <c r="D283" s="95" t="s">
        <v>232</v>
      </c>
      <c r="E283" s="95">
        <f t="shared" si="12"/>
        <v>0</v>
      </c>
      <c r="F283" s="95">
        <v>10091</v>
      </c>
      <c r="G283" s="95">
        <f t="shared" si="13"/>
        <v>0</v>
      </c>
      <c r="J283" s="91"/>
      <c r="K283" s="91" t="s">
        <v>85</v>
      </c>
      <c r="L283" s="95">
        <f>_xlfn.XLOOKUP(K283,'F U L L   S E T S  (-10%)'!T:T,'F U L L   S E T S  (-10%)'!K:K,0)+_xlfn.XLOOKUP(K283,'M A C R O S'!R:R,'M A C R O S'!J:J,0)</f>
        <v>0</v>
      </c>
      <c r="M283" s="95"/>
      <c r="N283" s="95"/>
      <c r="O283" s="90" t="s">
        <v>91</v>
      </c>
      <c r="P283" s="95">
        <f>_xlfn.XLOOKUP(O283,'F U L L   S E T S  (-10%)'!T:T,'F U L L   S E T S  (-10%)'!K:K,0)+_xlfn.XLOOKUP(O283,'M A C R O S'!R:R,'M A C R O S'!J:J,0)</f>
        <v>0</v>
      </c>
      <c r="Q283" s="90" t="s">
        <v>87</v>
      </c>
      <c r="R283" s="95">
        <f>_xlfn.XLOOKUP(Q283,'F U L L   S E T S  (-10%)'!T:T,'F U L L   S E T S  (-10%)'!K:K,0)+_xlfn.XLOOKUP(Q283,'M A C R O S'!R:R,'M A C R O S'!J:J,0)</f>
        <v>0</v>
      </c>
      <c r="S283" s="91"/>
    </row>
    <row r="284" spans="1:19" hidden="1" x14ac:dyDescent="0.2">
      <c r="A284" s="95" t="s">
        <v>618</v>
      </c>
      <c r="B284" s="95">
        <f>_xlfn.XLOOKUP(D284,'M A C R O S'!R:R,'M A C R O S'!J:J,0)</f>
        <v>0</v>
      </c>
      <c r="C284" s="95">
        <f t="shared" si="14"/>
        <v>0</v>
      </c>
      <c r="D284" s="95" t="s">
        <v>234</v>
      </c>
      <c r="E284" s="95">
        <f t="shared" si="12"/>
        <v>0</v>
      </c>
      <c r="F284" s="95">
        <v>10091</v>
      </c>
      <c r="G284" s="95">
        <f t="shared" si="13"/>
        <v>0</v>
      </c>
      <c r="J284" s="91"/>
      <c r="K284" s="91" t="s">
        <v>85</v>
      </c>
      <c r="L284" s="95">
        <f>_xlfn.XLOOKUP(K284,'F U L L   S E T S  (-10%)'!T:T,'F U L L   S E T S  (-10%)'!K:K,0)+_xlfn.XLOOKUP(K284,'M A C R O S'!R:R,'M A C R O S'!J:J,0)</f>
        <v>0</v>
      </c>
      <c r="M284" s="91" t="s">
        <v>89</v>
      </c>
      <c r="N284" s="95">
        <f>_xlfn.XLOOKUP(M284,'F U L L   S E T S  (-10%)'!T:T,'F U L L   S E T S  (-10%)'!K:K,0)+_xlfn.XLOOKUP(M284,'M A C R O S'!R:R,'M A C R O S'!J:J,0)</f>
        <v>0</v>
      </c>
      <c r="O284" s="95"/>
      <c r="P284" s="95"/>
      <c r="Q284" s="90" t="s">
        <v>87</v>
      </c>
      <c r="R284" s="95">
        <f>_xlfn.XLOOKUP(Q284,'F U L L   S E T S  (-10%)'!T:T,'F U L L   S E T S  (-10%)'!K:K,0)+_xlfn.XLOOKUP(Q284,'M A C R O S'!R:R,'M A C R O S'!J:J,0)</f>
        <v>0</v>
      </c>
      <c r="S284" s="91"/>
    </row>
    <row r="285" spans="1:19" hidden="1" x14ac:dyDescent="0.2">
      <c r="A285" s="95" t="s">
        <v>618</v>
      </c>
      <c r="B285" s="95">
        <f>_xlfn.XLOOKUP(D285,'M A C R O S'!R:R,'M A C R O S'!J:J,0)</f>
        <v>0</v>
      </c>
      <c r="C285" s="95">
        <f t="shared" si="14"/>
        <v>0</v>
      </c>
      <c r="D285" s="95" t="s">
        <v>236</v>
      </c>
      <c r="E285" s="95">
        <f t="shared" si="12"/>
        <v>0</v>
      </c>
      <c r="F285" s="95">
        <v>10091</v>
      </c>
      <c r="G285" s="95">
        <f t="shared" si="13"/>
        <v>0</v>
      </c>
      <c r="J285" s="91"/>
      <c r="K285" s="91" t="s">
        <v>85</v>
      </c>
      <c r="L285" s="95">
        <f>_xlfn.XLOOKUP(K285,'F U L L   S E T S  (-10%)'!T:T,'F U L L   S E T S  (-10%)'!K:K,0)+_xlfn.XLOOKUP(K285,'M A C R O S'!R:R,'M A C R O S'!J:J,0)</f>
        <v>0</v>
      </c>
      <c r="M285" s="91" t="s">
        <v>89</v>
      </c>
      <c r="N285" s="95">
        <f>_xlfn.XLOOKUP(M285,'F U L L   S E T S  (-10%)'!T:T,'F U L L   S E T S  (-10%)'!K:K,0)+_xlfn.XLOOKUP(M285,'M A C R O S'!R:R,'M A C R O S'!J:J,0)</f>
        <v>0</v>
      </c>
      <c r="O285" s="95"/>
      <c r="P285" s="95"/>
      <c r="Q285" s="90" t="s">
        <v>87</v>
      </c>
      <c r="R285" s="95">
        <f>_xlfn.XLOOKUP(Q285,'F U L L   S E T S  (-10%)'!T:T,'F U L L   S E T S  (-10%)'!K:K,0)+_xlfn.XLOOKUP(Q285,'M A C R O S'!R:R,'M A C R O S'!J:J,0)</f>
        <v>0</v>
      </c>
      <c r="S285" s="91"/>
    </row>
    <row r="286" spans="1:19" hidden="1" x14ac:dyDescent="0.2">
      <c r="A286" s="95" t="s">
        <v>618</v>
      </c>
      <c r="B286" s="95">
        <f>_xlfn.XLOOKUP(D286,'M A C R O S'!R:R,'M A C R O S'!J:J,0)</f>
        <v>0</v>
      </c>
      <c r="C286" s="95">
        <f t="shared" si="14"/>
        <v>0</v>
      </c>
      <c r="D286" s="95" t="s">
        <v>238</v>
      </c>
      <c r="E286" s="95">
        <f t="shared" si="12"/>
        <v>0</v>
      </c>
      <c r="F286" s="95">
        <v>10091</v>
      </c>
      <c r="G286" s="95">
        <f t="shared" si="13"/>
        <v>0</v>
      </c>
      <c r="J286" s="91"/>
      <c r="K286" s="91" t="s">
        <v>85</v>
      </c>
      <c r="L286" s="95">
        <f>_xlfn.XLOOKUP(K286,'F U L L   S E T S  (-10%)'!T:T,'F U L L   S E T S  (-10%)'!K:K,0)+_xlfn.XLOOKUP(K286,'M A C R O S'!R:R,'M A C R O S'!J:J,0)</f>
        <v>0</v>
      </c>
      <c r="M286" s="91" t="s">
        <v>89</v>
      </c>
      <c r="N286" s="95">
        <f>_xlfn.XLOOKUP(M286,'F U L L   S E T S  (-10%)'!T:T,'F U L L   S E T S  (-10%)'!K:K,0)+_xlfn.XLOOKUP(M286,'M A C R O S'!R:R,'M A C R O S'!J:J,0)</f>
        <v>0</v>
      </c>
      <c r="O286" s="95"/>
      <c r="P286" s="95"/>
      <c r="Q286" s="90" t="s">
        <v>87</v>
      </c>
      <c r="R286" s="95">
        <f>_xlfn.XLOOKUP(Q286,'F U L L   S E T S  (-10%)'!T:T,'F U L L   S E T S  (-10%)'!K:K,0)+_xlfn.XLOOKUP(Q286,'M A C R O S'!R:R,'M A C R O S'!J:J,0)</f>
        <v>0</v>
      </c>
      <c r="S286" s="91"/>
    </row>
    <row r="287" spans="1:19" hidden="1" x14ac:dyDescent="0.2">
      <c r="A287" s="95" t="s">
        <v>618</v>
      </c>
      <c r="B287" s="95">
        <f>_xlfn.XLOOKUP(D287,'M A C R O S'!R:R,'M A C R O S'!J:J,0)</f>
        <v>0</v>
      </c>
      <c r="C287" s="95">
        <f t="shared" si="14"/>
        <v>0</v>
      </c>
      <c r="D287" s="95" t="s">
        <v>240</v>
      </c>
      <c r="E287" s="95">
        <f t="shared" si="12"/>
        <v>0</v>
      </c>
      <c r="F287" s="95">
        <v>10091</v>
      </c>
      <c r="G287" s="95">
        <f t="shared" si="13"/>
        <v>0</v>
      </c>
      <c r="J287" s="91"/>
      <c r="K287" s="91" t="s">
        <v>85</v>
      </c>
      <c r="L287" s="95">
        <f>_xlfn.XLOOKUP(K287,'F U L L   S E T S  (-10%)'!T:T,'F U L L   S E T S  (-10%)'!K:K,0)+_xlfn.XLOOKUP(K287,'M A C R O S'!R:R,'M A C R O S'!J:J,0)</f>
        <v>0</v>
      </c>
      <c r="M287" s="91" t="s">
        <v>89</v>
      </c>
      <c r="N287" s="95">
        <f>_xlfn.XLOOKUP(M287,'F U L L   S E T S  (-10%)'!T:T,'F U L L   S E T S  (-10%)'!K:K,0)+_xlfn.XLOOKUP(M287,'M A C R O S'!R:R,'M A C R O S'!J:J,0)</f>
        <v>0</v>
      </c>
      <c r="O287" s="95"/>
      <c r="P287" s="95"/>
      <c r="Q287" s="90" t="s">
        <v>87</v>
      </c>
      <c r="R287" s="95">
        <f>_xlfn.XLOOKUP(Q287,'F U L L   S E T S  (-10%)'!T:T,'F U L L   S E T S  (-10%)'!K:K,0)+_xlfn.XLOOKUP(Q287,'M A C R O S'!R:R,'M A C R O S'!J:J,0)</f>
        <v>0</v>
      </c>
      <c r="S287" s="91"/>
    </row>
    <row r="288" spans="1:19" hidden="1" x14ac:dyDescent="0.2">
      <c r="A288" s="95" t="s">
        <v>618</v>
      </c>
      <c r="B288" s="95">
        <f>_xlfn.XLOOKUP(D288,'M A C R O S'!R:R,'M A C R O S'!J:J,0)</f>
        <v>0</v>
      </c>
      <c r="C288" s="95">
        <f t="shared" si="14"/>
        <v>0</v>
      </c>
      <c r="D288" s="95" t="s">
        <v>242</v>
      </c>
      <c r="E288" s="95">
        <f t="shared" si="12"/>
        <v>0</v>
      </c>
      <c r="F288" s="95">
        <v>10091</v>
      </c>
      <c r="G288" s="95">
        <f t="shared" si="13"/>
        <v>0</v>
      </c>
      <c r="J288" s="91"/>
      <c r="K288" s="91" t="s">
        <v>85</v>
      </c>
      <c r="L288" s="95">
        <f>_xlfn.XLOOKUP(K288,'F U L L   S E T S  (-10%)'!T:T,'F U L L   S E T S  (-10%)'!K:K,0)+_xlfn.XLOOKUP(K288,'M A C R O S'!R:R,'M A C R O S'!J:J,0)</f>
        <v>0</v>
      </c>
      <c r="M288" s="95"/>
      <c r="N288" s="95"/>
      <c r="O288" s="90" t="s">
        <v>91</v>
      </c>
      <c r="P288" s="95">
        <f>_xlfn.XLOOKUP(O288,'F U L L   S E T S  (-10%)'!T:T,'F U L L   S E T S  (-10%)'!K:K,0)+_xlfn.XLOOKUP(O288,'M A C R O S'!R:R,'M A C R O S'!J:J,0)</f>
        <v>0</v>
      </c>
      <c r="Q288" s="90" t="s">
        <v>87</v>
      </c>
      <c r="R288" s="95">
        <f>_xlfn.XLOOKUP(Q288,'F U L L   S E T S  (-10%)'!T:T,'F U L L   S E T S  (-10%)'!K:K,0)+_xlfn.XLOOKUP(Q288,'M A C R O S'!R:R,'M A C R O S'!J:J,0)</f>
        <v>0</v>
      </c>
      <c r="S288" s="91"/>
    </row>
    <row r="289" spans="1:19" hidden="1" x14ac:dyDescent="0.2">
      <c r="A289" s="95" t="s">
        <v>618</v>
      </c>
      <c r="B289" s="95">
        <f>_xlfn.XLOOKUP(D289,'M A C R O S'!R:R,'M A C R O S'!J:J,0)</f>
        <v>0</v>
      </c>
      <c r="C289" s="95">
        <f t="shared" si="14"/>
        <v>0</v>
      </c>
      <c r="D289" s="95" t="s">
        <v>244</v>
      </c>
      <c r="E289" s="95">
        <f t="shared" si="12"/>
        <v>0</v>
      </c>
      <c r="F289" s="95">
        <v>10091</v>
      </c>
      <c r="G289" s="95">
        <f t="shared" si="13"/>
        <v>0</v>
      </c>
      <c r="J289" s="91"/>
      <c r="K289" s="91" t="s">
        <v>85</v>
      </c>
      <c r="L289" s="95">
        <f>_xlfn.XLOOKUP(K289,'F U L L   S E T S  (-10%)'!T:T,'F U L L   S E T S  (-10%)'!K:K,0)+_xlfn.XLOOKUP(K289,'M A C R O S'!R:R,'M A C R O S'!J:J,0)</f>
        <v>0</v>
      </c>
      <c r="M289" s="95"/>
      <c r="N289" s="95"/>
      <c r="O289" s="90" t="s">
        <v>91</v>
      </c>
      <c r="P289" s="95">
        <f>_xlfn.XLOOKUP(O289,'F U L L   S E T S  (-10%)'!T:T,'F U L L   S E T S  (-10%)'!K:K,0)+_xlfn.XLOOKUP(O289,'M A C R O S'!R:R,'M A C R O S'!J:J,0)</f>
        <v>0</v>
      </c>
      <c r="Q289" s="90" t="s">
        <v>87</v>
      </c>
      <c r="R289" s="95">
        <f>_xlfn.XLOOKUP(Q289,'F U L L   S E T S  (-10%)'!T:T,'F U L L   S E T S  (-10%)'!K:K,0)+_xlfn.XLOOKUP(Q289,'M A C R O S'!R:R,'M A C R O S'!J:J,0)</f>
        <v>0</v>
      </c>
      <c r="S289" s="91"/>
    </row>
    <row r="290" spans="1:19" hidden="1" x14ac:dyDescent="0.2">
      <c r="A290" s="95" t="s">
        <v>618</v>
      </c>
      <c r="B290" s="95">
        <f>_xlfn.XLOOKUP(D290,'M A C R O S'!R:R,'M A C R O S'!J:J,0)</f>
        <v>0</v>
      </c>
      <c r="C290" s="95">
        <f t="shared" si="14"/>
        <v>0</v>
      </c>
      <c r="D290" s="95" t="s">
        <v>246</v>
      </c>
      <c r="E290" s="95">
        <f t="shared" si="12"/>
        <v>0</v>
      </c>
      <c r="F290" s="95">
        <v>10091</v>
      </c>
      <c r="G290" s="95">
        <f t="shared" si="13"/>
        <v>0</v>
      </c>
      <c r="J290" s="91"/>
      <c r="K290" s="91" t="s">
        <v>85</v>
      </c>
      <c r="L290" s="95">
        <f>_xlfn.XLOOKUP(K290,'F U L L   S E T S  (-10%)'!T:T,'F U L L   S E T S  (-10%)'!K:K,0)+_xlfn.XLOOKUP(K290,'M A C R O S'!R:R,'M A C R O S'!J:J,0)</f>
        <v>0</v>
      </c>
      <c r="M290" s="91" t="s">
        <v>89</v>
      </c>
      <c r="N290" s="95">
        <f>_xlfn.XLOOKUP(M290,'F U L L   S E T S  (-10%)'!T:T,'F U L L   S E T S  (-10%)'!K:K,0)+_xlfn.XLOOKUP(M290,'M A C R O S'!R:R,'M A C R O S'!J:J,0)</f>
        <v>0</v>
      </c>
      <c r="O290" s="95"/>
      <c r="P290" s="95"/>
      <c r="Q290" s="90" t="s">
        <v>87</v>
      </c>
      <c r="R290" s="95">
        <f>_xlfn.XLOOKUP(Q290,'F U L L   S E T S  (-10%)'!T:T,'F U L L   S E T S  (-10%)'!K:K,0)+_xlfn.XLOOKUP(Q290,'M A C R O S'!R:R,'M A C R O S'!J:J,0)</f>
        <v>0</v>
      </c>
      <c r="S290" s="91"/>
    </row>
    <row r="291" spans="1:19" hidden="1" x14ac:dyDescent="0.2">
      <c r="A291" s="95" t="s">
        <v>618</v>
      </c>
      <c r="B291" s="95">
        <f>_xlfn.XLOOKUP(D291,'M A C R O S'!R:R,'M A C R O S'!J:J,0)</f>
        <v>0</v>
      </c>
      <c r="C291" s="95">
        <f t="shared" si="14"/>
        <v>0</v>
      </c>
      <c r="D291" s="95" t="s">
        <v>248</v>
      </c>
      <c r="E291" s="95">
        <f t="shared" si="12"/>
        <v>0</v>
      </c>
      <c r="F291" s="95">
        <v>10091</v>
      </c>
      <c r="G291" s="95">
        <f t="shared" si="13"/>
        <v>0</v>
      </c>
      <c r="J291" s="91"/>
      <c r="K291" s="91" t="s">
        <v>85</v>
      </c>
      <c r="L291" s="95">
        <f>_xlfn.XLOOKUP(K291,'F U L L   S E T S  (-10%)'!T:T,'F U L L   S E T S  (-10%)'!K:K,0)+_xlfn.XLOOKUP(K291,'M A C R O S'!R:R,'M A C R O S'!J:J,0)</f>
        <v>0</v>
      </c>
      <c r="M291" s="91" t="s">
        <v>89</v>
      </c>
      <c r="N291" s="95">
        <f>_xlfn.XLOOKUP(M291,'F U L L   S E T S  (-10%)'!T:T,'F U L L   S E T S  (-10%)'!K:K,0)+_xlfn.XLOOKUP(M291,'M A C R O S'!R:R,'M A C R O S'!J:J,0)</f>
        <v>0</v>
      </c>
      <c r="O291" s="95"/>
      <c r="P291" s="95"/>
      <c r="Q291" s="90" t="s">
        <v>87</v>
      </c>
      <c r="R291" s="95">
        <f>_xlfn.XLOOKUP(Q291,'F U L L   S E T S  (-10%)'!T:T,'F U L L   S E T S  (-10%)'!K:K,0)+_xlfn.XLOOKUP(Q291,'M A C R O S'!R:R,'M A C R O S'!J:J,0)</f>
        <v>0</v>
      </c>
      <c r="S291" s="91"/>
    </row>
    <row r="292" spans="1:19" hidden="1" x14ac:dyDescent="0.2">
      <c r="A292" s="95" t="s">
        <v>618</v>
      </c>
      <c r="B292" s="95">
        <f>_xlfn.XLOOKUP(D292,'M A C R O S'!R:R,'M A C R O S'!J:J,0)</f>
        <v>0</v>
      </c>
      <c r="C292" s="95">
        <f t="shared" si="14"/>
        <v>0</v>
      </c>
      <c r="D292" s="95" t="s">
        <v>250</v>
      </c>
      <c r="E292" s="95">
        <f t="shared" si="12"/>
        <v>0</v>
      </c>
      <c r="F292" s="95">
        <v>10091</v>
      </c>
      <c r="G292" s="95">
        <f t="shared" si="13"/>
        <v>0</v>
      </c>
      <c r="J292" s="91"/>
      <c r="K292" s="91" t="s">
        <v>85</v>
      </c>
      <c r="L292" s="95">
        <f>_xlfn.XLOOKUP(K292,'F U L L   S E T S  (-10%)'!T:T,'F U L L   S E T S  (-10%)'!K:K,0)+_xlfn.XLOOKUP(K292,'M A C R O S'!R:R,'M A C R O S'!J:J,0)</f>
        <v>0</v>
      </c>
      <c r="M292" s="95"/>
      <c r="N292" s="95"/>
      <c r="O292" s="90" t="s">
        <v>91</v>
      </c>
      <c r="P292" s="95">
        <f>_xlfn.XLOOKUP(O292,'F U L L   S E T S  (-10%)'!T:T,'F U L L   S E T S  (-10%)'!K:K,0)+_xlfn.XLOOKUP(O292,'M A C R O S'!R:R,'M A C R O S'!J:J,0)</f>
        <v>0</v>
      </c>
      <c r="Q292" s="90" t="s">
        <v>87</v>
      </c>
      <c r="R292" s="95">
        <f>_xlfn.XLOOKUP(Q292,'F U L L   S E T S  (-10%)'!T:T,'F U L L   S E T S  (-10%)'!K:K,0)+_xlfn.XLOOKUP(Q292,'M A C R O S'!R:R,'M A C R O S'!J:J,0)</f>
        <v>0</v>
      </c>
      <c r="S292" s="91"/>
    </row>
    <row r="293" spans="1:19" hidden="1" x14ac:dyDescent="0.2">
      <c r="A293" s="95" t="s">
        <v>618</v>
      </c>
      <c r="B293" s="95">
        <f>_xlfn.XLOOKUP(D293,'M A C R O S'!R:R,'M A C R O S'!J:J,0)</f>
        <v>0</v>
      </c>
      <c r="C293" s="95">
        <f t="shared" si="14"/>
        <v>0</v>
      </c>
      <c r="D293" s="95" t="s">
        <v>252</v>
      </c>
      <c r="E293" s="95">
        <f t="shared" si="12"/>
        <v>0</v>
      </c>
      <c r="F293" s="95">
        <v>10091</v>
      </c>
      <c r="G293" s="95">
        <f t="shared" si="13"/>
        <v>0</v>
      </c>
      <c r="J293" s="91"/>
      <c r="K293" s="91" t="s">
        <v>85</v>
      </c>
      <c r="L293" s="95">
        <f>_xlfn.XLOOKUP(K293,'F U L L   S E T S  (-10%)'!T:T,'F U L L   S E T S  (-10%)'!K:K,0)+_xlfn.XLOOKUP(K293,'M A C R O S'!R:R,'M A C R O S'!J:J,0)</f>
        <v>0</v>
      </c>
      <c r="M293" s="95"/>
      <c r="N293" s="95"/>
      <c r="O293" s="90" t="s">
        <v>91</v>
      </c>
      <c r="P293" s="95">
        <f>_xlfn.XLOOKUP(O293,'F U L L   S E T S  (-10%)'!T:T,'F U L L   S E T S  (-10%)'!K:K,0)+_xlfn.XLOOKUP(O293,'M A C R O S'!R:R,'M A C R O S'!J:J,0)</f>
        <v>0</v>
      </c>
      <c r="Q293" s="90" t="s">
        <v>87</v>
      </c>
      <c r="R293" s="95">
        <f>_xlfn.XLOOKUP(Q293,'F U L L   S E T S  (-10%)'!T:T,'F U L L   S E T S  (-10%)'!K:K,0)+_xlfn.XLOOKUP(Q293,'M A C R O S'!R:R,'M A C R O S'!J:J,0)</f>
        <v>0</v>
      </c>
      <c r="S293" s="91"/>
    </row>
    <row r="294" spans="1:19" hidden="1" x14ac:dyDescent="0.2">
      <c r="A294" s="95" t="s">
        <v>618</v>
      </c>
      <c r="B294" s="95">
        <f>_xlfn.XLOOKUP(D294,'M A C R O S'!R:R,'M A C R O S'!J:J,0)</f>
        <v>0</v>
      </c>
      <c r="C294" s="95">
        <f t="shared" si="14"/>
        <v>0</v>
      </c>
      <c r="D294" s="95" t="s">
        <v>254</v>
      </c>
      <c r="E294" s="95">
        <f t="shared" si="12"/>
        <v>0</v>
      </c>
      <c r="F294" s="95">
        <v>10091</v>
      </c>
      <c r="G294" s="95">
        <f t="shared" si="13"/>
        <v>0</v>
      </c>
      <c r="J294" s="91"/>
      <c r="K294" s="91" t="s">
        <v>85</v>
      </c>
      <c r="L294" s="95">
        <f>_xlfn.XLOOKUP(K294,'F U L L   S E T S  (-10%)'!T:T,'F U L L   S E T S  (-10%)'!K:K,0)+_xlfn.XLOOKUP(K294,'M A C R O S'!R:R,'M A C R O S'!J:J,0)</f>
        <v>0</v>
      </c>
      <c r="M294" s="91" t="s">
        <v>89</v>
      </c>
      <c r="N294" s="95">
        <f>_xlfn.XLOOKUP(M294,'F U L L   S E T S  (-10%)'!T:T,'F U L L   S E T S  (-10%)'!K:K,0)+_xlfn.XLOOKUP(M294,'M A C R O S'!R:R,'M A C R O S'!J:J,0)</f>
        <v>0</v>
      </c>
      <c r="O294" s="95"/>
      <c r="P294" s="95"/>
      <c r="Q294" s="90" t="s">
        <v>87</v>
      </c>
      <c r="R294" s="95">
        <f>_xlfn.XLOOKUP(Q294,'F U L L   S E T S  (-10%)'!T:T,'F U L L   S E T S  (-10%)'!K:K,0)+_xlfn.XLOOKUP(Q294,'M A C R O S'!R:R,'M A C R O S'!J:J,0)</f>
        <v>0</v>
      </c>
      <c r="S294" s="91"/>
    </row>
    <row r="295" spans="1:19" hidden="1" x14ac:dyDescent="0.2">
      <c r="A295" s="95" t="s">
        <v>618</v>
      </c>
      <c r="B295" s="95">
        <f>_xlfn.XLOOKUP(D295,'M A C R O S'!R:R,'M A C R O S'!J:J,0)</f>
        <v>0</v>
      </c>
      <c r="C295" s="95">
        <f t="shared" si="14"/>
        <v>0</v>
      </c>
      <c r="D295" s="95" t="s">
        <v>256</v>
      </c>
      <c r="E295" s="95">
        <f t="shared" si="12"/>
        <v>0</v>
      </c>
      <c r="F295" s="95">
        <v>10091</v>
      </c>
      <c r="G295" s="95">
        <f t="shared" si="13"/>
        <v>0</v>
      </c>
      <c r="J295" s="91"/>
      <c r="K295" s="91" t="s">
        <v>85</v>
      </c>
      <c r="L295" s="95">
        <f>_xlfn.XLOOKUP(K295,'F U L L   S E T S  (-10%)'!T:T,'F U L L   S E T S  (-10%)'!K:K,0)+_xlfn.XLOOKUP(K295,'M A C R O S'!R:R,'M A C R O S'!J:J,0)</f>
        <v>0</v>
      </c>
      <c r="M295" s="95"/>
      <c r="N295" s="95"/>
      <c r="O295" s="90" t="s">
        <v>91</v>
      </c>
      <c r="P295" s="95">
        <f>_xlfn.XLOOKUP(O295,'F U L L   S E T S  (-10%)'!T:T,'F U L L   S E T S  (-10%)'!K:K,0)+_xlfn.XLOOKUP(O295,'M A C R O S'!R:R,'M A C R O S'!J:J,0)</f>
        <v>0</v>
      </c>
      <c r="Q295" s="90" t="s">
        <v>87</v>
      </c>
      <c r="R295" s="95">
        <f>_xlfn.XLOOKUP(Q295,'F U L L   S E T S  (-10%)'!T:T,'F U L L   S E T S  (-10%)'!K:K,0)+_xlfn.XLOOKUP(Q295,'M A C R O S'!R:R,'M A C R O S'!J:J,0)</f>
        <v>0</v>
      </c>
      <c r="S295" s="91"/>
    </row>
    <row r="296" spans="1:19" hidden="1" x14ac:dyDescent="0.2">
      <c r="A296" s="161" t="s">
        <v>618</v>
      </c>
      <c r="B296" s="161">
        <f>_xlfn.XLOOKUP(D296,'M A C R O S'!R:R,'M A C R O S'!K:K,0)</f>
        <v>0</v>
      </c>
      <c r="C296" s="161">
        <f t="shared" si="14"/>
        <v>0</v>
      </c>
      <c r="D296" s="161" t="s">
        <v>171</v>
      </c>
      <c r="E296" s="161">
        <f t="shared" si="12"/>
        <v>0</v>
      </c>
      <c r="F296" s="161">
        <v>10133</v>
      </c>
      <c r="G296" s="161">
        <f t="shared" si="13"/>
        <v>0</v>
      </c>
      <c r="J296" s="91"/>
      <c r="K296" s="91" t="s">
        <v>77</v>
      </c>
      <c r="L296" s="95">
        <f>_xlfn.XLOOKUP(K296,'F U L L   S E T S  (-10%)'!T:T,'F U L L   S E T S  (-10%)'!L:L,0)+_xlfn.XLOOKUP(K296,'M A C R O S'!R:R,'M A C R O S'!K:K,0)</f>
        <v>0</v>
      </c>
      <c r="M296" s="91" t="s">
        <v>81</v>
      </c>
      <c r="N296" s="95">
        <f>_xlfn.XLOOKUP(M296,'F U L L   S E T S  (-10%)'!T:T,'F U L L   S E T S  (-10%)'!L:L,0)+_xlfn.XLOOKUP(M296,'M A C R O S'!R:R,'M A C R O S'!K:K,0)</f>
        <v>0</v>
      </c>
      <c r="O296" s="95"/>
      <c r="P296" s="95"/>
      <c r="Q296" s="91" t="s">
        <v>79</v>
      </c>
      <c r="R296" s="95">
        <f>_xlfn.XLOOKUP(Q296,'F U L L   S E T S  (-10%)'!T:T,'F U L L   S E T S  (-10%)'!L:L,0)+_xlfn.XLOOKUP(Q296,'M A C R O S'!R:R,'M A C R O S'!K:K,0)</f>
        <v>0</v>
      </c>
      <c r="S296" s="91"/>
    </row>
    <row r="297" spans="1:19" hidden="1" x14ac:dyDescent="0.2">
      <c r="A297" s="95" t="s">
        <v>618</v>
      </c>
      <c r="B297" s="95">
        <f>_xlfn.XLOOKUP(D297,'M A C R O S'!R:R,'M A C R O S'!K:K,0)</f>
        <v>0</v>
      </c>
      <c r="C297" s="95">
        <f t="shared" si="14"/>
        <v>0</v>
      </c>
      <c r="D297" s="95" t="s">
        <v>173</v>
      </c>
      <c r="E297" s="95">
        <f t="shared" si="12"/>
        <v>0</v>
      </c>
      <c r="F297" s="95">
        <v>10133</v>
      </c>
      <c r="G297" s="95">
        <f t="shared" si="13"/>
        <v>0</v>
      </c>
      <c r="J297" s="91"/>
      <c r="K297" s="91" t="s">
        <v>77</v>
      </c>
      <c r="L297" s="95">
        <f>_xlfn.XLOOKUP(K297,'F U L L   S E T S  (-10%)'!T:T,'F U L L   S E T S  (-10%)'!L:L,0)+_xlfn.XLOOKUP(K297,'M A C R O S'!R:R,'M A C R O S'!K:K,0)</f>
        <v>0</v>
      </c>
      <c r="M297" s="95"/>
      <c r="N297" s="95"/>
      <c r="O297" s="91" t="s">
        <v>83</v>
      </c>
      <c r="P297" s="95">
        <f>_xlfn.XLOOKUP(O297,'F U L L   S E T S  (-10%)'!T:T,'F U L L   S E T S  (-10%)'!L:L,0)+_xlfn.XLOOKUP(O297,'M A C R O S'!R:R,'M A C R O S'!K:K,0)</f>
        <v>0</v>
      </c>
      <c r="Q297" s="91" t="s">
        <v>79</v>
      </c>
      <c r="R297" s="95">
        <f>_xlfn.XLOOKUP(Q297,'F U L L   S E T S  (-10%)'!T:T,'F U L L   S E T S  (-10%)'!L:L,0)+_xlfn.XLOOKUP(Q297,'M A C R O S'!R:R,'M A C R O S'!K:K,0)</f>
        <v>0</v>
      </c>
      <c r="S297" s="91"/>
    </row>
    <row r="298" spans="1:19" hidden="1" x14ac:dyDescent="0.2">
      <c r="A298" s="95" t="s">
        <v>618</v>
      </c>
      <c r="B298" s="95">
        <f>_xlfn.XLOOKUP(D298,'M A C R O S'!R:R,'M A C R O S'!K:K,0)</f>
        <v>0</v>
      </c>
      <c r="C298" s="95">
        <f t="shared" si="14"/>
        <v>0</v>
      </c>
      <c r="D298" s="95" t="s">
        <v>175</v>
      </c>
      <c r="E298" s="95">
        <f t="shared" si="12"/>
        <v>0</v>
      </c>
      <c r="F298" s="95">
        <v>10133</v>
      </c>
      <c r="G298" s="95">
        <f t="shared" si="13"/>
        <v>0</v>
      </c>
      <c r="J298" s="91"/>
      <c r="K298" s="91" t="s">
        <v>77</v>
      </c>
      <c r="L298" s="95">
        <f>_xlfn.XLOOKUP(K298,'F U L L   S E T S  (-10%)'!T:T,'F U L L   S E T S  (-10%)'!L:L,0)+_xlfn.XLOOKUP(K298,'M A C R O S'!R:R,'M A C R O S'!K:K,0)</f>
        <v>0</v>
      </c>
      <c r="M298" s="91" t="s">
        <v>81</v>
      </c>
      <c r="N298" s="95">
        <f>_xlfn.XLOOKUP(M298,'F U L L   S E T S  (-10%)'!T:T,'F U L L   S E T S  (-10%)'!L:L,0)+_xlfn.XLOOKUP(M298,'M A C R O S'!R:R,'M A C R O S'!K:K,0)</f>
        <v>0</v>
      </c>
      <c r="O298" s="95"/>
      <c r="P298" s="95"/>
      <c r="Q298" s="91" t="s">
        <v>79</v>
      </c>
      <c r="R298" s="95">
        <f>_xlfn.XLOOKUP(Q298,'F U L L   S E T S  (-10%)'!T:T,'F U L L   S E T S  (-10%)'!L:L,0)+_xlfn.XLOOKUP(Q298,'M A C R O S'!R:R,'M A C R O S'!K:K,0)</f>
        <v>0</v>
      </c>
      <c r="S298" s="91"/>
    </row>
    <row r="299" spans="1:19" hidden="1" x14ac:dyDescent="0.2">
      <c r="A299" s="95" t="s">
        <v>618</v>
      </c>
      <c r="B299" s="95">
        <f>_xlfn.XLOOKUP(D299,'M A C R O S'!R:R,'M A C R O S'!K:K,0)</f>
        <v>0</v>
      </c>
      <c r="C299" s="95">
        <f t="shared" si="14"/>
        <v>0</v>
      </c>
      <c r="D299" s="95" t="s">
        <v>177</v>
      </c>
      <c r="E299" s="95">
        <f t="shared" si="12"/>
        <v>0</v>
      </c>
      <c r="F299" s="95">
        <v>10133</v>
      </c>
      <c r="G299" s="95">
        <f t="shared" si="13"/>
        <v>0</v>
      </c>
      <c r="J299" s="91"/>
      <c r="K299" s="91" t="s">
        <v>77</v>
      </c>
      <c r="L299" s="95">
        <f>_xlfn.XLOOKUP(K299,'F U L L   S E T S  (-10%)'!T:T,'F U L L   S E T S  (-10%)'!L:L,0)+_xlfn.XLOOKUP(K299,'M A C R O S'!R:R,'M A C R O S'!K:K,0)</f>
        <v>0</v>
      </c>
      <c r="M299" s="91" t="s">
        <v>81</v>
      </c>
      <c r="N299" s="95">
        <f>_xlfn.XLOOKUP(M299,'F U L L   S E T S  (-10%)'!T:T,'F U L L   S E T S  (-10%)'!L:L,0)+_xlfn.XLOOKUP(M299,'M A C R O S'!R:R,'M A C R O S'!K:K,0)</f>
        <v>0</v>
      </c>
      <c r="O299" s="95"/>
      <c r="P299" s="95"/>
      <c r="Q299" s="91" t="s">
        <v>79</v>
      </c>
      <c r="R299" s="95">
        <f>_xlfn.XLOOKUP(Q299,'F U L L   S E T S  (-10%)'!T:T,'F U L L   S E T S  (-10%)'!L:L,0)+_xlfn.XLOOKUP(Q299,'M A C R O S'!R:R,'M A C R O S'!K:K,0)</f>
        <v>0</v>
      </c>
      <c r="S299" s="91"/>
    </row>
    <row r="300" spans="1:19" hidden="1" x14ac:dyDescent="0.2">
      <c r="A300" s="95" t="s">
        <v>618</v>
      </c>
      <c r="B300" s="95">
        <f>_xlfn.XLOOKUP(D300,'M A C R O S'!R:R,'M A C R O S'!K:K,0)</f>
        <v>0</v>
      </c>
      <c r="C300" s="95">
        <f t="shared" si="14"/>
        <v>0</v>
      </c>
      <c r="D300" s="95" t="s">
        <v>179</v>
      </c>
      <c r="E300" s="95">
        <f t="shared" si="12"/>
        <v>0</v>
      </c>
      <c r="F300" s="95">
        <v>10133</v>
      </c>
      <c r="G300" s="95">
        <f t="shared" si="13"/>
        <v>0</v>
      </c>
      <c r="J300" s="91"/>
      <c r="K300" s="91" t="s">
        <v>77</v>
      </c>
      <c r="L300" s="95">
        <f>_xlfn.XLOOKUP(K300,'F U L L   S E T S  (-10%)'!T:T,'F U L L   S E T S  (-10%)'!L:L,0)+_xlfn.XLOOKUP(K300,'M A C R O S'!R:R,'M A C R O S'!K:K,0)</f>
        <v>0</v>
      </c>
      <c r="M300" s="95"/>
      <c r="N300" s="95"/>
      <c r="O300" s="91" t="s">
        <v>83</v>
      </c>
      <c r="P300" s="95">
        <f>_xlfn.XLOOKUP(O300,'F U L L   S E T S  (-10%)'!T:T,'F U L L   S E T S  (-10%)'!L:L,0)+_xlfn.XLOOKUP(O300,'M A C R O S'!R:R,'M A C R O S'!K:K,0)</f>
        <v>0</v>
      </c>
      <c r="Q300" s="91" t="s">
        <v>79</v>
      </c>
      <c r="R300" s="95">
        <f>_xlfn.XLOOKUP(Q300,'F U L L   S E T S  (-10%)'!T:T,'F U L L   S E T S  (-10%)'!L:L,0)+_xlfn.XLOOKUP(Q300,'M A C R O S'!R:R,'M A C R O S'!K:K,0)</f>
        <v>0</v>
      </c>
      <c r="S300" s="91"/>
    </row>
    <row r="301" spans="1:19" hidden="1" x14ac:dyDescent="0.2">
      <c r="A301" s="95" t="s">
        <v>618</v>
      </c>
      <c r="B301" s="95">
        <f>_xlfn.XLOOKUP(D301,'M A C R O S'!R:R,'M A C R O S'!K:K,0)</f>
        <v>0</v>
      </c>
      <c r="C301" s="95">
        <f t="shared" si="14"/>
        <v>0</v>
      </c>
      <c r="D301" s="95" t="s">
        <v>181</v>
      </c>
      <c r="E301" s="95">
        <f t="shared" si="12"/>
        <v>0</v>
      </c>
      <c r="F301" s="95">
        <v>10133</v>
      </c>
      <c r="G301" s="95">
        <f t="shared" si="13"/>
        <v>0</v>
      </c>
      <c r="J301" s="91"/>
      <c r="K301" s="91" t="s">
        <v>77</v>
      </c>
      <c r="L301" s="95">
        <f>_xlfn.XLOOKUP(K301,'F U L L   S E T S  (-10%)'!T:T,'F U L L   S E T S  (-10%)'!L:L,0)+_xlfn.XLOOKUP(K301,'M A C R O S'!R:R,'M A C R O S'!K:K,0)</f>
        <v>0</v>
      </c>
      <c r="M301" s="95"/>
      <c r="N301" s="95"/>
      <c r="O301" s="91" t="s">
        <v>83</v>
      </c>
      <c r="P301" s="95">
        <f>_xlfn.XLOOKUP(O301,'F U L L   S E T S  (-10%)'!T:T,'F U L L   S E T S  (-10%)'!L:L,0)+_xlfn.XLOOKUP(O301,'M A C R O S'!R:R,'M A C R O S'!K:K,0)</f>
        <v>0</v>
      </c>
      <c r="Q301" s="91" t="s">
        <v>79</v>
      </c>
      <c r="R301" s="95">
        <f>_xlfn.XLOOKUP(Q301,'F U L L   S E T S  (-10%)'!T:T,'F U L L   S E T S  (-10%)'!L:L,0)+_xlfn.XLOOKUP(Q301,'M A C R O S'!R:R,'M A C R O S'!K:K,0)</f>
        <v>0</v>
      </c>
      <c r="S301" s="91"/>
    </row>
    <row r="302" spans="1:19" hidden="1" x14ac:dyDescent="0.2">
      <c r="A302" s="95" t="s">
        <v>618</v>
      </c>
      <c r="B302" s="95">
        <f>_xlfn.XLOOKUP(D302,'M A C R O S'!R:R,'M A C R O S'!K:K,0)</f>
        <v>0</v>
      </c>
      <c r="C302" s="95">
        <f t="shared" si="14"/>
        <v>0</v>
      </c>
      <c r="D302" s="95" t="s">
        <v>183</v>
      </c>
      <c r="E302" s="95">
        <f t="shared" si="12"/>
        <v>0</v>
      </c>
      <c r="F302" s="95">
        <v>10133</v>
      </c>
      <c r="G302" s="95">
        <f t="shared" si="13"/>
        <v>0</v>
      </c>
      <c r="J302" s="91"/>
      <c r="K302" s="91" t="s">
        <v>77</v>
      </c>
      <c r="L302" s="95">
        <f>_xlfn.XLOOKUP(K302,'F U L L   S E T S  (-10%)'!T:T,'F U L L   S E T S  (-10%)'!L:L,0)+_xlfn.XLOOKUP(K302,'M A C R O S'!R:R,'M A C R O S'!K:K,0)</f>
        <v>0</v>
      </c>
      <c r="M302" s="91" t="s">
        <v>81</v>
      </c>
      <c r="N302" s="95">
        <f>_xlfn.XLOOKUP(M302,'F U L L   S E T S  (-10%)'!T:T,'F U L L   S E T S  (-10%)'!L:L,0)+_xlfn.XLOOKUP(M302,'M A C R O S'!R:R,'M A C R O S'!K:K,0)</f>
        <v>0</v>
      </c>
      <c r="O302" s="95"/>
      <c r="P302" s="95"/>
      <c r="Q302" s="91" t="s">
        <v>79</v>
      </c>
      <c r="R302" s="95">
        <f>_xlfn.XLOOKUP(Q302,'F U L L   S E T S  (-10%)'!T:T,'F U L L   S E T S  (-10%)'!L:L,0)+_xlfn.XLOOKUP(Q302,'M A C R O S'!R:R,'M A C R O S'!K:K,0)</f>
        <v>0</v>
      </c>
      <c r="S302" s="91"/>
    </row>
    <row r="303" spans="1:19" hidden="1" x14ac:dyDescent="0.2">
      <c r="A303" s="95" t="s">
        <v>618</v>
      </c>
      <c r="B303" s="95">
        <f>_xlfn.XLOOKUP(D303,'M A C R O S'!R:R,'M A C R O S'!K:K,0)</f>
        <v>0</v>
      </c>
      <c r="C303" s="95">
        <f t="shared" si="14"/>
        <v>0</v>
      </c>
      <c r="D303" s="95" t="s">
        <v>185</v>
      </c>
      <c r="E303" s="95">
        <f t="shared" si="12"/>
        <v>0</v>
      </c>
      <c r="F303" s="95">
        <v>10133</v>
      </c>
      <c r="G303" s="95">
        <f t="shared" si="13"/>
        <v>0</v>
      </c>
      <c r="J303" s="91"/>
      <c r="K303" s="91" t="s">
        <v>77</v>
      </c>
      <c r="L303" s="95">
        <f>_xlfn.XLOOKUP(K303,'F U L L   S E T S  (-10%)'!T:T,'F U L L   S E T S  (-10%)'!L:L,0)+_xlfn.XLOOKUP(K303,'M A C R O S'!R:R,'M A C R O S'!K:K,0)</f>
        <v>0</v>
      </c>
      <c r="M303" s="91" t="s">
        <v>81</v>
      </c>
      <c r="N303" s="95">
        <f>_xlfn.XLOOKUP(M303,'F U L L   S E T S  (-10%)'!T:T,'F U L L   S E T S  (-10%)'!L:L,0)+_xlfn.XLOOKUP(M303,'M A C R O S'!R:R,'M A C R O S'!K:K,0)</f>
        <v>0</v>
      </c>
      <c r="O303" s="95"/>
      <c r="P303" s="95"/>
      <c r="Q303" s="91" t="s">
        <v>79</v>
      </c>
      <c r="R303" s="95">
        <f>_xlfn.XLOOKUP(Q303,'F U L L   S E T S  (-10%)'!T:T,'F U L L   S E T S  (-10%)'!L:L,0)+_xlfn.XLOOKUP(Q303,'M A C R O S'!R:R,'M A C R O S'!K:K,0)</f>
        <v>0</v>
      </c>
      <c r="S303" s="91"/>
    </row>
    <row r="304" spans="1:19" hidden="1" x14ac:dyDescent="0.2">
      <c r="A304" s="95" t="s">
        <v>618</v>
      </c>
      <c r="B304" s="95">
        <f>_xlfn.XLOOKUP(D304,'M A C R O S'!R:R,'M A C R O S'!K:K,0)</f>
        <v>0</v>
      </c>
      <c r="C304" s="95">
        <f t="shared" si="14"/>
        <v>0</v>
      </c>
      <c r="D304" s="95" t="s">
        <v>187</v>
      </c>
      <c r="E304" s="95">
        <f t="shared" si="12"/>
        <v>0</v>
      </c>
      <c r="F304" s="95">
        <v>10133</v>
      </c>
      <c r="G304" s="95">
        <f t="shared" si="13"/>
        <v>0</v>
      </c>
      <c r="J304" s="91"/>
      <c r="K304" s="91" t="s">
        <v>77</v>
      </c>
      <c r="L304" s="95">
        <f>_xlfn.XLOOKUP(K304,'F U L L   S E T S  (-10%)'!T:T,'F U L L   S E T S  (-10%)'!L:L,0)+_xlfn.XLOOKUP(K304,'M A C R O S'!R:R,'M A C R O S'!K:K,0)</f>
        <v>0</v>
      </c>
      <c r="M304" s="95"/>
      <c r="N304" s="95"/>
      <c r="O304" s="91" t="s">
        <v>83</v>
      </c>
      <c r="P304" s="95">
        <f>_xlfn.XLOOKUP(O304,'F U L L   S E T S  (-10%)'!T:T,'F U L L   S E T S  (-10%)'!L:L,0)+_xlfn.XLOOKUP(O304,'M A C R O S'!R:R,'M A C R O S'!K:K,0)</f>
        <v>0</v>
      </c>
      <c r="Q304" s="91" t="s">
        <v>79</v>
      </c>
      <c r="R304" s="95">
        <f>_xlfn.XLOOKUP(Q304,'F U L L   S E T S  (-10%)'!T:T,'F U L L   S E T S  (-10%)'!L:L,0)+_xlfn.XLOOKUP(Q304,'M A C R O S'!R:R,'M A C R O S'!K:K,0)</f>
        <v>0</v>
      </c>
      <c r="S304" s="91"/>
    </row>
    <row r="305" spans="1:19" hidden="1" x14ac:dyDescent="0.2">
      <c r="A305" s="95" t="s">
        <v>618</v>
      </c>
      <c r="B305" s="95">
        <f>_xlfn.XLOOKUP(D305,'M A C R O S'!R:R,'M A C R O S'!K:K,0)</f>
        <v>0</v>
      </c>
      <c r="C305" s="95">
        <f t="shared" si="14"/>
        <v>0</v>
      </c>
      <c r="D305" s="95" t="s">
        <v>189</v>
      </c>
      <c r="E305" s="95">
        <f t="shared" si="12"/>
        <v>0</v>
      </c>
      <c r="F305" s="95">
        <v>10133</v>
      </c>
      <c r="G305" s="95">
        <f t="shared" si="13"/>
        <v>0</v>
      </c>
      <c r="J305" s="91"/>
      <c r="K305" s="91" t="s">
        <v>77</v>
      </c>
      <c r="L305" s="95">
        <f>_xlfn.XLOOKUP(K305,'F U L L   S E T S  (-10%)'!T:T,'F U L L   S E T S  (-10%)'!L:L,0)+_xlfn.XLOOKUP(K305,'M A C R O S'!R:R,'M A C R O S'!K:K,0)</f>
        <v>0</v>
      </c>
      <c r="M305" s="91" t="s">
        <v>81</v>
      </c>
      <c r="N305" s="95">
        <f>_xlfn.XLOOKUP(M305,'F U L L   S E T S  (-10%)'!T:T,'F U L L   S E T S  (-10%)'!L:L,0)+_xlfn.XLOOKUP(M305,'M A C R O S'!R:R,'M A C R O S'!K:K,0)</f>
        <v>0</v>
      </c>
      <c r="O305" s="95"/>
      <c r="P305" s="95"/>
      <c r="Q305" s="91" t="s">
        <v>79</v>
      </c>
      <c r="R305" s="95">
        <f>_xlfn.XLOOKUP(Q305,'F U L L   S E T S  (-10%)'!T:T,'F U L L   S E T S  (-10%)'!L:L,0)+_xlfn.XLOOKUP(Q305,'M A C R O S'!R:R,'M A C R O S'!K:K,0)</f>
        <v>0</v>
      </c>
      <c r="S305" s="91"/>
    </row>
    <row r="306" spans="1:19" hidden="1" x14ac:dyDescent="0.2">
      <c r="A306" s="95" t="s">
        <v>618</v>
      </c>
      <c r="B306" s="95">
        <f>_xlfn.XLOOKUP(D306,'M A C R O S'!R:R,'M A C R O S'!K:K,0)</f>
        <v>0</v>
      </c>
      <c r="C306" s="95">
        <f t="shared" si="14"/>
        <v>0</v>
      </c>
      <c r="D306" s="95" t="s">
        <v>191</v>
      </c>
      <c r="E306" s="95">
        <f t="shared" si="12"/>
        <v>0</v>
      </c>
      <c r="F306" s="95">
        <v>10133</v>
      </c>
      <c r="G306" s="95">
        <f t="shared" si="13"/>
        <v>0</v>
      </c>
      <c r="J306" s="91"/>
      <c r="K306" s="91" t="s">
        <v>77</v>
      </c>
      <c r="L306" s="95">
        <f>_xlfn.XLOOKUP(K306,'F U L L   S E T S  (-10%)'!T:T,'F U L L   S E T S  (-10%)'!L:L,0)+_xlfn.XLOOKUP(K306,'M A C R O S'!R:R,'M A C R O S'!K:K,0)</f>
        <v>0</v>
      </c>
      <c r="M306" s="91" t="s">
        <v>81</v>
      </c>
      <c r="N306" s="95">
        <f>_xlfn.XLOOKUP(M306,'F U L L   S E T S  (-10%)'!T:T,'F U L L   S E T S  (-10%)'!L:L,0)+_xlfn.XLOOKUP(M306,'M A C R O S'!R:R,'M A C R O S'!K:K,0)</f>
        <v>0</v>
      </c>
      <c r="O306" s="95"/>
      <c r="P306" s="95"/>
      <c r="Q306" s="91" t="s">
        <v>79</v>
      </c>
      <c r="R306" s="95">
        <f>_xlfn.XLOOKUP(Q306,'F U L L   S E T S  (-10%)'!T:T,'F U L L   S E T S  (-10%)'!L:L,0)+_xlfn.XLOOKUP(Q306,'M A C R O S'!R:R,'M A C R O S'!K:K,0)</f>
        <v>0</v>
      </c>
      <c r="S306" s="91"/>
    </row>
    <row r="307" spans="1:19" hidden="1" x14ac:dyDescent="0.2">
      <c r="A307" s="95" t="s">
        <v>618</v>
      </c>
      <c r="B307" s="95">
        <f>_xlfn.XLOOKUP(D307,'M A C R O S'!R:R,'M A C R O S'!K:K,0)</f>
        <v>0</v>
      </c>
      <c r="C307" s="95">
        <f t="shared" si="14"/>
        <v>0</v>
      </c>
      <c r="D307" s="95" t="s">
        <v>193</v>
      </c>
      <c r="E307" s="95">
        <f t="shared" si="12"/>
        <v>0</v>
      </c>
      <c r="F307" s="95">
        <v>10133</v>
      </c>
      <c r="G307" s="95">
        <f t="shared" si="13"/>
        <v>0</v>
      </c>
      <c r="J307" s="91"/>
      <c r="K307" s="91" t="s">
        <v>77</v>
      </c>
      <c r="L307" s="95">
        <f>_xlfn.XLOOKUP(K307,'F U L L   S E T S  (-10%)'!T:T,'F U L L   S E T S  (-10%)'!L:L,0)+_xlfn.XLOOKUP(K307,'M A C R O S'!R:R,'M A C R O S'!K:K,0)</f>
        <v>0</v>
      </c>
      <c r="M307" s="91" t="s">
        <v>81</v>
      </c>
      <c r="N307" s="95">
        <f>_xlfn.XLOOKUP(M307,'F U L L   S E T S  (-10%)'!T:T,'F U L L   S E T S  (-10%)'!L:L,0)+_xlfn.XLOOKUP(M307,'M A C R O S'!R:R,'M A C R O S'!K:K,0)</f>
        <v>0</v>
      </c>
      <c r="O307" s="95"/>
      <c r="P307" s="95"/>
      <c r="Q307" s="91" t="s">
        <v>79</v>
      </c>
      <c r="R307" s="95">
        <f>_xlfn.XLOOKUP(Q307,'F U L L   S E T S  (-10%)'!T:T,'F U L L   S E T S  (-10%)'!L:L,0)+_xlfn.XLOOKUP(Q307,'M A C R O S'!R:R,'M A C R O S'!K:K,0)</f>
        <v>0</v>
      </c>
      <c r="S307" s="91"/>
    </row>
    <row r="308" spans="1:19" hidden="1" x14ac:dyDescent="0.2">
      <c r="A308" s="95" t="s">
        <v>618</v>
      </c>
      <c r="B308" s="95">
        <f>_xlfn.XLOOKUP(D308,'M A C R O S'!R:R,'M A C R O S'!K:K,0)</f>
        <v>0</v>
      </c>
      <c r="C308" s="95">
        <f t="shared" si="14"/>
        <v>0</v>
      </c>
      <c r="D308" s="95" t="s">
        <v>195</v>
      </c>
      <c r="E308" s="95">
        <f t="shared" si="12"/>
        <v>0</v>
      </c>
      <c r="F308" s="95">
        <v>10133</v>
      </c>
      <c r="G308" s="95">
        <f t="shared" si="13"/>
        <v>0</v>
      </c>
      <c r="J308" s="91"/>
      <c r="K308" s="91" t="s">
        <v>77</v>
      </c>
      <c r="L308" s="95">
        <f>_xlfn.XLOOKUP(K308,'F U L L   S E T S  (-10%)'!T:T,'F U L L   S E T S  (-10%)'!L:L,0)+_xlfn.XLOOKUP(K308,'M A C R O S'!R:R,'M A C R O S'!K:K,0)</f>
        <v>0</v>
      </c>
      <c r="M308" s="91" t="s">
        <v>81</v>
      </c>
      <c r="N308" s="95">
        <f>_xlfn.XLOOKUP(M308,'F U L L   S E T S  (-10%)'!T:T,'F U L L   S E T S  (-10%)'!L:L,0)+_xlfn.XLOOKUP(M308,'M A C R O S'!R:R,'M A C R O S'!K:K,0)</f>
        <v>0</v>
      </c>
      <c r="O308" s="95"/>
      <c r="P308" s="95"/>
      <c r="Q308" s="91" t="s">
        <v>79</v>
      </c>
      <c r="R308" s="95">
        <f>_xlfn.XLOOKUP(Q308,'F U L L   S E T S  (-10%)'!T:T,'F U L L   S E T S  (-10%)'!L:L,0)+_xlfn.XLOOKUP(Q308,'M A C R O S'!R:R,'M A C R O S'!K:K,0)</f>
        <v>0</v>
      </c>
      <c r="S308" s="91"/>
    </row>
    <row r="309" spans="1:19" hidden="1" x14ac:dyDescent="0.2">
      <c r="A309" s="95" t="s">
        <v>618</v>
      </c>
      <c r="B309" s="95">
        <f>_xlfn.XLOOKUP(D309,'M A C R O S'!R:R,'M A C R O S'!K:K,0)</f>
        <v>0</v>
      </c>
      <c r="C309" s="95">
        <f t="shared" si="14"/>
        <v>0</v>
      </c>
      <c r="D309" s="95" t="s">
        <v>197</v>
      </c>
      <c r="E309" s="95">
        <f t="shared" si="12"/>
        <v>0</v>
      </c>
      <c r="F309" s="95">
        <v>10133</v>
      </c>
      <c r="G309" s="95">
        <f t="shared" si="13"/>
        <v>0</v>
      </c>
      <c r="J309" s="91"/>
      <c r="K309" s="91" t="s">
        <v>77</v>
      </c>
      <c r="L309" s="95">
        <f>_xlfn.XLOOKUP(K309,'F U L L   S E T S  (-10%)'!T:T,'F U L L   S E T S  (-10%)'!L:L,0)+_xlfn.XLOOKUP(K309,'M A C R O S'!R:R,'M A C R O S'!K:K,0)</f>
        <v>0</v>
      </c>
      <c r="M309" s="95"/>
      <c r="N309" s="95"/>
      <c r="O309" s="91" t="s">
        <v>83</v>
      </c>
      <c r="P309" s="95">
        <f>_xlfn.XLOOKUP(O309,'F U L L   S E T S  (-10%)'!T:T,'F U L L   S E T S  (-10%)'!L:L,0)+_xlfn.XLOOKUP(O309,'M A C R O S'!R:R,'M A C R O S'!K:K,0)</f>
        <v>0</v>
      </c>
      <c r="Q309" s="91" t="s">
        <v>79</v>
      </c>
      <c r="R309" s="95">
        <f>_xlfn.XLOOKUP(Q309,'F U L L   S E T S  (-10%)'!T:T,'F U L L   S E T S  (-10%)'!L:L,0)+_xlfn.XLOOKUP(Q309,'M A C R O S'!R:R,'M A C R O S'!K:K,0)</f>
        <v>0</v>
      </c>
      <c r="S309" s="91"/>
    </row>
    <row r="310" spans="1:19" hidden="1" x14ac:dyDescent="0.2">
      <c r="A310" s="95" t="s">
        <v>618</v>
      </c>
      <c r="B310" s="95">
        <f>_xlfn.XLOOKUP(D310,'M A C R O S'!R:R,'M A C R O S'!K:K,0)</f>
        <v>0</v>
      </c>
      <c r="C310" s="95">
        <f t="shared" si="14"/>
        <v>0</v>
      </c>
      <c r="D310" s="95" t="s">
        <v>199</v>
      </c>
      <c r="E310" s="95">
        <f t="shared" si="12"/>
        <v>0</v>
      </c>
      <c r="F310" s="95">
        <v>10133</v>
      </c>
      <c r="G310" s="95">
        <f t="shared" si="13"/>
        <v>0</v>
      </c>
      <c r="J310" s="91"/>
      <c r="K310" s="91" t="s">
        <v>77</v>
      </c>
      <c r="L310" s="95">
        <f>_xlfn.XLOOKUP(K310,'F U L L   S E T S  (-10%)'!T:T,'F U L L   S E T S  (-10%)'!L:L,0)+_xlfn.XLOOKUP(K310,'M A C R O S'!R:R,'M A C R O S'!K:K,0)</f>
        <v>0</v>
      </c>
      <c r="M310" s="95"/>
      <c r="N310" s="95"/>
      <c r="O310" s="91" t="s">
        <v>83</v>
      </c>
      <c r="P310" s="95">
        <f>_xlfn.XLOOKUP(O310,'F U L L   S E T S  (-10%)'!T:T,'F U L L   S E T S  (-10%)'!L:L,0)+_xlfn.XLOOKUP(O310,'M A C R O S'!R:R,'M A C R O S'!K:K,0)</f>
        <v>0</v>
      </c>
      <c r="Q310" s="91" t="s">
        <v>79</v>
      </c>
      <c r="R310" s="95">
        <f>_xlfn.XLOOKUP(Q310,'F U L L   S E T S  (-10%)'!T:T,'F U L L   S E T S  (-10%)'!L:L,0)+_xlfn.XLOOKUP(Q310,'M A C R O S'!R:R,'M A C R O S'!K:K,0)</f>
        <v>0</v>
      </c>
      <c r="S310" s="91"/>
    </row>
    <row r="311" spans="1:19" hidden="1" x14ac:dyDescent="0.2">
      <c r="A311" s="95" t="s">
        <v>618</v>
      </c>
      <c r="B311" s="95">
        <f>_xlfn.XLOOKUP(D311,'M A C R O S'!R:R,'M A C R O S'!K:K,0)</f>
        <v>0</v>
      </c>
      <c r="C311" s="95">
        <f t="shared" si="14"/>
        <v>0</v>
      </c>
      <c r="D311" s="95" t="s">
        <v>201</v>
      </c>
      <c r="E311" s="95">
        <f t="shared" si="12"/>
        <v>0</v>
      </c>
      <c r="F311" s="95">
        <v>10133</v>
      </c>
      <c r="G311" s="95">
        <f t="shared" si="13"/>
        <v>0</v>
      </c>
      <c r="J311" s="91"/>
      <c r="K311" s="91" t="s">
        <v>77</v>
      </c>
      <c r="L311" s="95">
        <f>_xlfn.XLOOKUP(K311,'F U L L   S E T S  (-10%)'!T:T,'F U L L   S E T S  (-10%)'!L:L,0)+_xlfn.XLOOKUP(K311,'M A C R O S'!R:R,'M A C R O S'!K:K,0)</f>
        <v>0</v>
      </c>
      <c r="M311" s="91" t="s">
        <v>81</v>
      </c>
      <c r="N311" s="95">
        <f>_xlfn.XLOOKUP(M311,'F U L L   S E T S  (-10%)'!T:T,'F U L L   S E T S  (-10%)'!L:L,0)+_xlfn.XLOOKUP(M311,'M A C R O S'!R:R,'M A C R O S'!K:K,0)</f>
        <v>0</v>
      </c>
      <c r="O311" s="95"/>
      <c r="P311" s="95"/>
      <c r="Q311" s="91" t="s">
        <v>79</v>
      </c>
      <c r="R311" s="95">
        <f>_xlfn.XLOOKUP(Q311,'F U L L   S E T S  (-10%)'!T:T,'F U L L   S E T S  (-10%)'!L:L,0)+_xlfn.XLOOKUP(Q311,'M A C R O S'!R:R,'M A C R O S'!K:K,0)</f>
        <v>0</v>
      </c>
      <c r="S311" s="91"/>
    </row>
    <row r="312" spans="1:19" hidden="1" x14ac:dyDescent="0.2">
      <c r="A312" s="95" t="s">
        <v>618</v>
      </c>
      <c r="B312" s="95">
        <f>_xlfn.XLOOKUP(D312,'M A C R O S'!R:R,'M A C R O S'!K:K,0)</f>
        <v>0</v>
      </c>
      <c r="C312" s="95">
        <f t="shared" si="14"/>
        <v>0</v>
      </c>
      <c r="D312" s="95" t="s">
        <v>203</v>
      </c>
      <c r="E312" s="95">
        <f t="shared" si="12"/>
        <v>0</v>
      </c>
      <c r="F312" s="95">
        <v>10133</v>
      </c>
      <c r="G312" s="95">
        <f t="shared" si="13"/>
        <v>0</v>
      </c>
      <c r="J312" s="91"/>
      <c r="K312" s="91" t="s">
        <v>77</v>
      </c>
      <c r="L312" s="95">
        <f>_xlfn.XLOOKUP(K312,'F U L L   S E T S  (-10%)'!T:T,'F U L L   S E T S  (-10%)'!L:L,0)+_xlfn.XLOOKUP(K312,'M A C R O S'!R:R,'M A C R O S'!K:K,0)</f>
        <v>0</v>
      </c>
      <c r="M312" s="91" t="s">
        <v>81</v>
      </c>
      <c r="N312" s="95">
        <f>_xlfn.XLOOKUP(M312,'F U L L   S E T S  (-10%)'!T:T,'F U L L   S E T S  (-10%)'!L:L,0)+_xlfn.XLOOKUP(M312,'M A C R O S'!R:R,'M A C R O S'!K:K,0)</f>
        <v>0</v>
      </c>
      <c r="O312" s="95"/>
      <c r="P312" s="95"/>
      <c r="Q312" s="91" t="s">
        <v>79</v>
      </c>
      <c r="R312" s="95">
        <f>_xlfn.XLOOKUP(Q312,'F U L L   S E T S  (-10%)'!T:T,'F U L L   S E T S  (-10%)'!L:L,0)+_xlfn.XLOOKUP(Q312,'M A C R O S'!R:R,'M A C R O S'!K:K,0)</f>
        <v>0</v>
      </c>
      <c r="S312" s="91"/>
    </row>
    <row r="313" spans="1:19" hidden="1" x14ac:dyDescent="0.2">
      <c r="A313" s="95" t="s">
        <v>618</v>
      </c>
      <c r="B313" s="95">
        <f>_xlfn.XLOOKUP(D313,'M A C R O S'!R:R,'M A C R O S'!K:K,0)</f>
        <v>0</v>
      </c>
      <c r="C313" s="95">
        <f t="shared" si="14"/>
        <v>0</v>
      </c>
      <c r="D313" s="95" t="s">
        <v>205</v>
      </c>
      <c r="E313" s="95">
        <f t="shared" si="12"/>
        <v>0</v>
      </c>
      <c r="F313" s="95">
        <v>10133</v>
      </c>
      <c r="G313" s="95">
        <f t="shared" si="13"/>
        <v>0</v>
      </c>
      <c r="J313" s="91"/>
      <c r="K313" s="91" t="s">
        <v>77</v>
      </c>
      <c r="L313" s="95">
        <f>_xlfn.XLOOKUP(K313,'F U L L   S E T S  (-10%)'!T:T,'F U L L   S E T S  (-10%)'!L:L,0)+_xlfn.XLOOKUP(K313,'M A C R O S'!R:R,'M A C R O S'!K:K,0)</f>
        <v>0</v>
      </c>
      <c r="M313" s="95"/>
      <c r="N313" s="95"/>
      <c r="O313" s="91" t="s">
        <v>83</v>
      </c>
      <c r="P313" s="95">
        <f>_xlfn.XLOOKUP(O313,'F U L L   S E T S  (-10%)'!T:T,'F U L L   S E T S  (-10%)'!L:L,0)+_xlfn.XLOOKUP(O313,'M A C R O S'!R:R,'M A C R O S'!K:K,0)</f>
        <v>0</v>
      </c>
      <c r="Q313" s="91" t="s">
        <v>79</v>
      </c>
      <c r="R313" s="95">
        <f>_xlfn.XLOOKUP(Q313,'F U L L   S E T S  (-10%)'!T:T,'F U L L   S E T S  (-10%)'!L:L,0)+_xlfn.XLOOKUP(Q313,'M A C R O S'!R:R,'M A C R O S'!K:K,0)</f>
        <v>0</v>
      </c>
      <c r="S313" s="91"/>
    </row>
    <row r="314" spans="1:19" hidden="1" x14ac:dyDescent="0.2">
      <c r="A314" s="95" t="s">
        <v>618</v>
      </c>
      <c r="B314" s="95">
        <f>_xlfn.XLOOKUP(D314,'M A C R O S'!R:R,'M A C R O S'!K:K,0)</f>
        <v>0</v>
      </c>
      <c r="C314" s="95">
        <f t="shared" si="14"/>
        <v>0</v>
      </c>
      <c r="D314" s="95" t="s">
        <v>207</v>
      </c>
      <c r="E314" s="95">
        <f t="shared" si="12"/>
        <v>0</v>
      </c>
      <c r="F314" s="95">
        <v>10133</v>
      </c>
      <c r="G314" s="95">
        <f t="shared" si="13"/>
        <v>0</v>
      </c>
      <c r="J314" s="91"/>
      <c r="K314" s="91" t="s">
        <v>77</v>
      </c>
      <c r="L314" s="95">
        <f>_xlfn.XLOOKUP(K314,'F U L L   S E T S  (-10%)'!T:T,'F U L L   S E T S  (-10%)'!L:L,0)+_xlfn.XLOOKUP(K314,'M A C R O S'!R:R,'M A C R O S'!K:K,0)</f>
        <v>0</v>
      </c>
      <c r="M314" s="95"/>
      <c r="N314" s="95"/>
      <c r="O314" s="91" t="s">
        <v>83</v>
      </c>
      <c r="P314" s="95">
        <f>_xlfn.XLOOKUP(O314,'F U L L   S E T S  (-10%)'!T:T,'F U L L   S E T S  (-10%)'!L:L,0)+_xlfn.XLOOKUP(O314,'M A C R O S'!R:R,'M A C R O S'!K:K,0)</f>
        <v>0</v>
      </c>
      <c r="Q314" s="91" t="s">
        <v>79</v>
      </c>
      <c r="R314" s="95">
        <f>_xlfn.XLOOKUP(Q314,'F U L L   S E T S  (-10%)'!T:T,'F U L L   S E T S  (-10%)'!L:L,0)+_xlfn.XLOOKUP(Q314,'M A C R O S'!R:R,'M A C R O S'!K:K,0)</f>
        <v>0</v>
      </c>
      <c r="S314" s="91"/>
    </row>
    <row r="315" spans="1:19" hidden="1" x14ac:dyDescent="0.2">
      <c r="A315" s="95" t="s">
        <v>618</v>
      </c>
      <c r="B315" s="95">
        <f>_xlfn.XLOOKUP(D315,'M A C R O S'!R:R,'M A C R O S'!K:K,0)</f>
        <v>0</v>
      </c>
      <c r="C315" s="95">
        <f t="shared" si="14"/>
        <v>0</v>
      </c>
      <c r="D315" s="95" t="s">
        <v>209</v>
      </c>
      <c r="E315" s="95">
        <f t="shared" si="12"/>
        <v>0</v>
      </c>
      <c r="F315" s="95">
        <v>10133</v>
      </c>
      <c r="G315" s="95">
        <f t="shared" si="13"/>
        <v>0</v>
      </c>
      <c r="J315" s="91"/>
      <c r="K315" s="91" t="s">
        <v>77</v>
      </c>
      <c r="L315" s="95">
        <f>_xlfn.XLOOKUP(K315,'F U L L   S E T S  (-10%)'!T:T,'F U L L   S E T S  (-10%)'!L:L,0)+_xlfn.XLOOKUP(K315,'M A C R O S'!R:R,'M A C R O S'!K:K,0)</f>
        <v>0</v>
      </c>
      <c r="M315" s="91" t="s">
        <v>81</v>
      </c>
      <c r="N315" s="95">
        <f>_xlfn.XLOOKUP(M315,'F U L L   S E T S  (-10%)'!T:T,'F U L L   S E T S  (-10%)'!L:L,0)+_xlfn.XLOOKUP(M315,'M A C R O S'!R:R,'M A C R O S'!K:K,0)</f>
        <v>0</v>
      </c>
      <c r="O315" s="95"/>
      <c r="P315" s="95"/>
      <c r="Q315" s="91" t="s">
        <v>79</v>
      </c>
      <c r="R315" s="95">
        <f>_xlfn.XLOOKUP(Q315,'F U L L   S E T S  (-10%)'!T:T,'F U L L   S E T S  (-10%)'!L:L,0)+_xlfn.XLOOKUP(Q315,'M A C R O S'!R:R,'M A C R O S'!K:K,0)</f>
        <v>0</v>
      </c>
      <c r="S315" s="91"/>
    </row>
    <row r="316" spans="1:19" hidden="1" x14ac:dyDescent="0.2">
      <c r="A316" s="95" t="s">
        <v>618</v>
      </c>
      <c r="B316" s="95">
        <f>_xlfn.XLOOKUP(D316,'M A C R O S'!R:R,'M A C R O S'!K:K,0)</f>
        <v>0</v>
      </c>
      <c r="C316" s="95">
        <f t="shared" si="14"/>
        <v>0</v>
      </c>
      <c r="D316" s="95" t="s">
        <v>211</v>
      </c>
      <c r="E316" s="95">
        <f t="shared" si="12"/>
        <v>0</v>
      </c>
      <c r="F316" s="95">
        <v>10133</v>
      </c>
      <c r="G316" s="95">
        <f t="shared" si="13"/>
        <v>0</v>
      </c>
      <c r="J316" s="91"/>
      <c r="K316" s="91" t="s">
        <v>77</v>
      </c>
      <c r="L316" s="95">
        <f>_xlfn.XLOOKUP(K316,'F U L L   S E T S  (-10%)'!T:T,'F U L L   S E T S  (-10%)'!L:L,0)+_xlfn.XLOOKUP(K316,'M A C R O S'!R:R,'M A C R O S'!K:K,0)</f>
        <v>0</v>
      </c>
      <c r="M316" s="95"/>
      <c r="N316" s="95"/>
      <c r="O316" s="91" t="s">
        <v>83</v>
      </c>
      <c r="P316" s="95">
        <f>_xlfn.XLOOKUP(O316,'F U L L   S E T S  (-10%)'!T:T,'F U L L   S E T S  (-10%)'!L:L,0)+_xlfn.XLOOKUP(O316,'M A C R O S'!R:R,'M A C R O S'!K:K,0)</f>
        <v>0</v>
      </c>
      <c r="Q316" s="91" t="s">
        <v>79</v>
      </c>
      <c r="R316" s="95">
        <f>_xlfn.XLOOKUP(Q316,'F U L L   S E T S  (-10%)'!T:T,'F U L L   S E T S  (-10%)'!L:L,0)+_xlfn.XLOOKUP(Q316,'M A C R O S'!R:R,'M A C R O S'!K:K,0)</f>
        <v>0</v>
      </c>
      <c r="S316" s="91"/>
    </row>
    <row r="317" spans="1:19" hidden="1" x14ac:dyDescent="0.2">
      <c r="A317" s="161" t="s">
        <v>618</v>
      </c>
      <c r="B317" s="161">
        <f>_xlfn.XLOOKUP(D317,'M A C R O S'!R:R,'M A C R O S'!K:K,0)</f>
        <v>0</v>
      </c>
      <c r="C317" s="161">
        <f t="shared" si="14"/>
        <v>0</v>
      </c>
      <c r="D317" s="161" t="s">
        <v>216</v>
      </c>
      <c r="E317" s="161">
        <f t="shared" si="12"/>
        <v>0</v>
      </c>
      <c r="F317" s="161">
        <v>10094</v>
      </c>
      <c r="G317" s="161">
        <f t="shared" si="13"/>
        <v>0</v>
      </c>
      <c r="J317" s="91"/>
      <c r="K317" s="91" t="s">
        <v>85</v>
      </c>
      <c r="L317" s="95">
        <f>_xlfn.XLOOKUP(K317,'F U L L   S E T S  (-10%)'!T:T,'F U L L   S E T S  (-10%)'!L:L,0)+_xlfn.XLOOKUP(K317,'M A C R O S'!R:R,'M A C R O S'!K:K,0)</f>
        <v>0</v>
      </c>
      <c r="M317" s="91" t="s">
        <v>89</v>
      </c>
      <c r="N317" s="95">
        <f>_xlfn.XLOOKUP(M317,'F U L L   S E T S  (-10%)'!T:T,'F U L L   S E T S  (-10%)'!L:L,0)+_xlfn.XLOOKUP(M317,'M A C R O S'!R:R,'M A C R O S'!K:K,0)</f>
        <v>0</v>
      </c>
      <c r="O317" s="95"/>
      <c r="P317" s="95"/>
      <c r="Q317" s="90" t="s">
        <v>87</v>
      </c>
      <c r="R317" s="95">
        <f>_xlfn.XLOOKUP(Q317,'F U L L   S E T S  (-10%)'!T:T,'F U L L   S E T S  (-10%)'!L:L,0)+_xlfn.XLOOKUP(Q317,'M A C R O S'!R:R,'M A C R O S'!K:K,0)</f>
        <v>0</v>
      </c>
      <c r="S317" s="91"/>
    </row>
    <row r="318" spans="1:19" hidden="1" x14ac:dyDescent="0.2">
      <c r="A318" s="95" t="s">
        <v>618</v>
      </c>
      <c r="B318" s="95">
        <f>_xlfn.XLOOKUP(D318,'M A C R O S'!R:R,'M A C R O S'!K:K,0)</f>
        <v>0</v>
      </c>
      <c r="C318" s="95">
        <f t="shared" si="14"/>
        <v>0</v>
      </c>
      <c r="D318" s="95" t="s">
        <v>218</v>
      </c>
      <c r="E318" s="95">
        <f t="shared" si="12"/>
        <v>0</v>
      </c>
      <c r="F318" s="95">
        <v>10094</v>
      </c>
      <c r="G318" s="95">
        <f t="shared" si="13"/>
        <v>0</v>
      </c>
      <c r="J318" s="91"/>
      <c r="K318" s="91" t="s">
        <v>85</v>
      </c>
      <c r="L318" s="95">
        <f>_xlfn.XLOOKUP(K318,'F U L L   S E T S  (-10%)'!T:T,'F U L L   S E T S  (-10%)'!L:L,0)+_xlfn.XLOOKUP(K318,'M A C R O S'!R:R,'M A C R O S'!K:K,0)</f>
        <v>0</v>
      </c>
      <c r="M318" s="95"/>
      <c r="N318" s="95"/>
      <c r="O318" s="90" t="s">
        <v>91</v>
      </c>
      <c r="P318" s="95">
        <f>_xlfn.XLOOKUP(O318,'F U L L   S E T S  (-10%)'!T:T,'F U L L   S E T S  (-10%)'!L:L,0)+_xlfn.XLOOKUP(O318,'M A C R O S'!R:R,'M A C R O S'!K:K,0)</f>
        <v>0</v>
      </c>
      <c r="Q318" s="90" t="s">
        <v>87</v>
      </c>
      <c r="R318" s="95">
        <f>_xlfn.XLOOKUP(Q318,'F U L L   S E T S  (-10%)'!T:T,'F U L L   S E T S  (-10%)'!L:L,0)+_xlfn.XLOOKUP(Q318,'M A C R O S'!R:R,'M A C R O S'!K:K,0)</f>
        <v>0</v>
      </c>
      <c r="S318" s="91"/>
    </row>
    <row r="319" spans="1:19" hidden="1" x14ac:dyDescent="0.2">
      <c r="A319" s="95" t="s">
        <v>618</v>
      </c>
      <c r="B319" s="95">
        <f>_xlfn.XLOOKUP(D319,'M A C R O S'!R:R,'M A C R O S'!K:K,0)</f>
        <v>0</v>
      </c>
      <c r="C319" s="95">
        <f t="shared" si="14"/>
        <v>0</v>
      </c>
      <c r="D319" s="95" t="s">
        <v>220</v>
      </c>
      <c r="E319" s="95">
        <f t="shared" si="12"/>
        <v>0</v>
      </c>
      <c r="F319" s="95">
        <v>10094</v>
      </c>
      <c r="G319" s="95">
        <f t="shared" si="13"/>
        <v>0</v>
      </c>
      <c r="J319" s="91"/>
      <c r="K319" s="91" t="s">
        <v>85</v>
      </c>
      <c r="L319" s="95">
        <f>_xlfn.XLOOKUP(K319,'F U L L   S E T S  (-10%)'!T:T,'F U L L   S E T S  (-10%)'!L:L,0)+_xlfn.XLOOKUP(K319,'M A C R O S'!R:R,'M A C R O S'!K:K,0)</f>
        <v>0</v>
      </c>
      <c r="M319" s="91" t="s">
        <v>89</v>
      </c>
      <c r="N319" s="95">
        <f>_xlfn.XLOOKUP(M319,'F U L L   S E T S  (-10%)'!T:T,'F U L L   S E T S  (-10%)'!L:L,0)+_xlfn.XLOOKUP(M319,'M A C R O S'!R:R,'M A C R O S'!K:K,0)</f>
        <v>0</v>
      </c>
      <c r="O319" s="95"/>
      <c r="P319" s="95"/>
      <c r="Q319" s="90" t="s">
        <v>87</v>
      </c>
      <c r="R319" s="95">
        <f>_xlfn.XLOOKUP(Q319,'F U L L   S E T S  (-10%)'!T:T,'F U L L   S E T S  (-10%)'!L:L,0)+_xlfn.XLOOKUP(Q319,'M A C R O S'!R:R,'M A C R O S'!K:K,0)</f>
        <v>0</v>
      </c>
      <c r="S319" s="91"/>
    </row>
    <row r="320" spans="1:19" hidden="1" x14ac:dyDescent="0.2">
      <c r="A320" s="95" t="s">
        <v>618</v>
      </c>
      <c r="B320" s="95">
        <f>_xlfn.XLOOKUP(D320,'M A C R O S'!R:R,'M A C R O S'!K:K,0)</f>
        <v>0</v>
      </c>
      <c r="C320" s="95">
        <f t="shared" si="14"/>
        <v>0</v>
      </c>
      <c r="D320" s="95" t="s">
        <v>222</v>
      </c>
      <c r="E320" s="95">
        <f t="shared" si="12"/>
        <v>0</v>
      </c>
      <c r="F320" s="95">
        <v>10094</v>
      </c>
      <c r="G320" s="95">
        <f t="shared" si="13"/>
        <v>0</v>
      </c>
      <c r="J320" s="91"/>
      <c r="K320" s="91" t="s">
        <v>85</v>
      </c>
      <c r="L320" s="95">
        <f>_xlfn.XLOOKUP(K320,'F U L L   S E T S  (-10%)'!T:T,'F U L L   S E T S  (-10%)'!L:L,0)+_xlfn.XLOOKUP(K320,'M A C R O S'!R:R,'M A C R O S'!K:K,0)</f>
        <v>0</v>
      </c>
      <c r="M320" s="91" t="s">
        <v>89</v>
      </c>
      <c r="N320" s="95">
        <f>_xlfn.XLOOKUP(M320,'F U L L   S E T S  (-10%)'!T:T,'F U L L   S E T S  (-10%)'!L:L,0)+_xlfn.XLOOKUP(M320,'M A C R O S'!R:R,'M A C R O S'!K:K,0)</f>
        <v>0</v>
      </c>
      <c r="O320" s="95"/>
      <c r="P320" s="95"/>
      <c r="Q320" s="90" t="s">
        <v>87</v>
      </c>
      <c r="R320" s="95">
        <f>_xlfn.XLOOKUP(Q320,'F U L L   S E T S  (-10%)'!T:T,'F U L L   S E T S  (-10%)'!L:L,0)+_xlfn.XLOOKUP(Q320,'M A C R O S'!R:R,'M A C R O S'!K:K,0)</f>
        <v>0</v>
      </c>
      <c r="S320" s="91"/>
    </row>
    <row r="321" spans="1:19" hidden="1" x14ac:dyDescent="0.2">
      <c r="A321" s="95" t="s">
        <v>618</v>
      </c>
      <c r="B321" s="95">
        <f>_xlfn.XLOOKUP(D321,'M A C R O S'!R:R,'M A C R O S'!K:K,0)</f>
        <v>0</v>
      </c>
      <c r="C321" s="95">
        <f t="shared" si="14"/>
        <v>0</v>
      </c>
      <c r="D321" s="95" t="s">
        <v>224</v>
      </c>
      <c r="E321" s="95">
        <f t="shared" si="12"/>
        <v>0</v>
      </c>
      <c r="F321" s="95">
        <v>10094</v>
      </c>
      <c r="G321" s="95">
        <f t="shared" si="13"/>
        <v>0</v>
      </c>
      <c r="J321" s="91"/>
      <c r="K321" s="91" t="s">
        <v>85</v>
      </c>
      <c r="L321" s="95">
        <f>_xlfn.XLOOKUP(K321,'F U L L   S E T S  (-10%)'!T:T,'F U L L   S E T S  (-10%)'!L:L,0)+_xlfn.XLOOKUP(K321,'M A C R O S'!R:R,'M A C R O S'!K:K,0)</f>
        <v>0</v>
      </c>
      <c r="M321" s="95"/>
      <c r="N321" s="95"/>
      <c r="O321" s="90" t="s">
        <v>91</v>
      </c>
      <c r="P321" s="95">
        <f>_xlfn.XLOOKUP(O321,'F U L L   S E T S  (-10%)'!T:T,'F U L L   S E T S  (-10%)'!L:L,0)+_xlfn.XLOOKUP(O321,'M A C R O S'!R:R,'M A C R O S'!K:K,0)</f>
        <v>0</v>
      </c>
      <c r="Q321" s="90" t="s">
        <v>87</v>
      </c>
      <c r="R321" s="95">
        <f>_xlfn.XLOOKUP(Q321,'F U L L   S E T S  (-10%)'!T:T,'F U L L   S E T S  (-10%)'!L:L,0)+_xlfn.XLOOKUP(Q321,'M A C R O S'!R:R,'M A C R O S'!K:K,0)</f>
        <v>0</v>
      </c>
      <c r="S321" s="91"/>
    </row>
    <row r="322" spans="1:19" hidden="1" x14ac:dyDescent="0.2">
      <c r="A322" s="95" t="s">
        <v>618</v>
      </c>
      <c r="B322" s="95">
        <f>_xlfn.XLOOKUP(D322,'M A C R O S'!R:R,'M A C R O S'!K:K,0)</f>
        <v>0</v>
      </c>
      <c r="C322" s="95">
        <f t="shared" si="14"/>
        <v>0</v>
      </c>
      <c r="D322" s="95" t="s">
        <v>226</v>
      </c>
      <c r="E322" s="95">
        <f t="shared" ref="E322:E385" si="15">SUM(B322:C322)</f>
        <v>0</v>
      </c>
      <c r="F322" s="95">
        <v>10094</v>
      </c>
      <c r="G322" s="95">
        <f t="shared" ref="G322:G385" si="16">IF(C322&gt;0,10*C322/E322,0)</f>
        <v>0</v>
      </c>
      <c r="J322" s="91"/>
      <c r="K322" s="91" t="s">
        <v>85</v>
      </c>
      <c r="L322" s="95">
        <f>_xlfn.XLOOKUP(K322,'F U L L   S E T S  (-10%)'!T:T,'F U L L   S E T S  (-10%)'!L:L,0)+_xlfn.XLOOKUP(K322,'M A C R O S'!R:R,'M A C R O S'!K:K,0)</f>
        <v>0</v>
      </c>
      <c r="M322" s="95"/>
      <c r="N322" s="95"/>
      <c r="O322" s="90" t="s">
        <v>91</v>
      </c>
      <c r="P322" s="95">
        <f>_xlfn.XLOOKUP(O322,'F U L L   S E T S  (-10%)'!T:T,'F U L L   S E T S  (-10%)'!L:L,0)+_xlfn.XLOOKUP(O322,'M A C R O S'!R:R,'M A C R O S'!K:K,0)</f>
        <v>0</v>
      </c>
      <c r="Q322" s="90" t="s">
        <v>87</v>
      </c>
      <c r="R322" s="95">
        <f>_xlfn.XLOOKUP(Q322,'F U L L   S E T S  (-10%)'!T:T,'F U L L   S E T S  (-10%)'!L:L,0)+_xlfn.XLOOKUP(Q322,'M A C R O S'!R:R,'M A C R O S'!K:K,0)</f>
        <v>0</v>
      </c>
      <c r="S322" s="91"/>
    </row>
    <row r="323" spans="1:19" hidden="1" x14ac:dyDescent="0.2">
      <c r="A323" s="95" t="s">
        <v>618</v>
      </c>
      <c r="B323" s="95">
        <f>_xlfn.XLOOKUP(D323,'M A C R O S'!R:R,'M A C R O S'!K:K,0)</f>
        <v>0</v>
      </c>
      <c r="C323" s="95">
        <f t="shared" ref="C323:C386" si="17">SUM(L323,N323,P323,R323)</f>
        <v>0</v>
      </c>
      <c r="D323" s="95" t="s">
        <v>228</v>
      </c>
      <c r="E323" s="95">
        <f t="shared" si="15"/>
        <v>0</v>
      </c>
      <c r="F323" s="95">
        <v>10094</v>
      </c>
      <c r="G323" s="95">
        <f t="shared" si="16"/>
        <v>0</v>
      </c>
      <c r="J323" s="91"/>
      <c r="K323" s="91" t="s">
        <v>85</v>
      </c>
      <c r="L323" s="95">
        <f>_xlfn.XLOOKUP(K323,'F U L L   S E T S  (-10%)'!T:T,'F U L L   S E T S  (-10%)'!L:L,0)+_xlfn.XLOOKUP(K323,'M A C R O S'!R:R,'M A C R O S'!K:K,0)</f>
        <v>0</v>
      </c>
      <c r="M323" s="91" t="s">
        <v>89</v>
      </c>
      <c r="N323" s="95">
        <f>_xlfn.XLOOKUP(M323,'F U L L   S E T S  (-10%)'!T:T,'F U L L   S E T S  (-10%)'!L:L,0)+_xlfn.XLOOKUP(M323,'M A C R O S'!R:R,'M A C R O S'!K:K,0)</f>
        <v>0</v>
      </c>
      <c r="O323" s="95"/>
      <c r="P323" s="95"/>
      <c r="Q323" s="90" t="s">
        <v>87</v>
      </c>
      <c r="R323" s="95">
        <f>_xlfn.XLOOKUP(Q323,'F U L L   S E T S  (-10%)'!T:T,'F U L L   S E T S  (-10%)'!L:L,0)+_xlfn.XLOOKUP(Q323,'M A C R O S'!R:R,'M A C R O S'!K:K,0)</f>
        <v>0</v>
      </c>
      <c r="S323" s="91"/>
    </row>
    <row r="324" spans="1:19" hidden="1" x14ac:dyDescent="0.2">
      <c r="A324" s="95" t="s">
        <v>618</v>
      </c>
      <c r="B324" s="95">
        <f>_xlfn.XLOOKUP(D324,'M A C R O S'!R:R,'M A C R O S'!K:K,0)</f>
        <v>0</v>
      </c>
      <c r="C324" s="95">
        <f t="shared" si="17"/>
        <v>0</v>
      </c>
      <c r="D324" s="95" t="s">
        <v>230</v>
      </c>
      <c r="E324" s="95">
        <f t="shared" si="15"/>
        <v>0</v>
      </c>
      <c r="F324" s="95">
        <v>10094</v>
      </c>
      <c r="G324" s="95">
        <f t="shared" si="16"/>
        <v>0</v>
      </c>
      <c r="J324" s="91"/>
      <c r="K324" s="91" t="s">
        <v>85</v>
      </c>
      <c r="L324" s="95">
        <f>_xlfn.XLOOKUP(K324,'F U L L   S E T S  (-10%)'!T:T,'F U L L   S E T S  (-10%)'!L:L,0)+_xlfn.XLOOKUP(K324,'M A C R O S'!R:R,'M A C R O S'!K:K,0)</f>
        <v>0</v>
      </c>
      <c r="M324" s="91" t="s">
        <v>89</v>
      </c>
      <c r="N324" s="95">
        <f>_xlfn.XLOOKUP(M324,'F U L L   S E T S  (-10%)'!T:T,'F U L L   S E T S  (-10%)'!L:L,0)+_xlfn.XLOOKUP(M324,'M A C R O S'!R:R,'M A C R O S'!K:K,0)</f>
        <v>0</v>
      </c>
      <c r="O324" s="95"/>
      <c r="P324" s="95"/>
      <c r="Q324" s="90" t="s">
        <v>87</v>
      </c>
      <c r="R324" s="95">
        <f>_xlfn.XLOOKUP(Q324,'F U L L   S E T S  (-10%)'!T:T,'F U L L   S E T S  (-10%)'!L:L,0)+_xlfn.XLOOKUP(Q324,'M A C R O S'!R:R,'M A C R O S'!K:K,0)</f>
        <v>0</v>
      </c>
      <c r="S324" s="91"/>
    </row>
    <row r="325" spans="1:19" hidden="1" x14ac:dyDescent="0.2">
      <c r="A325" s="95" t="s">
        <v>618</v>
      </c>
      <c r="B325" s="95">
        <f>_xlfn.XLOOKUP(D325,'M A C R O S'!R:R,'M A C R O S'!K:K,0)</f>
        <v>0</v>
      </c>
      <c r="C325" s="95">
        <f t="shared" si="17"/>
        <v>0</v>
      </c>
      <c r="D325" s="95" t="s">
        <v>232</v>
      </c>
      <c r="E325" s="95">
        <f t="shared" si="15"/>
        <v>0</v>
      </c>
      <c r="F325" s="95">
        <v>10094</v>
      </c>
      <c r="G325" s="95">
        <f t="shared" si="16"/>
        <v>0</v>
      </c>
      <c r="J325" s="91"/>
      <c r="K325" s="91" t="s">
        <v>85</v>
      </c>
      <c r="L325" s="95">
        <f>_xlfn.XLOOKUP(K325,'F U L L   S E T S  (-10%)'!T:T,'F U L L   S E T S  (-10%)'!L:L,0)+_xlfn.XLOOKUP(K325,'M A C R O S'!R:R,'M A C R O S'!K:K,0)</f>
        <v>0</v>
      </c>
      <c r="M325" s="95"/>
      <c r="N325" s="95"/>
      <c r="O325" s="90" t="s">
        <v>91</v>
      </c>
      <c r="P325" s="95">
        <f>_xlfn.XLOOKUP(O325,'F U L L   S E T S  (-10%)'!T:T,'F U L L   S E T S  (-10%)'!L:L,0)+_xlfn.XLOOKUP(O325,'M A C R O S'!R:R,'M A C R O S'!K:K,0)</f>
        <v>0</v>
      </c>
      <c r="Q325" s="90" t="s">
        <v>87</v>
      </c>
      <c r="R325" s="95">
        <f>_xlfn.XLOOKUP(Q325,'F U L L   S E T S  (-10%)'!T:T,'F U L L   S E T S  (-10%)'!L:L,0)+_xlfn.XLOOKUP(Q325,'M A C R O S'!R:R,'M A C R O S'!K:K,0)</f>
        <v>0</v>
      </c>
      <c r="S325" s="91"/>
    </row>
    <row r="326" spans="1:19" hidden="1" x14ac:dyDescent="0.2">
      <c r="A326" s="95" t="s">
        <v>618</v>
      </c>
      <c r="B326" s="95">
        <f>_xlfn.XLOOKUP(D326,'M A C R O S'!R:R,'M A C R O S'!K:K,0)</f>
        <v>0</v>
      </c>
      <c r="C326" s="95">
        <f t="shared" si="17"/>
        <v>0</v>
      </c>
      <c r="D326" s="95" t="s">
        <v>234</v>
      </c>
      <c r="E326" s="95">
        <f t="shared" si="15"/>
        <v>0</v>
      </c>
      <c r="F326" s="95">
        <v>10094</v>
      </c>
      <c r="G326" s="95">
        <f t="shared" si="16"/>
        <v>0</v>
      </c>
      <c r="J326" s="91"/>
      <c r="K326" s="91" t="s">
        <v>85</v>
      </c>
      <c r="L326" s="95">
        <f>_xlfn.XLOOKUP(K326,'F U L L   S E T S  (-10%)'!T:T,'F U L L   S E T S  (-10%)'!L:L,0)+_xlfn.XLOOKUP(K326,'M A C R O S'!R:R,'M A C R O S'!K:K,0)</f>
        <v>0</v>
      </c>
      <c r="M326" s="91" t="s">
        <v>89</v>
      </c>
      <c r="N326" s="95">
        <f>_xlfn.XLOOKUP(M326,'F U L L   S E T S  (-10%)'!T:T,'F U L L   S E T S  (-10%)'!L:L,0)+_xlfn.XLOOKUP(M326,'M A C R O S'!R:R,'M A C R O S'!K:K,0)</f>
        <v>0</v>
      </c>
      <c r="O326" s="95"/>
      <c r="P326" s="95"/>
      <c r="Q326" s="90" t="s">
        <v>87</v>
      </c>
      <c r="R326" s="95">
        <f>_xlfn.XLOOKUP(Q326,'F U L L   S E T S  (-10%)'!T:T,'F U L L   S E T S  (-10%)'!L:L,0)+_xlfn.XLOOKUP(Q326,'M A C R O S'!R:R,'M A C R O S'!K:K,0)</f>
        <v>0</v>
      </c>
      <c r="S326" s="91"/>
    </row>
    <row r="327" spans="1:19" hidden="1" x14ac:dyDescent="0.2">
      <c r="A327" s="95" t="s">
        <v>618</v>
      </c>
      <c r="B327" s="95">
        <f>_xlfn.XLOOKUP(D327,'M A C R O S'!R:R,'M A C R O S'!K:K,0)</f>
        <v>0</v>
      </c>
      <c r="C327" s="95">
        <f t="shared" si="17"/>
        <v>0</v>
      </c>
      <c r="D327" s="95" t="s">
        <v>236</v>
      </c>
      <c r="E327" s="95">
        <f t="shared" si="15"/>
        <v>0</v>
      </c>
      <c r="F327" s="95">
        <v>10094</v>
      </c>
      <c r="G327" s="95">
        <f t="shared" si="16"/>
        <v>0</v>
      </c>
      <c r="J327" s="91"/>
      <c r="K327" s="91" t="s">
        <v>85</v>
      </c>
      <c r="L327" s="95">
        <f>_xlfn.XLOOKUP(K327,'F U L L   S E T S  (-10%)'!T:T,'F U L L   S E T S  (-10%)'!L:L,0)+_xlfn.XLOOKUP(K327,'M A C R O S'!R:R,'M A C R O S'!K:K,0)</f>
        <v>0</v>
      </c>
      <c r="M327" s="91" t="s">
        <v>89</v>
      </c>
      <c r="N327" s="95">
        <f>_xlfn.XLOOKUP(M327,'F U L L   S E T S  (-10%)'!T:T,'F U L L   S E T S  (-10%)'!L:L,0)+_xlfn.XLOOKUP(M327,'M A C R O S'!R:R,'M A C R O S'!K:K,0)</f>
        <v>0</v>
      </c>
      <c r="O327" s="95"/>
      <c r="P327" s="95"/>
      <c r="Q327" s="90" t="s">
        <v>87</v>
      </c>
      <c r="R327" s="95">
        <f>_xlfn.XLOOKUP(Q327,'F U L L   S E T S  (-10%)'!T:T,'F U L L   S E T S  (-10%)'!L:L,0)+_xlfn.XLOOKUP(Q327,'M A C R O S'!R:R,'M A C R O S'!K:K,0)</f>
        <v>0</v>
      </c>
      <c r="S327" s="91"/>
    </row>
    <row r="328" spans="1:19" hidden="1" x14ac:dyDescent="0.2">
      <c r="A328" s="95" t="s">
        <v>618</v>
      </c>
      <c r="B328" s="95">
        <f>_xlfn.XLOOKUP(D328,'M A C R O S'!R:R,'M A C R O S'!K:K,0)</f>
        <v>0</v>
      </c>
      <c r="C328" s="95">
        <f t="shared" si="17"/>
        <v>0</v>
      </c>
      <c r="D328" s="95" t="s">
        <v>238</v>
      </c>
      <c r="E328" s="95">
        <f t="shared" si="15"/>
        <v>0</v>
      </c>
      <c r="F328" s="95">
        <v>10094</v>
      </c>
      <c r="G328" s="95">
        <f t="shared" si="16"/>
        <v>0</v>
      </c>
      <c r="J328" s="91"/>
      <c r="K328" s="91" t="s">
        <v>85</v>
      </c>
      <c r="L328" s="95">
        <f>_xlfn.XLOOKUP(K328,'F U L L   S E T S  (-10%)'!T:T,'F U L L   S E T S  (-10%)'!L:L,0)+_xlfn.XLOOKUP(K328,'M A C R O S'!R:R,'M A C R O S'!K:K,0)</f>
        <v>0</v>
      </c>
      <c r="M328" s="91" t="s">
        <v>89</v>
      </c>
      <c r="N328" s="95">
        <f>_xlfn.XLOOKUP(M328,'F U L L   S E T S  (-10%)'!T:T,'F U L L   S E T S  (-10%)'!L:L,0)+_xlfn.XLOOKUP(M328,'M A C R O S'!R:R,'M A C R O S'!K:K,0)</f>
        <v>0</v>
      </c>
      <c r="O328" s="95"/>
      <c r="P328" s="95"/>
      <c r="Q328" s="90" t="s">
        <v>87</v>
      </c>
      <c r="R328" s="95">
        <f>_xlfn.XLOOKUP(Q328,'F U L L   S E T S  (-10%)'!T:T,'F U L L   S E T S  (-10%)'!L:L,0)+_xlfn.XLOOKUP(Q328,'M A C R O S'!R:R,'M A C R O S'!K:K,0)</f>
        <v>0</v>
      </c>
      <c r="S328" s="91"/>
    </row>
    <row r="329" spans="1:19" hidden="1" x14ac:dyDescent="0.2">
      <c r="A329" s="95" t="s">
        <v>618</v>
      </c>
      <c r="B329" s="95">
        <f>_xlfn.XLOOKUP(D329,'M A C R O S'!R:R,'M A C R O S'!K:K,0)</f>
        <v>0</v>
      </c>
      <c r="C329" s="95">
        <f t="shared" si="17"/>
        <v>0</v>
      </c>
      <c r="D329" s="95" t="s">
        <v>240</v>
      </c>
      <c r="E329" s="95">
        <f t="shared" si="15"/>
        <v>0</v>
      </c>
      <c r="F329" s="95">
        <v>10094</v>
      </c>
      <c r="G329" s="95">
        <f t="shared" si="16"/>
        <v>0</v>
      </c>
      <c r="J329" s="91"/>
      <c r="K329" s="91" t="s">
        <v>85</v>
      </c>
      <c r="L329" s="95">
        <f>_xlfn.XLOOKUP(K329,'F U L L   S E T S  (-10%)'!T:T,'F U L L   S E T S  (-10%)'!L:L,0)+_xlfn.XLOOKUP(K329,'M A C R O S'!R:R,'M A C R O S'!K:K,0)</f>
        <v>0</v>
      </c>
      <c r="M329" s="91" t="s">
        <v>89</v>
      </c>
      <c r="N329" s="95">
        <f>_xlfn.XLOOKUP(M329,'F U L L   S E T S  (-10%)'!T:T,'F U L L   S E T S  (-10%)'!L:L,0)+_xlfn.XLOOKUP(M329,'M A C R O S'!R:R,'M A C R O S'!K:K,0)</f>
        <v>0</v>
      </c>
      <c r="O329" s="95"/>
      <c r="P329" s="95"/>
      <c r="Q329" s="90" t="s">
        <v>87</v>
      </c>
      <c r="R329" s="95">
        <f>_xlfn.XLOOKUP(Q329,'F U L L   S E T S  (-10%)'!T:T,'F U L L   S E T S  (-10%)'!L:L,0)+_xlfn.XLOOKUP(Q329,'M A C R O S'!R:R,'M A C R O S'!K:K,0)</f>
        <v>0</v>
      </c>
      <c r="S329" s="91"/>
    </row>
    <row r="330" spans="1:19" hidden="1" x14ac:dyDescent="0.2">
      <c r="A330" s="95" t="s">
        <v>618</v>
      </c>
      <c r="B330" s="95">
        <f>_xlfn.XLOOKUP(D330,'M A C R O S'!R:R,'M A C R O S'!K:K,0)</f>
        <v>0</v>
      </c>
      <c r="C330" s="95">
        <f t="shared" si="17"/>
        <v>0</v>
      </c>
      <c r="D330" s="95" t="s">
        <v>242</v>
      </c>
      <c r="E330" s="95">
        <f t="shared" si="15"/>
        <v>0</v>
      </c>
      <c r="F330" s="95">
        <v>10094</v>
      </c>
      <c r="G330" s="95">
        <f t="shared" si="16"/>
        <v>0</v>
      </c>
      <c r="J330" s="91"/>
      <c r="K330" s="91" t="s">
        <v>85</v>
      </c>
      <c r="L330" s="95">
        <f>_xlfn.XLOOKUP(K330,'F U L L   S E T S  (-10%)'!T:T,'F U L L   S E T S  (-10%)'!L:L,0)+_xlfn.XLOOKUP(K330,'M A C R O S'!R:R,'M A C R O S'!K:K,0)</f>
        <v>0</v>
      </c>
      <c r="M330" s="95"/>
      <c r="N330" s="95"/>
      <c r="O330" s="90" t="s">
        <v>91</v>
      </c>
      <c r="P330" s="95">
        <f>_xlfn.XLOOKUP(O330,'F U L L   S E T S  (-10%)'!T:T,'F U L L   S E T S  (-10%)'!L:L,0)+_xlfn.XLOOKUP(O330,'M A C R O S'!R:R,'M A C R O S'!K:K,0)</f>
        <v>0</v>
      </c>
      <c r="Q330" s="90" t="s">
        <v>87</v>
      </c>
      <c r="R330" s="95">
        <f>_xlfn.XLOOKUP(Q330,'F U L L   S E T S  (-10%)'!T:T,'F U L L   S E T S  (-10%)'!L:L,0)+_xlfn.XLOOKUP(Q330,'M A C R O S'!R:R,'M A C R O S'!K:K,0)</f>
        <v>0</v>
      </c>
      <c r="S330" s="91"/>
    </row>
    <row r="331" spans="1:19" hidden="1" x14ac:dyDescent="0.2">
      <c r="A331" s="95" t="s">
        <v>618</v>
      </c>
      <c r="B331" s="95">
        <f>_xlfn.XLOOKUP(D331,'M A C R O S'!R:R,'M A C R O S'!K:K,0)</f>
        <v>0</v>
      </c>
      <c r="C331" s="95">
        <f t="shared" si="17"/>
        <v>0</v>
      </c>
      <c r="D331" s="95" t="s">
        <v>244</v>
      </c>
      <c r="E331" s="95">
        <f t="shared" si="15"/>
        <v>0</v>
      </c>
      <c r="F331" s="95">
        <v>10094</v>
      </c>
      <c r="G331" s="95">
        <f t="shared" si="16"/>
        <v>0</v>
      </c>
      <c r="J331" s="91"/>
      <c r="K331" s="91" t="s">
        <v>85</v>
      </c>
      <c r="L331" s="95">
        <f>_xlfn.XLOOKUP(K331,'F U L L   S E T S  (-10%)'!T:T,'F U L L   S E T S  (-10%)'!L:L,0)+_xlfn.XLOOKUP(K331,'M A C R O S'!R:R,'M A C R O S'!K:K,0)</f>
        <v>0</v>
      </c>
      <c r="M331" s="95"/>
      <c r="N331" s="95"/>
      <c r="O331" s="90" t="s">
        <v>91</v>
      </c>
      <c r="P331" s="95">
        <f>_xlfn.XLOOKUP(O331,'F U L L   S E T S  (-10%)'!T:T,'F U L L   S E T S  (-10%)'!L:L,0)+_xlfn.XLOOKUP(O331,'M A C R O S'!R:R,'M A C R O S'!K:K,0)</f>
        <v>0</v>
      </c>
      <c r="Q331" s="90" t="s">
        <v>87</v>
      </c>
      <c r="R331" s="95">
        <f>_xlfn.XLOOKUP(Q331,'F U L L   S E T S  (-10%)'!T:T,'F U L L   S E T S  (-10%)'!L:L,0)+_xlfn.XLOOKUP(Q331,'M A C R O S'!R:R,'M A C R O S'!K:K,0)</f>
        <v>0</v>
      </c>
      <c r="S331" s="91"/>
    </row>
    <row r="332" spans="1:19" hidden="1" x14ac:dyDescent="0.2">
      <c r="A332" s="95" t="s">
        <v>618</v>
      </c>
      <c r="B332" s="95">
        <f>_xlfn.XLOOKUP(D332,'M A C R O S'!R:R,'M A C R O S'!K:K,0)</f>
        <v>0</v>
      </c>
      <c r="C332" s="95">
        <f t="shared" si="17"/>
        <v>0</v>
      </c>
      <c r="D332" s="95" t="s">
        <v>246</v>
      </c>
      <c r="E332" s="95">
        <f t="shared" si="15"/>
        <v>0</v>
      </c>
      <c r="F332" s="95">
        <v>10094</v>
      </c>
      <c r="G332" s="95">
        <f t="shared" si="16"/>
        <v>0</v>
      </c>
      <c r="J332" s="91"/>
      <c r="K332" s="91" t="s">
        <v>85</v>
      </c>
      <c r="L332" s="95">
        <f>_xlfn.XLOOKUP(K332,'F U L L   S E T S  (-10%)'!T:T,'F U L L   S E T S  (-10%)'!L:L,0)+_xlfn.XLOOKUP(K332,'M A C R O S'!R:R,'M A C R O S'!K:K,0)</f>
        <v>0</v>
      </c>
      <c r="M332" s="91" t="s">
        <v>89</v>
      </c>
      <c r="N332" s="95">
        <f>_xlfn.XLOOKUP(M332,'F U L L   S E T S  (-10%)'!T:T,'F U L L   S E T S  (-10%)'!L:L,0)+_xlfn.XLOOKUP(M332,'M A C R O S'!R:R,'M A C R O S'!K:K,0)</f>
        <v>0</v>
      </c>
      <c r="O332" s="95"/>
      <c r="P332" s="95"/>
      <c r="Q332" s="90" t="s">
        <v>87</v>
      </c>
      <c r="R332" s="95">
        <f>_xlfn.XLOOKUP(Q332,'F U L L   S E T S  (-10%)'!T:T,'F U L L   S E T S  (-10%)'!L:L,0)+_xlfn.XLOOKUP(Q332,'M A C R O S'!R:R,'M A C R O S'!K:K,0)</f>
        <v>0</v>
      </c>
      <c r="S332" s="91"/>
    </row>
    <row r="333" spans="1:19" hidden="1" x14ac:dyDescent="0.2">
      <c r="A333" s="95" t="s">
        <v>618</v>
      </c>
      <c r="B333" s="95">
        <f>_xlfn.XLOOKUP(D333,'M A C R O S'!R:R,'M A C R O S'!K:K,0)</f>
        <v>0</v>
      </c>
      <c r="C333" s="95">
        <f t="shared" si="17"/>
        <v>0</v>
      </c>
      <c r="D333" s="95" t="s">
        <v>248</v>
      </c>
      <c r="E333" s="95">
        <f t="shared" si="15"/>
        <v>0</v>
      </c>
      <c r="F333" s="95">
        <v>10094</v>
      </c>
      <c r="G333" s="95">
        <f t="shared" si="16"/>
        <v>0</v>
      </c>
      <c r="J333" s="91"/>
      <c r="K333" s="91" t="s">
        <v>85</v>
      </c>
      <c r="L333" s="95">
        <f>_xlfn.XLOOKUP(K333,'F U L L   S E T S  (-10%)'!T:T,'F U L L   S E T S  (-10%)'!L:L,0)+_xlfn.XLOOKUP(K333,'M A C R O S'!R:R,'M A C R O S'!K:K,0)</f>
        <v>0</v>
      </c>
      <c r="M333" s="91" t="s">
        <v>89</v>
      </c>
      <c r="N333" s="95">
        <f>_xlfn.XLOOKUP(M333,'F U L L   S E T S  (-10%)'!T:T,'F U L L   S E T S  (-10%)'!L:L,0)+_xlfn.XLOOKUP(M333,'M A C R O S'!R:R,'M A C R O S'!K:K,0)</f>
        <v>0</v>
      </c>
      <c r="O333" s="95"/>
      <c r="P333" s="95"/>
      <c r="Q333" s="90" t="s">
        <v>87</v>
      </c>
      <c r="R333" s="95">
        <f>_xlfn.XLOOKUP(Q333,'F U L L   S E T S  (-10%)'!T:T,'F U L L   S E T S  (-10%)'!L:L,0)+_xlfn.XLOOKUP(Q333,'M A C R O S'!R:R,'M A C R O S'!K:K,0)</f>
        <v>0</v>
      </c>
      <c r="S333" s="91"/>
    </row>
    <row r="334" spans="1:19" hidden="1" x14ac:dyDescent="0.2">
      <c r="A334" s="95" t="s">
        <v>618</v>
      </c>
      <c r="B334" s="95">
        <f>_xlfn.XLOOKUP(D334,'M A C R O S'!R:R,'M A C R O S'!K:K,0)</f>
        <v>0</v>
      </c>
      <c r="C334" s="95">
        <f t="shared" si="17"/>
        <v>0</v>
      </c>
      <c r="D334" s="95" t="s">
        <v>250</v>
      </c>
      <c r="E334" s="95">
        <f t="shared" si="15"/>
        <v>0</v>
      </c>
      <c r="F334" s="95">
        <v>10094</v>
      </c>
      <c r="G334" s="95">
        <f t="shared" si="16"/>
        <v>0</v>
      </c>
      <c r="J334" s="91"/>
      <c r="K334" s="91" t="s">
        <v>85</v>
      </c>
      <c r="L334" s="95">
        <f>_xlfn.XLOOKUP(K334,'F U L L   S E T S  (-10%)'!T:T,'F U L L   S E T S  (-10%)'!L:L,0)+_xlfn.XLOOKUP(K334,'M A C R O S'!R:R,'M A C R O S'!K:K,0)</f>
        <v>0</v>
      </c>
      <c r="M334" s="95"/>
      <c r="N334" s="95"/>
      <c r="O334" s="90" t="s">
        <v>91</v>
      </c>
      <c r="P334" s="95">
        <f>_xlfn.XLOOKUP(O334,'F U L L   S E T S  (-10%)'!T:T,'F U L L   S E T S  (-10%)'!L:L,0)+_xlfn.XLOOKUP(O334,'M A C R O S'!R:R,'M A C R O S'!K:K,0)</f>
        <v>0</v>
      </c>
      <c r="Q334" s="90" t="s">
        <v>87</v>
      </c>
      <c r="R334" s="95">
        <f>_xlfn.XLOOKUP(Q334,'F U L L   S E T S  (-10%)'!T:T,'F U L L   S E T S  (-10%)'!L:L,0)+_xlfn.XLOOKUP(Q334,'M A C R O S'!R:R,'M A C R O S'!K:K,0)</f>
        <v>0</v>
      </c>
      <c r="S334" s="91"/>
    </row>
    <row r="335" spans="1:19" hidden="1" x14ac:dyDescent="0.2">
      <c r="A335" s="95" t="s">
        <v>618</v>
      </c>
      <c r="B335" s="95">
        <f>_xlfn.XLOOKUP(D335,'M A C R O S'!R:R,'M A C R O S'!K:K,0)</f>
        <v>0</v>
      </c>
      <c r="C335" s="95">
        <f t="shared" si="17"/>
        <v>0</v>
      </c>
      <c r="D335" s="95" t="s">
        <v>252</v>
      </c>
      <c r="E335" s="95">
        <f t="shared" si="15"/>
        <v>0</v>
      </c>
      <c r="F335" s="95">
        <v>10094</v>
      </c>
      <c r="G335" s="95">
        <f t="shared" si="16"/>
        <v>0</v>
      </c>
      <c r="J335" s="91"/>
      <c r="K335" s="91" t="s">
        <v>85</v>
      </c>
      <c r="L335" s="95">
        <f>_xlfn.XLOOKUP(K335,'F U L L   S E T S  (-10%)'!T:T,'F U L L   S E T S  (-10%)'!L:L,0)+_xlfn.XLOOKUP(K335,'M A C R O S'!R:R,'M A C R O S'!K:K,0)</f>
        <v>0</v>
      </c>
      <c r="M335" s="95"/>
      <c r="N335" s="95"/>
      <c r="O335" s="90" t="s">
        <v>91</v>
      </c>
      <c r="P335" s="95">
        <f>_xlfn.XLOOKUP(O335,'F U L L   S E T S  (-10%)'!T:T,'F U L L   S E T S  (-10%)'!L:L,0)+_xlfn.XLOOKUP(O335,'M A C R O S'!R:R,'M A C R O S'!K:K,0)</f>
        <v>0</v>
      </c>
      <c r="Q335" s="90" t="s">
        <v>87</v>
      </c>
      <c r="R335" s="95">
        <f>_xlfn.XLOOKUP(Q335,'F U L L   S E T S  (-10%)'!T:T,'F U L L   S E T S  (-10%)'!L:L,0)+_xlfn.XLOOKUP(Q335,'M A C R O S'!R:R,'M A C R O S'!K:K,0)</f>
        <v>0</v>
      </c>
      <c r="S335" s="91"/>
    </row>
    <row r="336" spans="1:19" hidden="1" x14ac:dyDescent="0.2">
      <c r="A336" s="95" t="s">
        <v>618</v>
      </c>
      <c r="B336" s="95">
        <f>_xlfn.XLOOKUP(D336,'M A C R O S'!R:R,'M A C R O S'!K:K,0)</f>
        <v>0</v>
      </c>
      <c r="C336" s="95">
        <f t="shared" si="17"/>
        <v>0</v>
      </c>
      <c r="D336" s="95" t="s">
        <v>254</v>
      </c>
      <c r="E336" s="95">
        <f t="shared" si="15"/>
        <v>0</v>
      </c>
      <c r="F336" s="95">
        <v>10094</v>
      </c>
      <c r="G336" s="95">
        <f t="shared" si="16"/>
        <v>0</v>
      </c>
      <c r="J336" s="91"/>
      <c r="K336" s="91" t="s">
        <v>85</v>
      </c>
      <c r="L336" s="95">
        <f>_xlfn.XLOOKUP(K336,'F U L L   S E T S  (-10%)'!T:T,'F U L L   S E T S  (-10%)'!L:L,0)+_xlfn.XLOOKUP(K336,'M A C R O S'!R:R,'M A C R O S'!K:K,0)</f>
        <v>0</v>
      </c>
      <c r="M336" s="91" t="s">
        <v>89</v>
      </c>
      <c r="N336" s="95">
        <f>_xlfn.XLOOKUP(M336,'F U L L   S E T S  (-10%)'!T:T,'F U L L   S E T S  (-10%)'!L:L,0)+_xlfn.XLOOKUP(M336,'M A C R O S'!R:R,'M A C R O S'!K:K,0)</f>
        <v>0</v>
      </c>
      <c r="O336" s="95"/>
      <c r="P336" s="95"/>
      <c r="Q336" s="90" t="s">
        <v>87</v>
      </c>
      <c r="R336" s="95">
        <f>_xlfn.XLOOKUP(Q336,'F U L L   S E T S  (-10%)'!T:T,'F U L L   S E T S  (-10%)'!L:L,0)+_xlfn.XLOOKUP(Q336,'M A C R O S'!R:R,'M A C R O S'!K:K,0)</f>
        <v>0</v>
      </c>
      <c r="S336" s="91"/>
    </row>
    <row r="337" spans="1:19" hidden="1" x14ac:dyDescent="0.2">
      <c r="A337" s="95" t="s">
        <v>618</v>
      </c>
      <c r="B337" s="95">
        <f>_xlfn.XLOOKUP(D337,'M A C R O S'!R:R,'M A C R O S'!K:K,0)</f>
        <v>0</v>
      </c>
      <c r="C337" s="95">
        <f t="shared" si="17"/>
        <v>0</v>
      </c>
      <c r="D337" s="95" t="s">
        <v>256</v>
      </c>
      <c r="E337" s="95">
        <f t="shared" si="15"/>
        <v>0</v>
      </c>
      <c r="F337" s="95">
        <v>10094</v>
      </c>
      <c r="G337" s="95">
        <f t="shared" si="16"/>
        <v>0</v>
      </c>
      <c r="J337" s="91"/>
      <c r="K337" s="91" t="s">
        <v>85</v>
      </c>
      <c r="L337" s="95">
        <f>_xlfn.XLOOKUP(K337,'F U L L   S E T S  (-10%)'!T:T,'F U L L   S E T S  (-10%)'!L:L,0)+_xlfn.XLOOKUP(K337,'M A C R O S'!R:R,'M A C R O S'!K:K,0)</f>
        <v>0</v>
      </c>
      <c r="M337" s="95"/>
      <c r="N337" s="95"/>
      <c r="O337" s="90" t="s">
        <v>91</v>
      </c>
      <c r="P337" s="95">
        <f>_xlfn.XLOOKUP(O337,'F U L L   S E T S  (-10%)'!T:T,'F U L L   S E T S  (-10%)'!L:L,0)+_xlfn.XLOOKUP(O337,'M A C R O S'!R:R,'M A C R O S'!K:K,0)</f>
        <v>0</v>
      </c>
      <c r="Q337" s="90" t="s">
        <v>87</v>
      </c>
      <c r="R337" s="95">
        <f>_xlfn.XLOOKUP(Q337,'F U L L   S E T S  (-10%)'!T:T,'F U L L   S E T S  (-10%)'!L:L,0)+_xlfn.XLOOKUP(Q337,'M A C R O S'!R:R,'M A C R O S'!K:K,0)</f>
        <v>0</v>
      </c>
      <c r="S337" s="91"/>
    </row>
    <row r="338" spans="1:19" hidden="1" x14ac:dyDescent="0.2">
      <c r="A338" s="161" t="s">
        <v>618</v>
      </c>
      <c r="B338" s="161">
        <f>_xlfn.XLOOKUP(D338,'M A C R O S'!R:R,'M A C R O S'!L:L,0)</f>
        <v>0</v>
      </c>
      <c r="C338" s="161">
        <f t="shared" si="17"/>
        <v>0</v>
      </c>
      <c r="D338" s="161" t="s">
        <v>171</v>
      </c>
      <c r="E338" s="161">
        <f t="shared" si="15"/>
        <v>0</v>
      </c>
      <c r="F338" s="161">
        <v>10134</v>
      </c>
      <c r="G338" s="161">
        <f t="shared" si="16"/>
        <v>0</v>
      </c>
      <c r="J338" s="91"/>
      <c r="K338" s="91" t="s">
        <v>77</v>
      </c>
      <c r="L338" s="95">
        <f>_xlfn.XLOOKUP(K338,'F U L L   S E T S  (-10%)'!T:T,'F U L L   S E T S  (-10%)'!M:M,0)+_xlfn.XLOOKUP(K338,'M A C R O S'!R:R,'M A C R O S'!L:L,0)</f>
        <v>0</v>
      </c>
      <c r="M338" s="91" t="s">
        <v>81</v>
      </c>
      <c r="N338" s="95">
        <f>_xlfn.XLOOKUP(M338,'F U L L   S E T S  (-10%)'!T:T,'F U L L   S E T S  (-10%)'!M:M,0)+_xlfn.XLOOKUP(M338,'M A C R O S'!R:R,'M A C R O S'!L:L,0)</f>
        <v>0</v>
      </c>
      <c r="O338" s="95"/>
      <c r="P338" s="95"/>
      <c r="Q338" s="91" t="s">
        <v>79</v>
      </c>
      <c r="R338" s="95">
        <f>_xlfn.XLOOKUP(Q338,'F U L L   S E T S  (-10%)'!T:T,'F U L L   S E T S  (-10%)'!M:M,0)+_xlfn.XLOOKUP(Q338,'M A C R O S'!R:R,'M A C R O S'!L:L,0)</f>
        <v>0</v>
      </c>
      <c r="S338" s="91"/>
    </row>
    <row r="339" spans="1:19" hidden="1" x14ac:dyDescent="0.2">
      <c r="A339" s="95" t="s">
        <v>618</v>
      </c>
      <c r="B339" s="95">
        <f>_xlfn.XLOOKUP(D339,'M A C R O S'!R:R,'M A C R O S'!L:L,0)</f>
        <v>0</v>
      </c>
      <c r="C339" s="95">
        <f t="shared" si="17"/>
        <v>0</v>
      </c>
      <c r="D339" s="95" t="s">
        <v>173</v>
      </c>
      <c r="E339" s="95">
        <f t="shared" si="15"/>
        <v>0</v>
      </c>
      <c r="F339" s="95">
        <v>10134</v>
      </c>
      <c r="G339" s="95">
        <f t="shared" si="16"/>
        <v>0</v>
      </c>
      <c r="J339" s="91"/>
      <c r="K339" s="91" t="s">
        <v>77</v>
      </c>
      <c r="L339" s="95">
        <f>_xlfn.XLOOKUP(K339,'F U L L   S E T S  (-10%)'!T:T,'F U L L   S E T S  (-10%)'!M:M,0)+_xlfn.XLOOKUP(K339,'M A C R O S'!R:R,'M A C R O S'!L:L,0)</f>
        <v>0</v>
      </c>
      <c r="M339" s="95"/>
      <c r="N339" s="95"/>
      <c r="O339" s="91" t="s">
        <v>83</v>
      </c>
      <c r="P339" s="95">
        <f>_xlfn.XLOOKUP(O339,'F U L L   S E T S  (-10%)'!T:T,'F U L L   S E T S  (-10%)'!M:M,0)+_xlfn.XLOOKUP(O339,'M A C R O S'!R:R,'M A C R O S'!L:L,0)</f>
        <v>0</v>
      </c>
      <c r="Q339" s="91" t="s">
        <v>79</v>
      </c>
      <c r="R339" s="95">
        <f>_xlfn.XLOOKUP(Q339,'F U L L   S E T S  (-10%)'!T:T,'F U L L   S E T S  (-10%)'!M:M,0)+_xlfn.XLOOKUP(Q339,'M A C R O S'!R:R,'M A C R O S'!L:L,0)</f>
        <v>0</v>
      </c>
      <c r="S339" s="91"/>
    </row>
    <row r="340" spans="1:19" hidden="1" x14ac:dyDescent="0.2">
      <c r="A340" s="95" t="s">
        <v>618</v>
      </c>
      <c r="B340" s="95">
        <f>_xlfn.XLOOKUP(D340,'M A C R O S'!R:R,'M A C R O S'!L:L,0)</f>
        <v>0</v>
      </c>
      <c r="C340" s="95">
        <f t="shared" si="17"/>
        <v>0</v>
      </c>
      <c r="D340" s="95" t="s">
        <v>175</v>
      </c>
      <c r="E340" s="95">
        <f t="shared" si="15"/>
        <v>0</v>
      </c>
      <c r="F340" s="95">
        <v>10134</v>
      </c>
      <c r="G340" s="95">
        <f t="shared" si="16"/>
        <v>0</v>
      </c>
      <c r="J340" s="91"/>
      <c r="K340" s="91" t="s">
        <v>77</v>
      </c>
      <c r="L340" s="95">
        <f>_xlfn.XLOOKUP(K340,'F U L L   S E T S  (-10%)'!T:T,'F U L L   S E T S  (-10%)'!M:M,0)+_xlfn.XLOOKUP(K340,'M A C R O S'!R:R,'M A C R O S'!L:L,0)</f>
        <v>0</v>
      </c>
      <c r="M340" s="91" t="s">
        <v>81</v>
      </c>
      <c r="N340" s="95">
        <f>_xlfn.XLOOKUP(M340,'F U L L   S E T S  (-10%)'!T:T,'F U L L   S E T S  (-10%)'!M:M,0)+_xlfn.XLOOKUP(M340,'M A C R O S'!R:R,'M A C R O S'!L:L,0)</f>
        <v>0</v>
      </c>
      <c r="O340" s="95"/>
      <c r="P340" s="95"/>
      <c r="Q340" s="91" t="s">
        <v>79</v>
      </c>
      <c r="R340" s="95">
        <f>_xlfn.XLOOKUP(Q340,'F U L L   S E T S  (-10%)'!T:T,'F U L L   S E T S  (-10%)'!M:M,0)+_xlfn.XLOOKUP(Q340,'M A C R O S'!R:R,'M A C R O S'!L:L,0)</f>
        <v>0</v>
      </c>
      <c r="S340" s="91"/>
    </row>
    <row r="341" spans="1:19" hidden="1" x14ac:dyDescent="0.2">
      <c r="A341" s="95" t="s">
        <v>618</v>
      </c>
      <c r="B341" s="95">
        <f>_xlfn.XLOOKUP(D341,'M A C R O S'!R:R,'M A C R O S'!L:L,0)</f>
        <v>0</v>
      </c>
      <c r="C341" s="95">
        <f t="shared" si="17"/>
        <v>0</v>
      </c>
      <c r="D341" s="95" t="s">
        <v>177</v>
      </c>
      <c r="E341" s="95">
        <f t="shared" si="15"/>
        <v>0</v>
      </c>
      <c r="F341" s="95">
        <v>10134</v>
      </c>
      <c r="G341" s="95">
        <f t="shared" si="16"/>
        <v>0</v>
      </c>
      <c r="J341" s="91"/>
      <c r="K341" s="91" t="s">
        <v>77</v>
      </c>
      <c r="L341" s="95">
        <f>_xlfn.XLOOKUP(K341,'F U L L   S E T S  (-10%)'!T:T,'F U L L   S E T S  (-10%)'!M:M,0)+_xlfn.XLOOKUP(K341,'M A C R O S'!R:R,'M A C R O S'!L:L,0)</f>
        <v>0</v>
      </c>
      <c r="M341" s="91" t="s">
        <v>81</v>
      </c>
      <c r="N341" s="95">
        <f>_xlfn.XLOOKUP(M341,'F U L L   S E T S  (-10%)'!T:T,'F U L L   S E T S  (-10%)'!M:M,0)+_xlfn.XLOOKUP(M341,'M A C R O S'!R:R,'M A C R O S'!L:L,0)</f>
        <v>0</v>
      </c>
      <c r="O341" s="95"/>
      <c r="P341" s="95"/>
      <c r="Q341" s="91" t="s">
        <v>79</v>
      </c>
      <c r="R341" s="95">
        <f>_xlfn.XLOOKUP(Q341,'F U L L   S E T S  (-10%)'!T:T,'F U L L   S E T S  (-10%)'!M:M,0)+_xlfn.XLOOKUP(Q341,'M A C R O S'!R:R,'M A C R O S'!L:L,0)</f>
        <v>0</v>
      </c>
      <c r="S341" s="91"/>
    </row>
    <row r="342" spans="1:19" hidden="1" x14ac:dyDescent="0.2">
      <c r="A342" s="95" t="s">
        <v>618</v>
      </c>
      <c r="B342" s="95">
        <f>_xlfn.XLOOKUP(D342,'M A C R O S'!R:R,'M A C R O S'!L:L,0)</f>
        <v>0</v>
      </c>
      <c r="C342" s="95">
        <f t="shared" si="17"/>
        <v>0</v>
      </c>
      <c r="D342" s="95" t="s">
        <v>179</v>
      </c>
      <c r="E342" s="95">
        <f t="shared" si="15"/>
        <v>0</v>
      </c>
      <c r="F342" s="95">
        <v>10134</v>
      </c>
      <c r="G342" s="95">
        <f t="shared" si="16"/>
        <v>0</v>
      </c>
      <c r="J342" s="91"/>
      <c r="K342" s="91" t="s">
        <v>77</v>
      </c>
      <c r="L342" s="95">
        <f>_xlfn.XLOOKUP(K342,'F U L L   S E T S  (-10%)'!T:T,'F U L L   S E T S  (-10%)'!M:M,0)+_xlfn.XLOOKUP(K342,'M A C R O S'!R:R,'M A C R O S'!L:L,0)</f>
        <v>0</v>
      </c>
      <c r="M342" s="95"/>
      <c r="N342" s="95"/>
      <c r="O342" s="91" t="s">
        <v>83</v>
      </c>
      <c r="P342" s="95">
        <f>_xlfn.XLOOKUP(O342,'F U L L   S E T S  (-10%)'!T:T,'F U L L   S E T S  (-10%)'!M:M,0)+_xlfn.XLOOKUP(O342,'M A C R O S'!R:R,'M A C R O S'!L:L,0)</f>
        <v>0</v>
      </c>
      <c r="Q342" s="91" t="s">
        <v>79</v>
      </c>
      <c r="R342" s="95">
        <f>_xlfn.XLOOKUP(Q342,'F U L L   S E T S  (-10%)'!T:T,'F U L L   S E T S  (-10%)'!M:M,0)+_xlfn.XLOOKUP(Q342,'M A C R O S'!R:R,'M A C R O S'!L:L,0)</f>
        <v>0</v>
      </c>
      <c r="S342" s="91"/>
    </row>
    <row r="343" spans="1:19" hidden="1" x14ac:dyDescent="0.2">
      <c r="A343" s="95" t="s">
        <v>618</v>
      </c>
      <c r="B343" s="95">
        <f>_xlfn.XLOOKUP(D343,'M A C R O S'!R:R,'M A C R O S'!L:L,0)</f>
        <v>0</v>
      </c>
      <c r="C343" s="95">
        <f t="shared" si="17"/>
        <v>0</v>
      </c>
      <c r="D343" s="95" t="s">
        <v>181</v>
      </c>
      <c r="E343" s="95">
        <f t="shared" si="15"/>
        <v>0</v>
      </c>
      <c r="F343" s="95">
        <v>10134</v>
      </c>
      <c r="G343" s="95">
        <f t="shared" si="16"/>
        <v>0</v>
      </c>
      <c r="J343" s="91"/>
      <c r="K343" s="91" t="s">
        <v>77</v>
      </c>
      <c r="L343" s="95">
        <f>_xlfn.XLOOKUP(K343,'F U L L   S E T S  (-10%)'!T:T,'F U L L   S E T S  (-10%)'!M:M,0)+_xlfn.XLOOKUP(K343,'M A C R O S'!R:R,'M A C R O S'!L:L,0)</f>
        <v>0</v>
      </c>
      <c r="M343" s="95"/>
      <c r="N343" s="95"/>
      <c r="O343" s="91" t="s">
        <v>83</v>
      </c>
      <c r="P343" s="95">
        <f>_xlfn.XLOOKUP(O343,'F U L L   S E T S  (-10%)'!T:T,'F U L L   S E T S  (-10%)'!M:M,0)+_xlfn.XLOOKUP(O343,'M A C R O S'!R:R,'M A C R O S'!L:L,0)</f>
        <v>0</v>
      </c>
      <c r="Q343" s="91" t="s">
        <v>79</v>
      </c>
      <c r="R343" s="95">
        <f>_xlfn.XLOOKUP(Q343,'F U L L   S E T S  (-10%)'!T:T,'F U L L   S E T S  (-10%)'!M:M,0)+_xlfn.XLOOKUP(Q343,'M A C R O S'!R:R,'M A C R O S'!L:L,0)</f>
        <v>0</v>
      </c>
      <c r="S343" s="91"/>
    </row>
    <row r="344" spans="1:19" hidden="1" x14ac:dyDescent="0.2">
      <c r="A344" s="95" t="s">
        <v>618</v>
      </c>
      <c r="B344" s="95">
        <f>_xlfn.XLOOKUP(D344,'M A C R O S'!R:R,'M A C R O S'!L:L,0)</f>
        <v>0</v>
      </c>
      <c r="C344" s="95">
        <f t="shared" si="17"/>
        <v>0</v>
      </c>
      <c r="D344" s="95" t="s">
        <v>183</v>
      </c>
      <c r="E344" s="95">
        <f t="shared" si="15"/>
        <v>0</v>
      </c>
      <c r="F344" s="95">
        <v>10134</v>
      </c>
      <c r="G344" s="95">
        <f t="shared" si="16"/>
        <v>0</v>
      </c>
      <c r="J344" s="91"/>
      <c r="K344" s="91" t="s">
        <v>77</v>
      </c>
      <c r="L344" s="95">
        <f>_xlfn.XLOOKUP(K344,'F U L L   S E T S  (-10%)'!T:T,'F U L L   S E T S  (-10%)'!M:M,0)+_xlfn.XLOOKUP(K344,'M A C R O S'!R:R,'M A C R O S'!L:L,0)</f>
        <v>0</v>
      </c>
      <c r="M344" s="91" t="s">
        <v>81</v>
      </c>
      <c r="N344" s="95">
        <f>_xlfn.XLOOKUP(M344,'F U L L   S E T S  (-10%)'!T:T,'F U L L   S E T S  (-10%)'!M:M,0)+_xlfn.XLOOKUP(M344,'M A C R O S'!R:R,'M A C R O S'!L:L,0)</f>
        <v>0</v>
      </c>
      <c r="O344" s="95"/>
      <c r="P344" s="95"/>
      <c r="Q344" s="91" t="s">
        <v>79</v>
      </c>
      <c r="R344" s="95">
        <f>_xlfn.XLOOKUP(Q344,'F U L L   S E T S  (-10%)'!T:T,'F U L L   S E T S  (-10%)'!M:M,0)+_xlfn.XLOOKUP(Q344,'M A C R O S'!R:R,'M A C R O S'!L:L,0)</f>
        <v>0</v>
      </c>
      <c r="S344" s="91"/>
    </row>
    <row r="345" spans="1:19" hidden="1" x14ac:dyDescent="0.2">
      <c r="A345" s="95" t="s">
        <v>618</v>
      </c>
      <c r="B345" s="95">
        <f>_xlfn.XLOOKUP(D345,'M A C R O S'!R:R,'M A C R O S'!L:L,0)</f>
        <v>0</v>
      </c>
      <c r="C345" s="95">
        <f t="shared" si="17"/>
        <v>0</v>
      </c>
      <c r="D345" s="95" t="s">
        <v>185</v>
      </c>
      <c r="E345" s="95">
        <f t="shared" si="15"/>
        <v>0</v>
      </c>
      <c r="F345" s="95">
        <v>10134</v>
      </c>
      <c r="G345" s="95">
        <f t="shared" si="16"/>
        <v>0</v>
      </c>
      <c r="J345" s="91"/>
      <c r="K345" s="91" t="s">
        <v>77</v>
      </c>
      <c r="L345" s="95">
        <f>_xlfn.XLOOKUP(K345,'F U L L   S E T S  (-10%)'!T:T,'F U L L   S E T S  (-10%)'!M:M,0)+_xlfn.XLOOKUP(K345,'M A C R O S'!R:R,'M A C R O S'!L:L,0)</f>
        <v>0</v>
      </c>
      <c r="M345" s="91" t="s">
        <v>81</v>
      </c>
      <c r="N345" s="95">
        <f>_xlfn.XLOOKUP(M345,'F U L L   S E T S  (-10%)'!T:T,'F U L L   S E T S  (-10%)'!M:M,0)+_xlfn.XLOOKUP(M345,'M A C R O S'!R:R,'M A C R O S'!L:L,0)</f>
        <v>0</v>
      </c>
      <c r="O345" s="95"/>
      <c r="P345" s="95"/>
      <c r="Q345" s="91" t="s">
        <v>79</v>
      </c>
      <c r="R345" s="95">
        <f>_xlfn.XLOOKUP(Q345,'F U L L   S E T S  (-10%)'!T:T,'F U L L   S E T S  (-10%)'!M:M,0)+_xlfn.XLOOKUP(Q345,'M A C R O S'!R:R,'M A C R O S'!L:L,0)</f>
        <v>0</v>
      </c>
      <c r="S345" s="91"/>
    </row>
    <row r="346" spans="1:19" hidden="1" x14ac:dyDescent="0.2">
      <c r="A346" s="95" t="s">
        <v>618</v>
      </c>
      <c r="B346" s="95">
        <f>_xlfn.XLOOKUP(D346,'M A C R O S'!R:R,'M A C R O S'!L:L,0)</f>
        <v>0</v>
      </c>
      <c r="C346" s="95">
        <f t="shared" si="17"/>
        <v>0</v>
      </c>
      <c r="D346" s="95" t="s">
        <v>187</v>
      </c>
      <c r="E346" s="95">
        <f t="shared" si="15"/>
        <v>0</v>
      </c>
      <c r="F346" s="95">
        <v>10134</v>
      </c>
      <c r="G346" s="95">
        <f t="shared" si="16"/>
        <v>0</v>
      </c>
      <c r="J346" s="91"/>
      <c r="K346" s="91" t="s">
        <v>77</v>
      </c>
      <c r="L346" s="95">
        <f>_xlfn.XLOOKUP(K346,'F U L L   S E T S  (-10%)'!T:T,'F U L L   S E T S  (-10%)'!M:M,0)+_xlfn.XLOOKUP(K346,'M A C R O S'!R:R,'M A C R O S'!L:L,0)</f>
        <v>0</v>
      </c>
      <c r="M346" s="95"/>
      <c r="N346" s="95"/>
      <c r="O346" s="91" t="s">
        <v>83</v>
      </c>
      <c r="P346" s="95">
        <f>_xlfn.XLOOKUP(O346,'F U L L   S E T S  (-10%)'!T:T,'F U L L   S E T S  (-10%)'!M:M,0)+_xlfn.XLOOKUP(O346,'M A C R O S'!R:R,'M A C R O S'!L:L,0)</f>
        <v>0</v>
      </c>
      <c r="Q346" s="91" t="s">
        <v>79</v>
      </c>
      <c r="R346" s="95">
        <f>_xlfn.XLOOKUP(Q346,'F U L L   S E T S  (-10%)'!T:T,'F U L L   S E T S  (-10%)'!M:M,0)+_xlfn.XLOOKUP(Q346,'M A C R O S'!R:R,'M A C R O S'!L:L,0)</f>
        <v>0</v>
      </c>
      <c r="S346" s="91"/>
    </row>
    <row r="347" spans="1:19" hidden="1" x14ac:dyDescent="0.2">
      <c r="A347" s="95" t="s">
        <v>618</v>
      </c>
      <c r="B347" s="95">
        <f>_xlfn.XLOOKUP(D347,'M A C R O S'!R:R,'M A C R O S'!L:L,0)</f>
        <v>0</v>
      </c>
      <c r="C347" s="95">
        <f t="shared" si="17"/>
        <v>0</v>
      </c>
      <c r="D347" s="95" t="s">
        <v>189</v>
      </c>
      <c r="E347" s="95">
        <f t="shared" si="15"/>
        <v>0</v>
      </c>
      <c r="F347" s="95">
        <v>10134</v>
      </c>
      <c r="G347" s="95">
        <f t="shared" si="16"/>
        <v>0</v>
      </c>
      <c r="J347" s="91"/>
      <c r="K347" s="91" t="s">
        <v>77</v>
      </c>
      <c r="L347" s="95">
        <f>_xlfn.XLOOKUP(K347,'F U L L   S E T S  (-10%)'!T:T,'F U L L   S E T S  (-10%)'!M:M,0)+_xlfn.XLOOKUP(K347,'M A C R O S'!R:R,'M A C R O S'!L:L,0)</f>
        <v>0</v>
      </c>
      <c r="M347" s="91" t="s">
        <v>81</v>
      </c>
      <c r="N347" s="95">
        <f>_xlfn.XLOOKUP(M347,'F U L L   S E T S  (-10%)'!T:T,'F U L L   S E T S  (-10%)'!M:M,0)+_xlfn.XLOOKUP(M347,'M A C R O S'!R:R,'M A C R O S'!L:L,0)</f>
        <v>0</v>
      </c>
      <c r="O347" s="95"/>
      <c r="P347" s="95"/>
      <c r="Q347" s="91" t="s">
        <v>79</v>
      </c>
      <c r="R347" s="95">
        <f>_xlfn.XLOOKUP(Q347,'F U L L   S E T S  (-10%)'!T:T,'F U L L   S E T S  (-10%)'!M:M,0)+_xlfn.XLOOKUP(Q347,'M A C R O S'!R:R,'M A C R O S'!L:L,0)</f>
        <v>0</v>
      </c>
      <c r="S347" s="91"/>
    </row>
    <row r="348" spans="1:19" hidden="1" x14ac:dyDescent="0.2">
      <c r="A348" s="95" t="s">
        <v>618</v>
      </c>
      <c r="B348" s="95">
        <f>_xlfn.XLOOKUP(D348,'M A C R O S'!R:R,'M A C R O S'!L:L,0)</f>
        <v>0</v>
      </c>
      <c r="C348" s="95">
        <f t="shared" si="17"/>
        <v>0</v>
      </c>
      <c r="D348" s="95" t="s">
        <v>191</v>
      </c>
      <c r="E348" s="95">
        <f t="shared" si="15"/>
        <v>0</v>
      </c>
      <c r="F348" s="95">
        <v>10134</v>
      </c>
      <c r="G348" s="95">
        <f t="shared" si="16"/>
        <v>0</v>
      </c>
      <c r="J348" s="91"/>
      <c r="K348" s="91" t="s">
        <v>77</v>
      </c>
      <c r="L348" s="95">
        <f>_xlfn.XLOOKUP(K348,'F U L L   S E T S  (-10%)'!T:T,'F U L L   S E T S  (-10%)'!M:M,0)+_xlfn.XLOOKUP(K348,'M A C R O S'!R:R,'M A C R O S'!L:L,0)</f>
        <v>0</v>
      </c>
      <c r="M348" s="91" t="s">
        <v>81</v>
      </c>
      <c r="N348" s="95">
        <f>_xlfn.XLOOKUP(M348,'F U L L   S E T S  (-10%)'!T:T,'F U L L   S E T S  (-10%)'!M:M,0)+_xlfn.XLOOKUP(M348,'M A C R O S'!R:R,'M A C R O S'!L:L,0)</f>
        <v>0</v>
      </c>
      <c r="O348" s="95"/>
      <c r="P348" s="95"/>
      <c r="Q348" s="91" t="s">
        <v>79</v>
      </c>
      <c r="R348" s="95">
        <f>_xlfn.XLOOKUP(Q348,'F U L L   S E T S  (-10%)'!T:T,'F U L L   S E T S  (-10%)'!M:M,0)+_xlfn.XLOOKUP(Q348,'M A C R O S'!R:R,'M A C R O S'!L:L,0)</f>
        <v>0</v>
      </c>
      <c r="S348" s="91"/>
    </row>
    <row r="349" spans="1:19" hidden="1" x14ac:dyDescent="0.2">
      <c r="A349" s="95" t="s">
        <v>618</v>
      </c>
      <c r="B349" s="95">
        <f>_xlfn.XLOOKUP(D349,'M A C R O S'!R:R,'M A C R O S'!L:L,0)</f>
        <v>0</v>
      </c>
      <c r="C349" s="95">
        <f t="shared" si="17"/>
        <v>0</v>
      </c>
      <c r="D349" s="95" t="s">
        <v>193</v>
      </c>
      <c r="E349" s="95">
        <f t="shared" si="15"/>
        <v>0</v>
      </c>
      <c r="F349" s="95">
        <v>10134</v>
      </c>
      <c r="G349" s="95">
        <f t="shared" si="16"/>
        <v>0</v>
      </c>
      <c r="J349" s="91"/>
      <c r="K349" s="91" t="s">
        <v>77</v>
      </c>
      <c r="L349" s="95">
        <f>_xlfn.XLOOKUP(K349,'F U L L   S E T S  (-10%)'!T:T,'F U L L   S E T S  (-10%)'!M:M,0)+_xlfn.XLOOKUP(K349,'M A C R O S'!R:R,'M A C R O S'!L:L,0)</f>
        <v>0</v>
      </c>
      <c r="M349" s="91" t="s">
        <v>81</v>
      </c>
      <c r="N349" s="95">
        <f>_xlfn.XLOOKUP(M349,'F U L L   S E T S  (-10%)'!T:T,'F U L L   S E T S  (-10%)'!M:M,0)+_xlfn.XLOOKUP(M349,'M A C R O S'!R:R,'M A C R O S'!L:L,0)</f>
        <v>0</v>
      </c>
      <c r="O349" s="95"/>
      <c r="P349" s="95"/>
      <c r="Q349" s="91" t="s">
        <v>79</v>
      </c>
      <c r="R349" s="95">
        <f>_xlfn.XLOOKUP(Q349,'F U L L   S E T S  (-10%)'!T:T,'F U L L   S E T S  (-10%)'!M:M,0)+_xlfn.XLOOKUP(Q349,'M A C R O S'!R:R,'M A C R O S'!L:L,0)</f>
        <v>0</v>
      </c>
      <c r="S349" s="91"/>
    </row>
    <row r="350" spans="1:19" hidden="1" x14ac:dyDescent="0.2">
      <c r="A350" s="95" t="s">
        <v>618</v>
      </c>
      <c r="B350" s="95">
        <f>_xlfn.XLOOKUP(D350,'M A C R O S'!R:R,'M A C R O S'!L:L,0)</f>
        <v>0</v>
      </c>
      <c r="C350" s="95">
        <f t="shared" si="17"/>
        <v>0</v>
      </c>
      <c r="D350" s="95" t="s">
        <v>195</v>
      </c>
      <c r="E350" s="95">
        <f t="shared" si="15"/>
        <v>0</v>
      </c>
      <c r="F350" s="95">
        <v>10134</v>
      </c>
      <c r="G350" s="95">
        <f t="shared" si="16"/>
        <v>0</v>
      </c>
      <c r="J350" s="91"/>
      <c r="K350" s="91" t="s">
        <v>77</v>
      </c>
      <c r="L350" s="95">
        <f>_xlfn.XLOOKUP(K350,'F U L L   S E T S  (-10%)'!T:T,'F U L L   S E T S  (-10%)'!M:M,0)+_xlfn.XLOOKUP(K350,'M A C R O S'!R:R,'M A C R O S'!L:L,0)</f>
        <v>0</v>
      </c>
      <c r="M350" s="91" t="s">
        <v>81</v>
      </c>
      <c r="N350" s="95">
        <f>_xlfn.XLOOKUP(M350,'F U L L   S E T S  (-10%)'!T:T,'F U L L   S E T S  (-10%)'!M:M,0)+_xlfn.XLOOKUP(M350,'M A C R O S'!R:R,'M A C R O S'!L:L,0)</f>
        <v>0</v>
      </c>
      <c r="O350" s="95"/>
      <c r="P350" s="95"/>
      <c r="Q350" s="91" t="s">
        <v>79</v>
      </c>
      <c r="R350" s="95">
        <f>_xlfn.XLOOKUP(Q350,'F U L L   S E T S  (-10%)'!T:T,'F U L L   S E T S  (-10%)'!M:M,0)+_xlfn.XLOOKUP(Q350,'M A C R O S'!R:R,'M A C R O S'!L:L,0)</f>
        <v>0</v>
      </c>
      <c r="S350" s="91"/>
    </row>
    <row r="351" spans="1:19" hidden="1" x14ac:dyDescent="0.2">
      <c r="A351" s="95" t="s">
        <v>618</v>
      </c>
      <c r="B351" s="95">
        <f>_xlfn.XLOOKUP(D351,'M A C R O S'!R:R,'M A C R O S'!L:L,0)</f>
        <v>0</v>
      </c>
      <c r="C351" s="95">
        <f t="shared" si="17"/>
        <v>0</v>
      </c>
      <c r="D351" s="95" t="s">
        <v>197</v>
      </c>
      <c r="E351" s="95">
        <f t="shared" si="15"/>
        <v>0</v>
      </c>
      <c r="F351" s="95">
        <v>10134</v>
      </c>
      <c r="G351" s="95">
        <f t="shared" si="16"/>
        <v>0</v>
      </c>
      <c r="J351" s="91"/>
      <c r="K351" s="91" t="s">
        <v>77</v>
      </c>
      <c r="L351" s="95">
        <f>_xlfn.XLOOKUP(K351,'F U L L   S E T S  (-10%)'!T:T,'F U L L   S E T S  (-10%)'!M:M,0)+_xlfn.XLOOKUP(K351,'M A C R O S'!R:R,'M A C R O S'!L:L,0)</f>
        <v>0</v>
      </c>
      <c r="M351" s="95"/>
      <c r="N351" s="95"/>
      <c r="O351" s="91" t="s">
        <v>83</v>
      </c>
      <c r="P351" s="95">
        <f>_xlfn.XLOOKUP(O351,'F U L L   S E T S  (-10%)'!T:T,'F U L L   S E T S  (-10%)'!M:M,0)+_xlfn.XLOOKUP(O351,'M A C R O S'!R:R,'M A C R O S'!L:L,0)</f>
        <v>0</v>
      </c>
      <c r="Q351" s="91" t="s">
        <v>79</v>
      </c>
      <c r="R351" s="95">
        <f>_xlfn.XLOOKUP(Q351,'F U L L   S E T S  (-10%)'!T:T,'F U L L   S E T S  (-10%)'!M:M,0)+_xlfn.XLOOKUP(Q351,'M A C R O S'!R:R,'M A C R O S'!L:L,0)</f>
        <v>0</v>
      </c>
      <c r="S351" s="91"/>
    </row>
    <row r="352" spans="1:19" hidden="1" x14ac:dyDescent="0.2">
      <c r="A352" s="95" t="s">
        <v>618</v>
      </c>
      <c r="B352" s="95">
        <f>_xlfn.XLOOKUP(D352,'M A C R O S'!R:R,'M A C R O S'!L:L,0)</f>
        <v>0</v>
      </c>
      <c r="C352" s="95">
        <f t="shared" si="17"/>
        <v>0</v>
      </c>
      <c r="D352" s="95" t="s">
        <v>199</v>
      </c>
      <c r="E352" s="95">
        <f t="shared" si="15"/>
        <v>0</v>
      </c>
      <c r="F352" s="95">
        <v>10134</v>
      </c>
      <c r="G352" s="95">
        <f t="shared" si="16"/>
        <v>0</v>
      </c>
      <c r="J352" s="91"/>
      <c r="K352" s="91" t="s">
        <v>77</v>
      </c>
      <c r="L352" s="95">
        <f>_xlfn.XLOOKUP(K352,'F U L L   S E T S  (-10%)'!T:T,'F U L L   S E T S  (-10%)'!M:M,0)+_xlfn.XLOOKUP(K352,'M A C R O S'!R:R,'M A C R O S'!L:L,0)</f>
        <v>0</v>
      </c>
      <c r="M352" s="95"/>
      <c r="N352" s="95"/>
      <c r="O352" s="91" t="s">
        <v>83</v>
      </c>
      <c r="P352" s="95">
        <f>_xlfn.XLOOKUP(O352,'F U L L   S E T S  (-10%)'!T:T,'F U L L   S E T S  (-10%)'!M:M,0)+_xlfn.XLOOKUP(O352,'M A C R O S'!R:R,'M A C R O S'!L:L,0)</f>
        <v>0</v>
      </c>
      <c r="Q352" s="91" t="s">
        <v>79</v>
      </c>
      <c r="R352" s="95">
        <f>_xlfn.XLOOKUP(Q352,'F U L L   S E T S  (-10%)'!T:T,'F U L L   S E T S  (-10%)'!M:M,0)+_xlfn.XLOOKUP(Q352,'M A C R O S'!R:R,'M A C R O S'!L:L,0)</f>
        <v>0</v>
      </c>
      <c r="S352" s="91"/>
    </row>
    <row r="353" spans="1:19" hidden="1" x14ac:dyDescent="0.2">
      <c r="A353" s="95" t="s">
        <v>618</v>
      </c>
      <c r="B353" s="95">
        <f>_xlfn.XLOOKUP(D353,'M A C R O S'!R:R,'M A C R O S'!L:L,0)</f>
        <v>0</v>
      </c>
      <c r="C353" s="95">
        <f t="shared" si="17"/>
        <v>0</v>
      </c>
      <c r="D353" s="95" t="s">
        <v>201</v>
      </c>
      <c r="E353" s="95">
        <f t="shared" si="15"/>
        <v>0</v>
      </c>
      <c r="F353" s="95">
        <v>10134</v>
      </c>
      <c r="G353" s="95">
        <f t="shared" si="16"/>
        <v>0</v>
      </c>
      <c r="J353" s="91"/>
      <c r="K353" s="91" t="s">
        <v>77</v>
      </c>
      <c r="L353" s="95">
        <f>_xlfn.XLOOKUP(K353,'F U L L   S E T S  (-10%)'!T:T,'F U L L   S E T S  (-10%)'!M:M,0)+_xlfn.XLOOKUP(K353,'M A C R O S'!R:R,'M A C R O S'!L:L,0)</f>
        <v>0</v>
      </c>
      <c r="M353" s="91" t="s">
        <v>81</v>
      </c>
      <c r="N353" s="95">
        <f>_xlfn.XLOOKUP(M353,'F U L L   S E T S  (-10%)'!T:T,'F U L L   S E T S  (-10%)'!M:M,0)+_xlfn.XLOOKUP(M353,'M A C R O S'!R:R,'M A C R O S'!L:L,0)</f>
        <v>0</v>
      </c>
      <c r="O353" s="95"/>
      <c r="P353" s="95"/>
      <c r="Q353" s="91" t="s">
        <v>79</v>
      </c>
      <c r="R353" s="95">
        <f>_xlfn.XLOOKUP(Q353,'F U L L   S E T S  (-10%)'!T:T,'F U L L   S E T S  (-10%)'!M:M,0)+_xlfn.XLOOKUP(Q353,'M A C R O S'!R:R,'M A C R O S'!L:L,0)</f>
        <v>0</v>
      </c>
      <c r="S353" s="91"/>
    </row>
    <row r="354" spans="1:19" hidden="1" x14ac:dyDescent="0.2">
      <c r="A354" s="95" t="s">
        <v>618</v>
      </c>
      <c r="B354" s="95">
        <f>_xlfn.XLOOKUP(D354,'M A C R O S'!R:R,'M A C R O S'!L:L,0)</f>
        <v>0</v>
      </c>
      <c r="C354" s="95">
        <f t="shared" si="17"/>
        <v>0</v>
      </c>
      <c r="D354" s="95" t="s">
        <v>203</v>
      </c>
      <c r="E354" s="95">
        <f t="shared" si="15"/>
        <v>0</v>
      </c>
      <c r="F354" s="95">
        <v>10134</v>
      </c>
      <c r="G354" s="95">
        <f t="shared" si="16"/>
        <v>0</v>
      </c>
      <c r="J354" s="91"/>
      <c r="K354" s="91" t="s">
        <v>77</v>
      </c>
      <c r="L354" s="95">
        <f>_xlfn.XLOOKUP(K354,'F U L L   S E T S  (-10%)'!T:T,'F U L L   S E T S  (-10%)'!M:M,0)+_xlfn.XLOOKUP(K354,'M A C R O S'!R:R,'M A C R O S'!L:L,0)</f>
        <v>0</v>
      </c>
      <c r="M354" s="91" t="s">
        <v>81</v>
      </c>
      <c r="N354" s="95">
        <f>_xlfn.XLOOKUP(M354,'F U L L   S E T S  (-10%)'!T:T,'F U L L   S E T S  (-10%)'!M:M,0)+_xlfn.XLOOKUP(M354,'M A C R O S'!R:R,'M A C R O S'!L:L,0)</f>
        <v>0</v>
      </c>
      <c r="O354" s="95"/>
      <c r="P354" s="95"/>
      <c r="Q354" s="91" t="s">
        <v>79</v>
      </c>
      <c r="R354" s="95">
        <f>_xlfn.XLOOKUP(Q354,'F U L L   S E T S  (-10%)'!T:T,'F U L L   S E T S  (-10%)'!M:M,0)+_xlfn.XLOOKUP(Q354,'M A C R O S'!R:R,'M A C R O S'!L:L,0)</f>
        <v>0</v>
      </c>
      <c r="S354" s="91"/>
    </row>
    <row r="355" spans="1:19" hidden="1" x14ac:dyDescent="0.2">
      <c r="A355" s="95" t="s">
        <v>618</v>
      </c>
      <c r="B355" s="95">
        <f>_xlfn.XLOOKUP(D355,'M A C R O S'!R:R,'M A C R O S'!L:L,0)</f>
        <v>0</v>
      </c>
      <c r="C355" s="95">
        <f t="shared" si="17"/>
        <v>0</v>
      </c>
      <c r="D355" s="95" t="s">
        <v>205</v>
      </c>
      <c r="E355" s="95">
        <f t="shared" si="15"/>
        <v>0</v>
      </c>
      <c r="F355" s="95">
        <v>10134</v>
      </c>
      <c r="G355" s="95">
        <f t="shared" si="16"/>
        <v>0</v>
      </c>
      <c r="J355" s="91"/>
      <c r="K355" s="91" t="s">
        <v>77</v>
      </c>
      <c r="L355" s="95">
        <f>_xlfn.XLOOKUP(K355,'F U L L   S E T S  (-10%)'!T:T,'F U L L   S E T S  (-10%)'!M:M,0)+_xlfn.XLOOKUP(K355,'M A C R O S'!R:R,'M A C R O S'!L:L,0)</f>
        <v>0</v>
      </c>
      <c r="M355" s="95"/>
      <c r="N355" s="95"/>
      <c r="O355" s="91" t="s">
        <v>83</v>
      </c>
      <c r="P355" s="95">
        <f>_xlfn.XLOOKUP(O355,'F U L L   S E T S  (-10%)'!T:T,'F U L L   S E T S  (-10%)'!M:M,0)+_xlfn.XLOOKUP(O355,'M A C R O S'!R:R,'M A C R O S'!L:L,0)</f>
        <v>0</v>
      </c>
      <c r="Q355" s="91" t="s">
        <v>79</v>
      </c>
      <c r="R355" s="95">
        <f>_xlfn.XLOOKUP(Q355,'F U L L   S E T S  (-10%)'!T:T,'F U L L   S E T S  (-10%)'!M:M,0)+_xlfn.XLOOKUP(Q355,'M A C R O S'!R:R,'M A C R O S'!L:L,0)</f>
        <v>0</v>
      </c>
      <c r="S355" s="91"/>
    </row>
    <row r="356" spans="1:19" hidden="1" x14ac:dyDescent="0.2">
      <c r="A356" s="95" t="s">
        <v>618</v>
      </c>
      <c r="B356" s="95">
        <f>_xlfn.XLOOKUP(D356,'M A C R O S'!R:R,'M A C R O S'!L:L,0)</f>
        <v>0</v>
      </c>
      <c r="C356" s="95">
        <f t="shared" si="17"/>
        <v>0</v>
      </c>
      <c r="D356" s="95" t="s">
        <v>207</v>
      </c>
      <c r="E356" s="95">
        <f t="shared" si="15"/>
        <v>0</v>
      </c>
      <c r="F356" s="95">
        <v>10134</v>
      </c>
      <c r="G356" s="95">
        <f t="shared" si="16"/>
        <v>0</v>
      </c>
      <c r="J356" s="91"/>
      <c r="K356" s="91" t="s">
        <v>77</v>
      </c>
      <c r="L356" s="95">
        <f>_xlfn.XLOOKUP(K356,'F U L L   S E T S  (-10%)'!T:T,'F U L L   S E T S  (-10%)'!M:M,0)+_xlfn.XLOOKUP(K356,'M A C R O S'!R:R,'M A C R O S'!L:L,0)</f>
        <v>0</v>
      </c>
      <c r="M356" s="95"/>
      <c r="N356" s="95"/>
      <c r="O356" s="91" t="s">
        <v>83</v>
      </c>
      <c r="P356" s="95">
        <f>_xlfn.XLOOKUP(O356,'F U L L   S E T S  (-10%)'!T:T,'F U L L   S E T S  (-10%)'!M:M,0)+_xlfn.XLOOKUP(O356,'M A C R O S'!R:R,'M A C R O S'!L:L,0)</f>
        <v>0</v>
      </c>
      <c r="Q356" s="91" t="s">
        <v>79</v>
      </c>
      <c r="R356" s="95">
        <f>_xlfn.XLOOKUP(Q356,'F U L L   S E T S  (-10%)'!T:T,'F U L L   S E T S  (-10%)'!M:M,0)+_xlfn.XLOOKUP(Q356,'M A C R O S'!R:R,'M A C R O S'!L:L,0)</f>
        <v>0</v>
      </c>
      <c r="S356" s="91"/>
    </row>
    <row r="357" spans="1:19" hidden="1" x14ac:dyDescent="0.2">
      <c r="A357" s="95" t="s">
        <v>618</v>
      </c>
      <c r="B357" s="95">
        <f>_xlfn.XLOOKUP(D357,'M A C R O S'!R:R,'M A C R O S'!L:L,0)</f>
        <v>0</v>
      </c>
      <c r="C357" s="95">
        <f t="shared" si="17"/>
        <v>0</v>
      </c>
      <c r="D357" s="95" t="s">
        <v>209</v>
      </c>
      <c r="E357" s="95">
        <f t="shared" si="15"/>
        <v>0</v>
      </c>
      <c r="F357" s="95">
        <v>10134</v>
      </c>
      <c r="G357" s="95">
        <f t="shared" si="16"/>
        <v>0</v>
      </c>
      <c r="J357" s="91"/>
      <c r="K357" s="91" t="s">
        <v>77</v>
      </c>
      <c r="L357" s="95">
        <f>_xlfn.XLOOKUP(K357,'F U L L   S E T S  (-10%)'!T:T,'F U L L   S E T S  (-10%)'!M:M,0)+_xlfn.XLOOKUP(K357,'M A C R O S'!R:R,'M A C R O S'!L:L,0)</f>
        <v>0</v>
      </c>
      <c r="M357" s="91" t="s">
        <v>81</v>
      </c>
      <c r="N357" s="95">
        <f>_xlfn.XLOOKUP(M357,'F U L L   S E T S  (-10%)'!T:T,'F U L L   S E T S  (-10%)'!M:M,0)+_xlfn.XLOOKUP(M357,'M A C R O S'!R:R,'M A C R O S'!L:L,0)</f>
        <v>0</v>
      </c>
      <c r="O357" s="95"/>
      <c r="P357" s="95"/>
      <c r="Q357" s="91" t="s">
        <v>79</v>
      </c>
      <c r="R357" s="95">
        <f>_xlfn.XLOOKUP(Q357,'F U L L   S E T S  (-10%)'!T:T,'F U L L   S E T S  (-10%)'!M:M,0)+_xlfn.XLOOKUP(Q357,'M A C R O S'!R:R,'M A C R O S'!L:L,0)</f>
        <v>0</v>
      </c>
      <c r="S357" s="91"/>
    </row>
    <row r="358" spans="1:19" hidden="1" x14ac:dyDescent="0.2">
      <c r="A358" s="95" t="s">
        <v>618</v>
      </c>
      <c r="B358" s="95">
        <f>_xlfn.XLOOKUP(D358,'M A C R O S'!R:R,'M A C R O S'!L:L,0)</f>
        <v>0</v>
      </c>
      <c r="C358" s="95">
        <f t="shared" si="17"/>
        <v>0</v>
      </c>
      <c r="D358" s="95" t="s">
        <v>211</v>
      </c>
      <c r="E358" s="95">
        <f t="shared" si="15"/>
        <v>0</v>
      </c>
      <c r="F358" s="95">
        <v>10134</v>
      </c>
      <c r="G358" s="95">
        <f t="shared" si="16"/>
        <v>0</v>
      </c>
      <c r="J358" s="91"/>
      <c r="K358" s="91" t="s">
        <v>77</v>
      </c>
      <c r="L358" s="95">
        <f>_xlfn.XLOOKUP(K358,'F U L L   S E T S  (-10%)'!T:T,'F U L L   S E T S  (-10%)'!M:M,0)+_xlfn.XLOOKUP(K358,'M A C R O S'!R:R,'M A C R O S'!L:L,0)</f>
        <v>0</v>
      </c>
      <c r="M358" s="95"/>
      <c r="N358" s="95"/>
      <c r="O358" s="91" t="s">
        <v>83</v>
      </c>
      <c r="P358" s="95">
        <f>_xlfn.XLOOKUP(O358,'F U L L   S E T S  (-10%)'!T:T,'F U L L   S E T S  (-10%)'!M:M,0)+_xlfn.XLOOKUP(O358,'M A C R O S'!R:R,'M A C R O S'!L:L,0)</f>
        <v>0</v>
      </c>
      <c r="Q358" s="91" t="s">
        <v>79</v>
      </c>
      <c r="R358" s="95">
        <f>_xlfn.XLOOKUP(Q358,'F U L L   S E T S  (-10%)'!T:T,'F U L L   S E T S  (-10%)'!M:M,0)+_xlfn.XLOOKUP(Q358,'M A C R O S'!R:R,'M A C R O S'!L:L,0)</f>
        <v>0</v>
      </c>
      <c r="S358" s="91"/>
    </row>
    <row r="359" spans="1:19" hidden="1" x14ac:dyDescent="0.2">
      <c r="A359" s="161" t="s">
        <v>618</v>
      </c>
      <c r="B359" s="161">
        <f>_xlfn.XLOOKUP(D359,'M A C R O S'!R:R,'M A C R O S'!L:L,0)</f>
        <v>0</v>
      </c>
      <c r="C359" s="161">
        <f t="shared" si="17"/>
        <v>0</v>
      </c>
      <c r="D359" s="161" t="s">
        <v>216</v>
      </c>
      <c r="E359" s="161">
        <f t="shared" si="15"/>
        <v>0</v>
      </c>
      <c r="F359" s="161">
        <v>10095</v>
      </c>
      <c r="G359" s="161">
        <f t="shared" si="16"/>
        <v>0</v>
      </c>
      <c r="J359" s="91"/>
      <c r="K359" s="91" t="s">
        <v>85</v>
      </c>
      <c r="L359" s="95">
        <f>_xlfn.XLOOKUP(K359,'F U L L   S E T S  (-10%)'!T:T,'F U L L   S E T S  (-10%)'!M:M,0)+_xlfn.XLOOKUP(K359,'M A C R O S'!R:R,'M A C R O S'!L:L,0)</f>
        <v>0</v>
      </c>
      <c r="M359" s="91" t="s">
        <v>89</v>
      </c>
      <c r="N359" s="95">
        <f>_xlfn.XLOOKUP(M359,'F U L L   S E T S  (-10%)'!T:T,'F U L L   S E T S  (-10%)'!M:M,0)+_xlfn.XLOOKUP(M359,'M A C R O S'!R:R,'M A C R O S'!L:L,0)</f>
        <v>0</v>
      </c>
      <c r="O359" s="95"/>
      <c r="P359" s="95"/>
      <c r="Q359" s="90" t="s">
        <v>87</v>
      </c>
      <c r="R359" s="95">
        <f>_xlfn.XLOOKUP(Q359,'F U L L   S E T S  (-10%)'!T:T,'F U L L   S E T S  (-10%)'!M:M,0)+_xlfn.XLOOKUP(Q359,'M A C R O S'!R:R,'M A C R O S'!L:L,0)</f>
        <v>0</v>
      </c>
      <c r="S359" s="91"/>
    </row>
    <row r="360" spans="1:19" hidden="1" x14ac:dyDescent="0.2">
      <c r="A360" s="95" t="s">
        <v>618</v>
      </c>
      <c r="B360" s="95">
        <f>_xlfn.XLOOKUP(D360,'M A C R O S'!R:R,'M A C R O S'!L:L,0)</f>
        <v>0</v>
      </c>
      <c r="C360" s="95">
        <f t="shared" si="17"/>
        <v>0</v>
      </c>
      <c r="D360" s="95" t="s">
        <v>218</v>
      </c>
      <c r="E360" s="95">
        <f t="shared" si="15"/>
        <v>0</v>
      </c>
      <c r="F360" s="95">
        <v>10095</v>
      </c>
      <c r="G360" s="95">
        <f t="shared" si="16"/>
        <v>0</v>
      </c>
      <c r="J360" s="91"/>
      <c r="K360" s="91" t="s">
        <v>85</v>
      </c>
      <c r="L360" s="95">
        <f>_xlfn.XLOOKUP(K360,'F U L L   S E T S  (-10%)'!T:T,'F U L L   S E T S  (-10%)'!M:M,0)+_xlfn.XLOOKUP(K360,'M A C R O S'!R:R,'M A C R O S'!L:L,0)</f>
        <v>0</v>
      </c>
      <c r="M360" s="95"/>
      <c r="N360" s="95"/>
      <c r="O360" s="90" t="s">
        <v>91</v>
      </c>
      <c r="P360" s="95">
        <f>_xlfn.XLOOKUP(O360,'F U L L   S E T S  (-10%)'!T:T,'F U L L   S E T S  (-10%)'!M:M,0)+_xlfn.XLOOKUP(O360,'M A C R O S'!R:R,'M A C R O S'!L:L,0)</f>
        <v>0</v>
      </c>
      <c r="Q360" s="90" t="s">
        <v>87</v>
      </c>
      <c r="R360" s="95">
        <f>_xlfn.XLOOKUP(Q360,'F U L L   S E T S  (-10%)'!T:T,'F U L L   S E T S  (-10%)'!M:M,0)+_xlfn.XLOOKUP(Q360,'M A C R O S'!R:R,'M A C R O S'!L:L,0)</f>
        <v>0</v>
      </c>
      <c r="S360" s="91"/>
    </row>
    <row r="361" spans="1:19" hidden="1" x14ac:dyDescent="0.2">
      <c r="A361" s="95" t="s">
        <v>618</v>
      </c>
      <c r="B361" s="95">
        <f>_xlfn.XLOOKUP(D361,'M A C R O S'!R:R,'M A C R O S'!L:L,0)</f>
        <v>0</v>
      </c>
      <c r="C361" s="95">
        <f t="shared" si="17"/>
        <v>0</v>
      </c>
      <c r="D361" s="95" t="s">
        <v>220</v>
      </c>
      <c r="E361" s="95">
        <f t="shared" si="15"/>
        <v>0</v>
      </c>
      <c r="F361" s="95">
        <v>10095</v>
      </c>
      <c r="G361" s="95">
        <f t="shared" si="16"/>
        <v>0</v>
      </c>
      <c r="J361" s="91"/>
      <c r="K361" s="91" t="s">
        <v>85</v>
      </c>
      <c r="L361" s="95">
        <f>_xlfn.XLOOKUP(K361,'F U L L   S E T S  (-10%)'!T:T,'F U L L   S E T S  (-10%)'!M:M,0)+_xlfn.XLOOKUP(K361,'M A C R O S'!R:R,'M A C R O S'!L:L,0)</f>
        <v>0</v>
      </c>
      <c r="M361" s="91" t="s">
        <v>89</v>
      </c>
      <c r="N361" s="95">
        <f>_xlfn.XLOOKUP(M361,'F U L L   S E T S  (-10%)'!T:T,'F U L L   S E T S  (-10%)'!M:M,0)+_xlfn.XLOOKUP(M361,'M A C R O S'!R:R,'M A C R O S'!L:L,0)</f>
        <v>0</v>
      </c>
      <c r="O361" s="95"/>
      <c r="P361" s="95"/>
      <c r="Q361" s="90" t="s">
        <v>87</v>
      </c>
      <c r="R361" s="95">
        <f>_xlfn.XLOOKUP(Q361,'F U L L   S E T S  (-10%)'!T:T,'F U L L   S E T S  (-10%)'!M:M,0)+_xlfn.XLOOKUP(Q361,'M A C R O S'!R:R,'M A C R O S'!L:L,0)</f>
        <v>0</v>
      </c>
      <c r="S361" s="91"/>
    </row>
    <row r="362" spans="1:19" hidden="1" x14ac:dyDescent="0.2">
      <c r="A362" s="95" t="s">
        <v>618</v>
      </c>
      <c r="B362" s="95">
        <f>_xlfn.XLOOKUP(D362,'M A C R O S'!R:R,'M A C R O S'!L:L,0)</f>
        <v>0</v>
      </c>
      <c r="C362" s="95">
        <f t="shared" si="17"/>
        <v>0</v>
      </c>
      <c r="D362" s="95" t="s">
        <v>222</v>
      </c>
      <c r="E362" s="95">
        <f t="shared" si="15"/>
        <v>0</v>
      </c>
      <c r="F362" s="95">
        <v>10095</v>
      </c>
      <c r="G362" s="95">
        <f t="shared" si="16"/>
        <v>0</v>
      </c>
      <c r="J362" s="91"/>
      <c r="K362" s="91" t="s">
        <v>85</v>
      </c>
      <c r="L362" s="95">
        <f>_xlfn.XLOOKUP(K362,'F U L L   S E T S  (-10%)'!T:T,'F U L L   S E T S  (-10%)'!M:M,0)+_xlfn.XLOOKUP(K362,'M A C R O S'!R:R,'M A C R O S'!L:L,0)</f>
        <v>0</v>
      </c>
      <c r="M362" s="91" t="s">
        <v>89</v>
      </c>
      <c r="N362" s="95">
        <f>_xlfn.XLOOKUP(M362,'F U L L   S E T S  (-10%)'!T:T,'F U L L   S E T S  (-10%)'!M:M,0)+_xlfn.XLOOKUP(M362,'M A C R O S'!R:R,'M A C R O S'!L:L,0)</f>
        <v>0</v>
      </c>
      <c r="O362" s="95"/>
      <c r="P362" s="95"/>
      <c r="Q362" s="90" t="s">
        <v>87</v>
      </c>
      <c r="R362" s="95">
        <f>_xlfn.XLOOKUP(Q362,'F U L L   S E T S  (-10%)'!T:T,'F U L L   S E T S  (-10%)'!M:M,0)+_xlfn.XLOOKUP(Q362,'M A C R O S'!R:R,'M A C R O S'!L:L,0)</f>
        <v>0</v>
      </c>
      <c r="S362" s="91"/>
    </row>
    <row r="363" spans="1:19" hidden="1" x14ac:dyDescent="0.2">
      <c r="A363" s="95" t="s">
        <v>618</v>
      </c>
      <c r="B363" s="95">
        <f>_xlfn.XLOOKUP(D363,'M A C R O S'!R:R,'M A C R O S'!L:L,0)</f>
        <v>0</v>
      </c>
      <c r="C363" s="95">
        <f t="shared" si="17"/>
        <v>0</v>
      </c>
      <c r="D363" s="95" t="s">
        <v>224</v>
      </c>
      <c r="E363" s="95">
        <f t="shared" si="15"/>
        <v>0</v>
      </c>
      <c r="F363" s="95">
        <v>10095</v>
      </c>
      <c r="G363" s="95">
        <f t="shared" si="16"/>
        <v>0</v>
      </c>
      <c r="J363" s="91"/>
      <c r="K363" s="91" t="s">
        <v>85</v>
      </c>
      <c r="L363" s="95">
        <f>_xlfn.XLOOKUP(K363,'F U L L   S E T S  (-10%)'!T:T,'F U L L   S E T S  (-10%)'!M:M,0)+_xlfn.XLOOKUP(K363,'M A C R O S'!R:R,'M A C R O S'!L:L,0)</f>
        <v>0</v>
      </c>
      <c r="M363" s="95"/>
      <c r="N363" s="95"/>
      <c r="O363" s="90" t="s">
        <v>91</v>
      </c>
      <c r="P363" s="95">
        <f>_xlfn.XLOOKUP(O363,'F U L L   S E T S  (-10%)'!T:T,'F U L L   S E T S  (-10%)'!M:M,0)+_xlfn.XLOOKUP(O363,'M A C R O S'!R:R,'M A C R O S'!L:L,0)</f>
        <v>0</v>
      </c>
      <c r="Q363" s="90" t="s">
        <v>87</v>
      </c>
      <c r="R363" s="95">
        <f>_xlfn.XLOOKUP(Q363,'F U L L   S E T S  (-10%)'!T:T,'F U L L   S E T S  (-10%)'!M:M,0)+_xlfn.XLOOKUP(Q363,'M A C R O S'!R:R,'M A C R O S'!L:L,0)</f>
        <v>0</v>
      </c>
      <c r="S363" s="91"/>
    </row>
    <row r="364" spans="1:19" hidden="1" x14ac:dyDescent="0.2">
      <c r="A364" s="95" t="s">
        <v>618</v>
      </c>
      <c r="B364" s="95">
        <f>_xlfn.XLOOKUP(D364,'M A C R O S'!R:R,'M A C R O S'!L:L,0)</f>
        <v>0</v>
      </c>
      <c r="C364" s="95">
        <f t="shared" si="17"/>
        <v>0</v>
      </c>
      <c r="D364" s="95" t="s">
        <v>226</v>
      </c>
      <c r="E364" s="95">
        <f t="shared" si="15"/>
        <v>0</v>
      </c>
      <c r="F364" s="95">
        <v>10095</v>
      </c>
      <c r="G364" s="95">
        <f t="shared" si="16"/>
        <v>0</v>
      </c>
      <c r="J364" s="91"/>
      <c r="K364" s="91" t="s">
        <v>85</v>
      </c>
      <c r="L364" s="95">
        <f>_xlfn.XLOOKUP(K364,'F U L L   S E T S  (-10%)'!T:T,'F U L L   S E T S  (-10%)'!M:M,0)+_xlfn.XLOOKUP(K364,'M A C R O S'!R:R,'M A C R O S'!L:L,0)</f>
        <v>0</v>
      </c>
      <c r="M364" s="95"/>
      <c r="N364" s="95"/>
      <c r="O364" s="90" t="s">
        <v>91</v>
      </c>
      <c r="P364" s="95">
        <f>_xlfn.XLOOKUP(O364,'F U L L   S E T S  (-10%)'!T:T,'F U L L   S E T S  (-10%)'!M:M,0)+_xlfn.XLOOKUP(O364,'M A C R O S'!R:R,'M A C R O S'!L:L,0)</f>
        <v>0</v>
      </c>
      <c r="Q364" s="90" t="s">
        <v>87</v>
      </c>
      <c r="R364" s="95">
        <f>_xlfn.XLOOKUP(Q364,'F U L L   S E T S  (-10%)'!T:T,'F U L L   S E T S  (-10%)'!M:M,0)+_xlfn.XLOOKUP(Q364,'M A C R O S'!R:R,'M A C R O S'!L:L,0)</f>
        <v>0</v>
      </c>
      <c r="S364" s="91"/>
    </row>
    <row r="365" spans="1:19" hidden="1" x14ac:dyDescent="0.2">
      <c r="A365" s="95" t="s">
        <v>618</v>
      </c>
      <c r="B365" s="95">
        <f>_xlfn.XLOOKUP(D365,'M A C R O S'!R:R,'M A C R O S'!L:L,0)</f>
        <v>0</v>
      </c>
      <c r="C365" s="95">
        <f t="shared" si="17"/>
        <v>0</v>
      </c>
      <c r="D365" s="95" t="s">
        <v>228</v>
      </c>
      <c r="E365" s="95">
        <f t="shared" si="15"/>
        <v>0</v>
      </c>
      <c r="F365" s="95">
        <v>10095</v>
      </c>
      <c r="G365" s="95">
        <f t="shared" si="16"/>
        <v>0</v>
      </c>
      <c r="J365" s="91"/>
      <c r="K365" s="91" t="s">
        <v>85</v>
      </c>
      <c r="L365" s="95">
        <f>_xlfn.XLOOKUP(K365,'F U L L   S E T S  (-10%)'!T:T,'F U L L   S E T S  (-10%)'!M:M,0)+_xlfn.XLOOKUP(K365,'M A C R O S'!R:R,'M A C R O S'!L:L,0)</f>
        <v>0</v>
      </c>
      <c r="M365" s="91" t="s">
        <v>89</v>
      </c>
      <c r="N365" s="95">
        <f>_xlfn.XLOOKUP(M365,'F U L L   S E T S  (-10%)'!T:T,'F U L L   S E T S  (-10%)'!M:M,0)+_xlfn.XLOOKUP(M365,'M A C R O S'!R:R,'M A C R O S'!L:L,0)</f>
        <v>0</v>
      </c>
      <c r="O365" s="95"/>
      <c r="P365" s="95"/>
      <c r="Q365" s="90" t="s">
        <v>87</v>
      </c>
      <c r="R365" s="95">
        <f>_xlfn.XLOOKUP(Q365,'F U L L   S E T S  (-10%)'!T:T,'F U L L   S E T S  (-10%)'!M:M,0)+_xlfn.XLOOKUP(Q365,'M A C R O S'!R:R,'M A C R O S'!L:L,0)</f>
        <v>0</v>
      </c>
      <c r="S365" s="91"/>
    </row>
    <row r="366" spans="1:19" hidden="1" x14ac:dyDescent="0.2">
      <c r="A366" s="95" t="s">
        <v>618</v>
      </c>
      <c r="B366" s="95">
        <f>_xlfn.XLOOKUP(D366,'M A C R O S'!R:R,'M A C R O S'!L:L,0)</f>
        <v>0</v>
      </c>
      <c r="C366" s="95">
        <f t="shared" si="17"/>
        <v>0</v>
      </c>
      <c r="D366" s="95" t="s">
        <v>230</v>
      </c>
      <c r="E366" s="95">
        <f t="shared" si="15"/>
        <v>0</v>
      </c>
      <c r="F366" s="95">
        <v>10095</v>
      </c>
      <c r="G366" s="95">
        <f t="shared" si="16"/>
        <v>0</v>
      </c>
      <c r="J366" s="91"/>
      <c r="K366" s="91" t="s">
        <v>85</v>
      </c>
      <c r="L366" s="95">
        <f>_xlfn.XLOOKUP(K366,'F U L L   S E T S  (-10%)'!T:T,'F U L L   S E T S  (-10%)'!M:M,0)+_xlfn.XLOOKUP(K366,'M A C R O S'!R:R,'M A C R O S'!L:L,0)</f>
        <v>0</v>
      </c>
      <c r="M366" s="91" t="s">
        <v>89</v>
      </c>
      <c r="N366" s="95">
        <f>_xlfn.XLOOKUP(M366,'F U L L   S E T S  (-10%)'!T:T,'F U L L   S E T S  (-10%)'!M:M,0)+_xlfn.XLOOKUP(M366,'M A C R O S'!R:R,'M A C R O S'!L:L,0)</f>
        <v>0</v>
      </c>
      <c r="O366" s="95"/>
      <c r="P366" s="95"/>
      <c r="Q366" s="90" t="s">
        <v>87</v>
      </c>
      <c r="R366" s="95">
        <f>_xlfn.XLOOKUP(Q366,'F U L L   S E T S  (-10%)'!T:T,'F U L L   S E T S  (-10%)'!M:M,0)+_xlfn.XLOOKUP(Q366,'M A C R O S'!R:R,'M A C R O S'!L:L,0)</f>
        <v>0</v>
      </c>
      <c r="S366" s="91"/>
    </row>
    <row r="367" spans="1:19" hidden="1" x14ac:dyDescent="0.2">
      <c r="A367" s="95" t="s">
        <v>618</v>
      </c>
      <c r="B367" s="95">
        <f>_xlfn.XLOOKUP(D367,'M A C R O S'!R:R,'M A C R O S'!L:L,0)</f>
        <v>0</v>
      </c>
      <c r="C367" s="95">
        <f t="shared" si="17"/>
        <v>0</v>
      </c>
      <c r="D367" s="95" t="s">
        <v>232</v>
      </c>
      <c r="E367" s="95">
        <f t="shared" si="15"/>
        <v>0</v>
      </c>
      <c r="F367" s="95">
        <v>10095</v>
      </c>
      <c r="G367" s="95">
        <f t="shared" si="16"/>
        <v>0</v>
      </c>
      <c r="J367" s="91"/>
      <c r="K367" s="91" t="s">
        <v>85</v>
      </c>
      <c r="L367" s="95">
        <f>_xlfn.XLOOKUP(K367,'F U L L   S E T S  (-10%)'!T:T,'F U L L   S E T S  (-10%)'!M:M,0)+_xlfn.XLOOKUP(K367,'M A C R O S'!R:R,'M A C R O S'!L:L,0)</f>
        <v>0</v>
      </c>
      <c r="M367" s="95"/>
      <c r="N367" s="95"/>
      <c r="O367" s="90" t="s">
        <v>91</v>
      </c>
      <c r="P367" s="95">
        <f>_xlfn.XLOOKUP(O367,'F U L L   S E T S  (-10%)'!T:T,'F U L L   S E T S  (-10%)'!M:M,0)+_xlfn.XLOOKUP(O367,'M A C R O S'!R:R,'M A C R O S'!L:L,0)</f>
        <v>0</v>
      </c>
      <c r="Q367" s="90" t="s">
        <v>87</v>
      </c>
      <c r="R367" s="95">
        <f>_xlfn.XLOOKUP(Q367,'F U L L   S E T S  (-10%)'!T:T,'F U L L   S E T S  (-10%)'!M:M,0)+_xlfn.XLOOKUP(Q367,'M A C R O S'!R:R,'M A C R O S'!L:L,0)</f>
        <v>0</v>
      </c>
      <c r="S367" s="91"/>
    </row>
    <row r="368" spans="1:19" hidden="1" x14ac:dyDescent="0.2">
      <c r="A368" s="95" t="s">
        <v>618</v>
      </c>
      <c r="B368" s="95">
        <f>_xlfn.XLOOKUP(D368,'M A C R O S'!R:R,'M A C R O S'!L:L,0)</f>
        <v>0</v>
      </c>
      <c r="C368" s="95">
        <f t="shared" si="17"/>
        <v>0</v>
      </c>
      <c r="D368" s="95" t="s">
        <v>234</v>
      </c>
      <c r="E368" s="95">
        <f t="shared" si="15"/>
        <v>0</v>
      </c>
      <c r="F368" s="95">
        <v>10095</v>
      </c>
      <c r="G368" s="95">
        <f t="shared" si="16"/>
        <v>0</v>
      </c>
      <c r="J368" s="91"/>
      <c r="K368" s="91" t="s">
        <v>85</v>
      </c>
      <c r="L368" s="95">
        <f>_xlfn.XLOOKUP(K368,'F U L L   S E T S  (-10%)'!T:T,'F U L L   S E T S  (-10%)'!M:M,0)+_xlfn.XLOOKUP(K368,'M A C R O S'!R:R,'M A C R O S'!L:L,0)</f>
        <v>0</v>
      </c>
      <c r="M368" s="91" t="s">
        <v>89</v>
      </c>
      <c r="N368" s="95">
        <f>_xlfn.XLOOKUP(M368,'F U L L   S E T S  (-10%)'!T:T,'F U L L   S E T S  (-10%)'!M:M,0)+_xlfn.XLOOKUP(M368,'M A C R O S'!R:R,'M A C R O S'!L:L,0)</f>
        <v>0</v>
      </c>
      <c r="O368" s="95"/>
      <c r="P368" s="95"/>
      <c r="Q368" s="90" t="s">
        <v>87</v>
      </c>
      <c r="R368" s="95">
        <f>_xlfn.XLOOKUP(Q368,'F U L L   S E T S  (-10%)'!T:T,'F U L L   S E T S  (-10%)'!M:M,0)+_xlfn.XLOOKUP(Q368,'M A C R O S'!R:R,'M A C R O S'!L:L,0)</f>
        <v>0</v>
      </c>
      <c r="S368" s="91"/>
    </row>
    <row r="369" spans="1:19" hidden="1" x14ac:dyDescent="0.2">
      <c r="A369" s="95" t="s">
        <v>618</v>
      </c>
      <c r="B369" s="95">
        <f>_xlfn.XLOOKUP(D369,'M A C R O S'!R:R,'M A C R O S'!L:L,0)</f>
        <v>0</v>
      </c>
      <c r="C369" s="95">
        <f t="shared" si="17"/>
        <v>0</v>
      </c>
      <c r="D369" s="95" t="s">
        <v>236</v>
      </c>
      <c r="E369" s="95">
        <f t="shared" si="15"/>
        <v>0</v>
      </c>
      <c r="F369" s="95">
        <v>10095</v>
      </c>
      <c r="G369" s="95">
        <f t="shared" si="16"/>
        <v>0</v>
      </c>
      <c r="J369" s="91"/>
      <c r="K369" s="91" t="s">
        <v>85</v>
      </c>
      <c r="L369" s="95">
        <f>_xlfn.XLOOKUP(K369,'F U L L   S E T S  (-10%)'!T:T,'F U L L   S E T S  (-10%)'!M:M,0)+_xlfn.XLOOKUP(K369,'M A C R O S'!R:R,'M A C R O S'!L:L,0)</f>
        <v>0</v>
      </c>
      <c r="M369" s="91" t="s">
        <v>89</v>
      </c>
      <c r="N369" s="95">
        <f>_xlfn.XLOOKUP(M369,'F U L L   S E T S  (-10%)'!T:T,'F U L L   S E T S  (-10%)'!M:M,0)+_xlfn.XLOOKUP(M369,'M A C R O S'!R:R,'M A C R O S'!L:L,0)</f>
        <v>0</v>
      </c>
      <c r="O369" s="95"/>
      <c r="P369" s="95"/>
      <c r="Q369" s="90" t="s">
        <v>87</v>
      </c>
      <c r="R369" s="95">
        <f>_xlfn.XLOOKUP(Q369,'F U L L   S E T S  (-10%)'!T:T,'F U L L   S E T S  (-10%)'!M:M,0)+_xlfn.XLOOKUP(Q369,'M A C R O S'!R:R,'M A C R O S'!L:L,0)</f>
        <v>0</v>
      </c>
      <c r="S369" s="91"/>
    </row>
    <row r="370" spans="1:19" hidden="1" x14ac:dyDescent="0.2">
      <c r="A370" s="95" t="s">
        <v>618</v>
      </c>
      <c r="B370" s="95">
        <f>_xlfn.XLOOKUP(D370,'M A C R O S'!R:R,'M A C R O S'!L:L,0)</f>
        <v>0</v>
      </c>
      <c r="C370" s="95">
        <f t="shared" si="17"/>
        <v>0</v>
      </c>
      <c r="D370" s="95" t="s">
        <v>238</v>
      </c>
      <c r="E370" s="95">
        <f t="shared" si="15"/>
        <v>0</v>
      </c>
      <c r="F370" s="95">
        <v>10095</v>
      </c>
      <c r="G370" s="95">
        <f t="shared" si="16"/>
        <v>0</v>
      </c>
      <c r="J370" s="91"/>
      <c r="K370" s="91" t="s">
        <v>85</v>
      </c>
      <c r="L370" s="95">
        <f>_xlfn.XLOOKUP(K370,'F U L L   S E T S  (-10%)'!T:T,'F U L L   S E T S  (-10%)'!M:M,0)+_xlfn.XLOOKUP(K370,'M A C R O S'!R:R,'M A C R O S'!L:L,0)</f>
        <v>0</v>
      </c>
      <c r="M370" s="91" t="s">
        <v>89</v>
      </c>
      <c r="N370" s="95">
        <f>_xlfn.XLOOKUP(M370,'F U L L   S E T S  (-10%)'!T:T,'F U L L   S E T S  (-10%)'!M:M,0)+_xlfn.XLOOKUP(M370,'M A C R O S'!R:R,'M A C R O S'!L:L,0)</f>
        <v>0</v>
      </c>
      <c r="O370" s="95"/>
      <c r="P370" s="95"/>
      <c r="Q370" s="90" t="s">
        <v>87</v>
      </c>
      <c r="R370" s="95">
        <f>_xlfn.XLOOKUP(Q370,'F U L L   S E T S  (-10%)'!T:T,'F U L L   S E T S  (-10%)'!M:M,0)+_xlfn.XLOOKUP(Q370,'M A C R O S'!R:R,'M A C R O S'!L:L,0)</f>
        <v>0</v>
      </c>
      <c r="S370" s="91"/>
    </row>
    <row r="371" spans="1:19" hidden="1" x14ac:dyDescent="0.2">
      <c r="A371" s="95" t="s">
        <v>618</v>
      </c>
      <c r="B371" s="95">
        <f>_xlfn.XLOOKUP(D371,'M A C R O S'!R:R,'M A C R O S'!L:L,0)</f>
        <v>0</v>
      </c>
      <c r="C371" s="95">
        <f t="shared" si="17"/>
        <v>0</v>
      </c>
      <c r="D371" s="95" t="s">
        <v>240</v>
      </c>
      <c r="E371" s="95">
        <f t="shared" si="15"/>
        <v>0</v>
      </c>
      <c r="F371" s="95">
        <v>10095</v>
      </c>
      <c r="G371" s="95">
        <f t="shared" si="16"/>
        <v>0</v>
      </c>
      <c r="J371" s="91"/>
      <c r="K371" s="91" t="s">
        <v>85</v>
      </c>
      <c r="L371" s="95">
        <f>_xlfn.XLOOKUP(K371,'F U L L   S E T S  (-10%)'!T:T,'F U L L   S E T S  (-10%)'!M:M,0)+_xlfn.XLOOKUP(K371,'M A C R O S'!R:R,'M A C R O S'!L:L,0)</f>
        <v>0</v>
      </c>
      <c r="M371" s="91" t="s">
        <v>89</v>
      </c>
      <c r="N371" s="95">
        <f>_xlfn.XLOOKUP(M371,'F U L L   S E T S  (-10%)'!T:T,'F U L L   S E T S  (-10%)'!M:M,0)+_xlfn.XLOOKUP(M371,'M A C R O S'!R:R,'M A C R O S'!L:L,0)</f>
        <v>0</v>
      </c>
      <c r="O371" s="95"/>
      <c r="P371" s="95"/>
      <c r="Q371" s="90" t="s">
        <v>87</v>
      </c>
      <c r="R371" s="95">
        <f>_xlfn.XLOOKUP(Q371,'F U L L   S E T S  (-10%)'!T:T,'F U L L   S E T S  (-10%)'!M:M,0)+_xlfn.XLOOKUP(Q371,'M A C R O S'!R:R,'M A C R O S'!L:L,0)</f>
        <v>0</v>
      </c>
      <c r="S371" s="91"/>
    </row>
    <row r="372" spans="1:19" hidden="1" x14ac:dyDescent="0.2">
      <c r="A372" s="95" t="s">
        <v>618</v>
      </c>
      <c r="B372" s="95">
        <f>_xlfn.XLOOKUP(D372,'M A C R O S'!R:R,'M A C R O S'!L:L,0)</f>
        <v>0</v>
      </c>
      <c r="C372" s="95">
        <f t="shared" si="17"/>
        <v>0</v>
      </c>
      <c r="D372" s="95" t="s">
        <v>242</v>
      </c>
      <c r="E372" s="95">
        <f t="shared" si="15"/>
        <v>0</v>
      </c>
      <c r="F372" s="95">
        <v>10095</v>
      </c>
      <c r="G372" s="95">
        <f t="shared" si="16"/>
        <v>0</v>
      </c>
      <c r="J372" s="91"/>
      <c r="K372" s="91" t="s">
        <v>85</v>
      </c>
      <c r="L372" s="95">
        <f>_xlfn.XLOOKUP(K372,'F U L L   S E T S  (-10%)'!T:T,'F U L L   S E T S  (-10%)'!M:M,0)+_xlfn.XLOOKUP(K372,'M A C R O S'!R:R,'M A C R O S'!L:L,0)</f>
        <v>0</v>
      </c>
      <c r="M372" s="95"/>
      <c r="N372" s="95"/>
      <c r="O372" s="90" t="s">
        <v>91</v>
      </c>
      <c r="P372" s="95">
        <f>_xlfn.XLOOKUP(O372,'F U L L   S E T S  (-10%)'!T:T,'F U L L   S E T S  (-10%)'!M:M,0)+_xlfn.XLOOKUP(O372,'M A C R O S'!R:R,'M A C R O S'!L:L,0)</f>
        <v>0</v>
      </c>
      <c r="Q372" s="90" t="s">
        <v>87</v>
      </c>
      <c r="R372" s="95">
        <f>_xlfn.XLOOKUP(Q372,'F U L L   S E T S  (-10%)'!T:T,'F U L L   S E T S  (-10%)'!M:M,0)+_xlfn.XLOOKUP(Q372,'M A C R O S'!R:R,'M A C R O S'!L:L,0)</f>
        <v>0</v>
      </c>
      <c r="S372" s="91"/>
    </row>
    <row r="373" spans="1:19" hidden="1" x14ac:dyDescent="0.2">
      <c r="A373" s="95" t="s">
        <v>618</v>
      </c>
      <c r="B373" s="95">
        <f>_xlfn.XLOOKUP(D373,'M A C R O S'!R:R,'M A C R O S'!L:L,0)</f>
        <v>0</v>
      </c>
      <c r="C373" s="95">
        <f t="shared" si="17"/>
        <v>0</v>
      </c>
      <c r="D373" s="95" t="s">
        <v>244</v>
      </c>
      <c r="E373" s="95">
        <f t="shared" si="15"/>
        <v>0</v>
      </c>
      <c r="F373" s="95">
        <v>10095</v>
      </c>
      <c r="G373" s="95">
        <f t="shared" si="16"/>
        <v>0</v>
      </c>
      <c r="J373" s="91"/>
      <c r="K373" s="91" t="s">
        <v>85</v>
      </c>
      <c r="L373" s="95">
        <f>_xlfn.XLOOKUP(K373,'F U L L   S E T S  (-10%)'!T:T,'F U L L   S E T S  (-10%)'!M:M,0)+_xlfn.XLOOKUP(K373,'M A C R O S'!R:R,'M A C R O S'!L:L,0)</f>
        <v>0</v>
      </c>
      <c r="M373" s="95"/>
      <c r="N373" s="95"/>
      <c r="O373" s="90" t="s">
        <v>91</v>
      </c>
      <c r="P373" s="95">
        <f>_xlfn.XLOOKUP(O373,'F U L L   S E T S  (-10%)'!T:T,'F U L L   S E T S  (-10%)'!M:M,0)+_xlfn.XLOOKUP(O373,'M A C R O S'!R:R,'M A C R O S'!L:L,0)</f>
        <v>0</v>
      </c>
      <c r="Q373" s="90" t="s">
        <v>87</v>
      </c>
      <c r="R373" s="95">
        <f>_xlfn.XLOOKUP(Q373,'F U L L   S E T S  (-10%)'!T:T,'F U L L   S E T S  (-10%)'!M:M,0)+_xlfn.XLOOKUP(Q373,'M A C R O S'!R:R,'M A C R O S'!L:L,0)</f>
        <v>0</v>
      </c>
      <c r="S373" s="91"/>
    </row>
    <row r="374" spans="1:19" hidden="1" x14ac:dyDescent="0.2">
      <c r="A374" s="95" t="s">
        <v>618</v>
      </c>
      <c r="B374" s="95">
        <f>_xlfn.XLOOKUP(D374,'M A C R O S'!R:R,'M A C R O S'!L:L,0)</f>
        <v>0</v>
      </c>
      <c r="C374" s="95">
        <f t="shared" si="17"/>
        <v>0</v>
      </c>
      <c r="D374" s="95" t="s">
        <v>246</v>
      </c>
      <c r="E374" s="95">
        <f t="shared" si="15"/>
        <v>0</v>
      </c>
      <c r="F374" s="95">
        <v>10095</v>
      </c>
      <c r="G374" s="95">
        <f t="shared" si="16"/>
        <v>0</v>
      </c>
      <c r="J374" s="91"/>
      <c r="K374" s="91" t="s">
        <v>85</v>
      </c>
      <c r="L374" s="95">
        <f>_xlfn.XLOOKUP(K374,'F U L L   S E T S  (-10%)'!T:T,'F U L L   S E T S  (-10%)'!M:M,0)+_xlfn.XLOOKUP(K374,'M A C R O S'!R:R,'M A C R O S'!L:L,0)</f>
        <v>0</v>
      </c>
      <c r="M374" s="91" t="s">
        <v>89</v>
      </c>
      <c r="N374" s="95">
        <f>_xlfn.XLOOKUP(M374,'F U L L   S E T S  (-10%)'!T:T,'F U L L   S E T S  (-10%)'!M:M,0)+_xlfn.XLOOKUP(M374,'M A C R O S'!R:R,'M A C R O S'!L:L,0)</f>
        <v>0</v>
      </c>
      <c r="O374" s="95"/>
      <c r="P374" s="95"/>
      <c r="Q374" s="90" t="s">
        <v>87</v>
      </c>
      <c r="R374" s="95">
        <f>_xlfn.XLOOKUP(Q374,'F U L L   S E T S  (-10%)'!T:T,'F U L L   S E T S  (-10%)'!M:M,0)+_xlfn.XLOOKUP(Q374,'M A C R O S'!R:R,'M A C R O S'!L:L,0)</f>
        <v>0</v>
      </c>
      <c r="S374" s="91"/>
    </row>
    <row r="375" spans="1:19" hidden="1" x14ac:dyDescent="0.2">
      <c r="A375" s="95" t="s">
        <v>618</v>
      </c>
      <c r="B375" s="95">
        <f>_xlfn.XLOOKUP(D375,'M A C R O S'!R:R,'M A C R O S'!L:L,0)</f>
        <v>0</v>
      </c>
      <c r="C375" s="95">
        <f t="shared" si="17"/>
        <v>0</v>
      </c>
      <c r="D375" s="95" t="s">
        <v>248</v>
      </c>
      <c r="E375" s="95">
        <f t="shared" si="15"/>
        <v>0</v>
      </c>
      <c r="F375" s="95">
        <v>10095</v>
      </c>
      <c r="G375" s="95">
        <f t="shared" si="16"/>
        <v>0</v>
      </c>
      <c r="J375" s="91"/>
      <c r="K375" s="91" t="s">
        <v>85</v>
      </c>
      <c r="L375" s="95">
        <f>_xlfn.XLOOKUP(K375,'F U L L   S E T S  (-10%)'!T:T,'F U L L   S E T S  (-10%)'!M:M,0)+_xlfn.XLOOKUP(K375,'M A C R O S'!R:R,'M A C R O S'!L:L,0)</f>
        <v>0</v>
      </c>
      <c r="M375" s="91" t="s">
        <v>89</v>
      </c>
      <c r="N375" s="95">
        <f>_xlfn.XLOOKUP(M375,'F U L L   S E T S  (-10%)'!T:T,'F U L L   S E T S  (-10%)'!M:M,0)+_xlfn.XLOOKUP(M375,'M A C R O S'!R:R,'M A C R O S'!L:L,0)</f>
        <v>0</v>
      </c>
      <c r="O375" s="95"/>
      <c r="P375" s="95"/>
      <c r="Q375" s="90" t="s">
        <v>87</v>
      </c>
      <c r="R375" s="95">
        <f>_xlfn.XLOOKUP(Q375,'F U L L   S E T S  (-10%)'!T:T,'F U L L   S E T S  (-10%)'!M:M,0)+_xlfn.XLOOKUP(Q375,'M A C R O S'!R:R,'M A C R O S'!L:L,0)</f>
        <v>0</v>
      </c>
      <c r="S375" s="91"/>
    </row>
    <row r="376" spans="1:19" hidden="1" x14ac:dyDescent="0.2">
      <c r="A376" s="95" t="s">
        <v>618</v>
      </c>
      <c r="B376" s="95">
        <f>_xlfn.XLOOKUP(D376,'M A C R O S'!R:R,'M A C R O S'!L:L,0)</f>
        <v>0</v>
      </c>
      <c r="C376" s="95">
        <f t="shared" si="17"/>
        <v>0</v>
      </c>
      <c r="D376" s="95" t="s">
        <v>250</v>
      </c>
      <c r="E376" s="95">
        <f t="shared" si="15"/>
        <v>0</v>
      </c>
      <c r="F376" s="95">
        <v>10095</v>
      </c>
      <c r="G376" s="95">
        <f t="shared" si="16"/>
        <v>0</v>
      </c>
      <c r="J376" s="91"/>
      <c r="K376" s="91" t="s">
        <v>85</v>
      </c>
      <c r="L376" s="95">
        <f>_xlfn.XLOOKUP(K376,'F U L L   S E T S  (-10%)'!T:T,'F U L L   S E T S  (-10%)'!M:M,0)+_xlfn.XLOOKUP(K376,'M A C R O S'!R:R,'M A C R O S'!L:L,0)</f>
        <v>0</v>
      </c>
      <c r="M376" s="95"/>
      <c r="N376" s="95"/>
      <c r="O376" s="90" t="s">
        <v>91</v>
      </c>
      <c r="P376" s="95">
        <f>_xlfn.XLOOKUP(O376,'F U L L   S E T S  (-10%)'!T:T,'F U L L   S E T S  (-10%)'!M:M,0)+_xlfn.XLOOKUP(O376,'M A C R O S'!R:R,'M A C R O S'!L:L,0)</f>
        <v>0</v>
      </c>
      <c r="Q376" s="90" t="s">
        <v>87</v>
      </c>
      <c r="R376" s="95">
        <f>_xlfn.XLOOKUP(Q376,'F U L L   S E T S  (-10%)'!T:T,'F U L L   S E T S  (-10%)'!M:M,0)+_xlfn.XLOOKUP(Q376,'M A C R O S'!R:R,'M A C R O S'!L:L,0)</f>
        <v>0</v>
      </c>
      <c r="S376" s="91"/>
    </row>
    <row r="377" spans="1:19" hidden="1" x14ac:dyDescent="0.2">
      <c r="A377" s="95" t="s">
        <v>618</v>
      </c>
      <c r="B377" s="95">
        <f>_xlfn.XLOOKUP(D377,'M A C R O S'!R:R,'M A C R O S'!L:L,0)</f>
        <v>0</v>
      </c>
      <c r="C377" s="95">
        <f t="shared" si="17"/>
        <v>0</v>
      </c>
      <c r="D377" s="95" t="s">
        <v>252</v>
      </c>
      <c r="E377" s="95">
        <f t="shared" si="15"/>
        <v>0</v>
      </c>
      <c r="F377" s="95">
        <v>10095</v>
      </c>
      <c r="G377" s="95">
        <f t="shared" si="16"/>
        <v>0</v>
      </c>
      <c r="J377" s="91"/>
      <c r="K377" s="91" t="s">
        <v>85</v>
      </c>
      <c r="L377" s="95">
        <f>_xlfn.XLOOKUP(K377,'F U L L   S E T S  (-10%)'!T:T,'F U L L   S E T S  (-10%)'!M:M,0)+_xlfn.XLOOKUP(K377,'M A C R O S'!R:R,'M A C R O S'!L:L,0)</f>
        <v>0</v>
      </c>
      <c r="M377" s="95"/>
      <c r="N377" s="95"/>
      <c r="O377" s="90" t="s">
        <v>91</v>
      </c>
      <c r="P377" s="95">
        <f>_xlfn.XLOOKUP(O377,'F U L L   S E T S  (-10%)'!T:T,'F U L L   S E T S  (-10%)'!M:M,0)+_xlfn.XLOOKUP(O377,'M A C R O S'!R:R,'M A C R O S'!L:L,0)</f>
        <v>0</v>
      </c>
      <c r="Q377" s="90" t="s">
        <v>87</v>
      </c>
      <c r="R377" s="95">
        <f>_xlfn.XLOOKUP(Q377,'F U L L   S E T S  (-10%)'!T:T,'F U L L   S E T S  (-10%)'!M:M,0)+_xlfn.XLOOKUP(Q377,'M A C R O S'!R:R,'M A C R O S'!L:L,0)</f>
        <v>0</v>
      </c>
      <c r="S377" s="91"/>
    </row>
    <row r="378" spans="1:19" hidden="1" x14ac:dyDescent="0.2">
      <c r="A378" s="95" t="s">
        <v>618</v>
      </c>
      <c r="B378" s="95">
        <f>_xlfn.XLOOKUP(D378,'M A C R O S'!R:R,'M A C R O S'!L:L,0)</f>
        <v>0</v>
      </c>
      <c r="C378" s="95">
        <f t="shared" si="17"/>
        <v>0</v>
      </c>
      <c r="D378" s="95" t="s">
        <v>254</v>
      </c>
      <c r="E378" s="95">
        <f t="shared" si="15"/>
        <v>0</v>
      </c>
      <c r="F378" s="95">
        <v>10095</v>
      </c>
      <c r="G378" s="95">
        <f t="shared" si="16"/>
        <v>0</v>
      </c>
      <c r="J378" s="91"/>
      <c r="K378" s="91" t="s">
        <v>85</v>
      </c>
      <c r="L378" s="95">
        <f>_xlfn.XLOOKUP(K378,'F U L L   S E T S  (-10%)'!T:T,'F U L L   S E T S  (-10%)'!M:M,0)+_xlfn.XLOOKUP(K378,'M A C R O S'!R:R,'M A C R O S'!L:L,0)</f>
        <v>0</v>
      </c>
      <c r="M378" s="91" t="s">
        <v>89</v>
      </c>
      <c r="N378" s="95">
        <f>_xlfn.XLOOKUP(M378,'F U L L   S E T S  (-10%)'!T:T,'F U L L   S E T S  (-10%)'!M:M,0)+_xlfn.XLOOKUP(M378,'M A C R O S'!R:R,'M A C R O S'!L:L,0)</f>
        <v>0</v>
      </c>
      <c r="O378" s="95"/>
      <c r="P378" s="95"/>
      <c r="Q378" s="90" t="s">
        <v>87</v>
      </c>
      <c r="R378" s="95">
        <f>_xlfn.XLOOKUP(Q378,'F U L L   S E T S  (-10%)'!T:T,'F U L L   S E T S  (-10%)'!M:M,0)+_xlfn.XLOOKUP(Q378,'M A C R O S'!R:R,'M A C R O S'!L:L,0)</f>
        <v>0</v>
      </c>
      <c r="S378" s="91"/>
    </row>
    <row r="379" spans="1:19" hidden="1" x14ac:dyDescent="0.2">
      <c r="A379" s="95" t="s">
        <v>618</v>
      </c>
      <c r="B379" s="95">
        <f>_xlfn.XLOOKUP(D379,'M A C R O S'!R:R,'M A C R O S'!L:L,0)</f>
        <v>0</v>
      </c>
      <c r="C379" s="95">
        <f t="shared" si="17"/>
        <v>0</v>
      </c>
      <c r="D379" s="95" t="s">
        <v>256</v>
      </c>
      <c r="E379" s="95">
        <f t="shared" si="15"/>
        <v>0</v>
      </c>
      <c r="F379" s="95">
        <v>10095</v>
      </c>
      <c r="G379" s="95">
        <f t="shared" si="16"/>
        <v>0</v>
      </c>
      <c r="J379" s="91"/>
      <c r="K379" s="91" t="s">
        <v>85</v>
      </c>
      <c r="L379" s="95">
        <f>_xlfn.XLOOKUP(K379,'F U L L   S E T S  (-10%)'!T:T,'F U L L   S E T S  (-10%)'!M:M,0)+_xlfn.XLOOKUP(K379,'M A C R O S'!R:R,'M A C R O S'!L:L,0)</f>
        <v>0</v>
      </c>
      <c r="M379" s="95"/>
      <c r="N379" s="95"/>
      <c r="O379" s="90" t="s">
        <v>91</v>
      </c>
      <c r="P379" s="95">
        <f>_xlfn.XLOOKUP(O379,'F U L L   S E T S  (-10%)'!T:T,'F U L L   S E T S  (-10%)'!M:M,0)+_xlfn.XLOOKUP(O379,'M A C R O S'!R:R,'M A C R O S'!L:L,0)</f>
        <v>0</v>
      </c>
      <c r="Q379" s="90" t="s">
        <v>87</v>
      </c>
      <c r="R379" s="95">
        <f>_xlfn.XLOOKUP(Q379,'F U L L   S E T S  (-10%)'!T:T,'F U L L   S E T S  (-10%)'!M:M,0)+_xlfn.XLOOKUP(Q379,'M A C R O S'!R:R,'M A C R O S'!L:L,0)</f>
        <v>0</v>
      </c>
      <c r="S379" s="91"/>
    </row>
    <row r="380" spans="1:19" x14ac:dyDescent="0.2">
      <c r="A380" s="161" t="s">
        <v>618</v>
      </c>
      <c r="B380" s="161">
        <f>_xlfn.XLOOKUP(D380,'M A C R O S'!R:R,'M A C R O S'!N:N,0)</f>
        <v>0</v>
      </c>
      <c r="C380" s="161">
        <f t="shared" si="17"/>
        <v>0</v>
      </c>
      <c r="D380" s="161" t="s">
        <v>171</v>
      </c>
      <c r="E380" s="161">
        <f t="shared" si="15"/>
        <v>0</v>
      </c>
      <c r="F380" s="161">
        <v>10137</v>
      </c>
      <c r="G380" s="161">
        <f t="shared" si="16"/>
        <v>0</v>
      </c>
      <c r="J380" s="91"/>
      <c r="K380" s="91" t="s">
        <v>77</v>
      </c>
      <c r="L380" s="95">
        <f>_xlfn.XLOOKUP(K380,'F U L L   S E T S  (-10%)'!T:T,'F U L L   S E T S  (-10%)'!O:O,0)+_xlfn.XLOOKUP(K380,'M A C R O S'!R:R,'M A C R O S'!N:N,0)</f>
        <v>0</v>
      </c>
      <c r="M380" s="91" t="s">
        <v>81</v>
      </c>
      <c r="N380" s="95">
        <f>_xlfn.XLOOKUP(M380,'F U L L   S E T S  (-10%)'!T:T,'F U L L   S E T S  (-10%)'!O:O,0)+_xlfn.XLOOKUP(M380,'M A C R O S'!R:R,'M A C R O S'!N:N,0)</f>
        <v>0</v>
      </c>
      <c r="O380" s="95"/>
      <c r="P380" s="95"/>
      <c r="Q380" s="91" t="s">
        <v>79</v>
      </c>
      <c r="R380" s="95">
        <f>_xlfn.XLOOKUP(Q380,'F U L L   S E T S  (-10%)'!T:T,'F U L L   S E T S  (-10%)'!O:O,0)+_xlfn.XLOOKUP(Q380,'M A C R O S'!R:R,'M A C R O S'!N:N,0)</f>
        <v>0</v>
      </c>
      <c r="S380" s="91"/>
    </row>
    <row r="381" spans="1:19" x14ac:dyDescent="0.2">
      <c r="A381" s="95" t="s">
        <v>618</v>
      </c>
      <c r="B381" s="95">
        <f>_xlfn.XLOOKUP(D381,'M A C R O S'!R:R,'M A C R O S'!N:N,0)</f>
        <v>0</v>
      </c>
      <c r="C381" s="95">
        <f t="shared" si="17"/>
        <v>0</v>
      </c>
      <c r="D381" s="95" t="s">
        <v>173</v>
      </c>
      <c r="E381" s="95">
        <f t="shared" si="15"/>
        <v>0</v>
      </c>
      <c r="F381" s="95">
        <v>10137</v>
      </c>
      <c r="G381" s="95">
        <f t="shared" si="16"/>
        <v>0</v>
      </c>
      <c r="J381" s="91"/>
      <c r="K381" s="91" t="s">
        <v>77</v>
      </c>
      <c r="L381" s="95">
        <f>_xlfn.XLOOKUP(K381,'F U L L   S E T S  (-10%)'!T:T,'F U L L   S E T S  (-10%)'!O:O,0)+_xlfn.XLOOKUP(K381,'M A C R O S'!R:R,'M A C R O S'!N:N,0)</f>
        <v>0</v>
      </c>
      <c r="M381" s="95"/>
      <c r="N381" s="95"/>
      <c r="O381" s="91" t="s">
        <v>83</v>
      </c>
      <c r="P381" s="95">
        <f>_xlfn.XLOOKUP(O381,'F U L L   S E T S  (-10%)'!T:T,'F U L L   S E T S  (-10%)'!O:O,0)+_xlfn.XLOOKUP(O381,'M A C R O S'!R:R,'M A C R O S'!N:N,0)</f>
        <v>0</v>
      </c>
      <c r="Q381" s="91" t="s">
        <v>79</v>
      </c>
      <c r="R381" s="95">
        <f>_xlfn.XLOOKUP(Q381,'F U L L   S E T S  (-10%)'!T:T,'F U L L   S E T S  (-10%)'!O:O,0)+_xlfn.XLOOKUP(Q381,'M A C R O S'!R:R,'M A C R O S'!N:N,0)</f>
        <v>0</v>
      </c>
      <c r="S381" s="91"/>
    </row>
    <row r="382" spans="1:19" x14ac:dyDescent="0.2">
      <c r="A382" s="95" t="s">
        <v>618</v>
      </c>
      <c r="B382" s="95">
        <f>_xlfn.XLOOKUP(D382,'M A C R O S'!R:R,'M A C R O S'!N:N,0)</f>
        <v>0</v>
      </c>
      <c r="C382" s="95">
        <f t="shared" si="17"/>
        <v>0</v>
      </c>
      <c r="D382" s="95" t="s">
        <v>175</v>
      </c>
      <c r="E382" s="95">
        <f t="shared" si="15"/>
        <v>0</v>
      </c>
      <c r="F382" s="95">
        <v>10137</v>
      </c>
      <c r="G382" s="95">
        <f t="shared" si="16"/>
        <v>0</v>
      </c>
      <c r="J382" s="91"/>
      <c r="K382" s="91" t="s">
        <v>77</v>
      </c>
      <c r="L382" s="95">
        <f>_xlfn.XLOOKUP(K382,'F U L L   S E T S  (-10%)'!T:T,'F U L L   S E T S  (-10%)'!O:O,0)+_xlfn.XLOOKUP(K382,'M A C R O S'!R:R,'M A C R O S'!N:N,0)</f>
        <v>0</v>
      </c>
      <c r="M382" s="91" t="s">
        <v>81</v>
      </c>
      <c r="N382" s="95">
        <f>_xlfn.XLOOKUP(M382,'F U L L   S E T S  (-10%)'!T:T,'F U L L   S E T S  (-10%)'!O:O,0)+_xlfn.XLOOKUP(M382,'M A C R O S'!R:R,'M A C R O S'!N:N,0)</f>
        <v>0</v>
      </c>
      <c r="O382" s="95"/>
      <c r="P382" s="95"/>
      <c r="Q382" s="91" t="s">
        <v>79</v>
      </c>
      <c r="R382" s="95">
        <f>_xlfn.XLOOKUP(Q382,'F U L L   S E T S  (-10%)'!T:T,'F U L L   S E T S  (-10%)'!O:O,0)+_xlfn.XLOOKUP(Q382,'M A C R O S'!R:R,'M A C R O S'!N:N,0)</f>
        <v>0</v>
      </c>
      <c r="S382" s="91"/>
    </row>
    <row r="383" spans="1:19" x14ac:dyDescent="0.2">
      <c r="A383" s="95" t="s">
        <v>618</v>
      </c>
      <c r="B383" s="95">
        <f>_xlfn.XLOOKUP(D383,'M A C R O S'!R:R,'M A C R O S'!N:N,0)</f>
        <v>0</v>
      </c>
      <c r="C383" s="95">
        <f>SUM(L383,N383,P383,R383)</f>
        <v>0</v>
      </c>
      <c r="D383" s="95" t="s">
        <v>177</v>
      </c>
      <c r="E383" s="95">
        <f t="shared" si="15"/>
        <v>0</v>
      </c>
      <c r="F383" s="95">
        <v>10137</v>
      </c>
      <c r="G383" s="95">
        <f t="shared" si="16"/>
        <v>0</v>
      </c>
      <c r="J383" s="91"/>
      <c r="K383" s="91" t="s">
        <v>77</v>
      </c>
      <c r="L383" s="95">
        <f>_xlfn.XLOOKUP(K383,'F U L L   S E T S  (-10%)'!T:T,'F U L L   S E T S  (-10%)'!O:O,0)+_xlfn.XLOOKUP(K383,'M A C R O S'!R:R,'M A C R O S'!N:N,0)</f>
        <v>0</v>
      </c>
      <c r="M383" s="91" t="s">
        <v>81</v>
      </c>
      <c r="N383" s="95">
        <f>_xlfn.XLOOKUP(M383,'F U L L   S E T S  (-10%)'!T:T,'F U L L   S E T S  (-10%)'!O:O,0)+_xlfn.XLOOKUP(M383,'M A C R O S'!R:R,'M A C R O S'!N:N,0)</f>
        <v>0</v>
      </c>
      <c r="O383" s="95"/>
      <c r="P383" s="95"/>
      <c r="Q383" s="91" t="s">
        <v>79</v>
      </c>
      <c r="R383" s="95">
        <f>_xlfn.XLOOKUP(Q383,'F U L L   S E T S  (-10%)'!T:T,'F U L L   S E T S  (-10%)'!O:O,0)+_xlfn.XLOOKUP(Q383,'M A C R O S'!R:R,'M A C R O S'!N:N,0)</f>
        <v>0</v>
      </c>
      <c r="S383" s="91"/>
    </row>
    <row r="384" spans="1:19" x14ac:dyDescent="0.2">
      <c r="A384" s="95" t="s">
        <v>618</v>
      </c>
      <c r="B384" s="95">
        <f>_xlfn.XLOOKUP(D384,'M A C R O S'!R:R,'M A C R O S'!N:N,0)</f>
        <v>0</v>
      </c>
      <c r="C384" s="95">
        <f t="shared" si="17"/>
        <v>0</v>
      </c>
      <c r="D384" s="95" t="s">
        <v>179</v>
      </c>
      <c r="E384" s="95">
        <f t="shared" si="15"/>
        <v>0</v>
      </c>
      <c r="F384" s="95">
        <v>10137</v>
      </c>
      <c r="G384" s="95">
        <f t="shared" si="16"/>
        <v>0</v>
      </c>
      <c r="J384" s="91"/>
      <c r="K384" s="91" t="s">
        <v>77</v>
      </c>
      <c r="L384" s="95">
        <f>_xlfn.XLOOKUP(K384,'F U L L   S E T S  (-10%)'!T:T,'F U L L   S E T S  (-10%)'!O:O,0)+_xlfn.XLOOKUP(K384,'M A C R O S'!R:R,'M A C R O S'!N:N,0)</f>
        <v>0</v>
      </c>
      <c r="M384" s="95"/>
      <c r="N384" s="95"/>
      <c r="O384" s="91" t="s">
        <v>83</v>
      </c>
      <c r="P384" s="95">
        <f>_xlfn.XLOOKUP(O384,'F U L L   S E T S  (-10%)'!T:T,'F U L L   S E T S  (-10%)'!O:O,0)+_xlfn.XLOOKUP(O384,'M A C R O S'!R:R,'M A C R O S'!N:N,0)</f>
        <v>0</v>
      </c>
      <c r="Q384" s="91" t="s">
        <v>79</v>
      </c>
      <c r="R384" s="95">
        <f>_xlfn.XLOOKUP(Q384,'F U L L   S E T S  (-10%)'!T:T,'F U L L   S E T S  (-10%)'!O:O,0)+_xlfn.XLOOKUP(Q384,'M A C R O S'!R:R,'M A C R O S'!N:N,0)</f>
        <v>0</v>
      </c>
      <c r="S384" s="91"/>
    </row>
    <row r="385" spans="1:19" x14ac:dyDescent="0.2">
      <c r="A385" s="95" t="s">
        <v>618</v>
      </c>
      <c r="B385" s="95">
        <f>_xlfn.XLOOKUP(D385,'M A C R O S'!R:R,'M A C R O S'!N:N,0)</f>
        <v>0</v>
      </c>
      <c r="C385" s="95">
        <f t="shared" si="17"/>
        <v>0</v>
      </c>
      <c r="D385" s="95" t="s">
        <v>181</v>
      </c>
      <c r="E385" s="95">
        <f t="shared" si="15"/>
        <v>0</v>
      </c>
      <c r="F385" s="95">
        <v>10137</v>
      </c>
      <c r="G385" s="95">
        <f t="shared" si="16"/>
        <v>0</v>
      </c>
      <c r="J385" s="91"/>
      <c r="K385" s="91" t="s">
        <v>77</v>
      </c>
      <c r="L385" s="95">
        <f>_xlfn.XLOOKUP(K385,'F U L L   S E T S  (-10%)'!T:T,'F U L L   S E T S  (-10%)'!O:O,0)+_xlfn.XLOOKUP(K385,'M A C R O S'!R:R,'M A C R O S'!N:N,0)</f>
        <v>0</v>
      </c>
      <c r="M385" s="95"/>
      <c r="N385" s="95"/>
      <c r="O385" s="91" t="s">
        <v>83</v>
      </c>
      <c r="P385" s="95">
        <f>_xlfn.XLOOKUP(O385,'F U L L   S E T S  (-10%)'!T:T,'F U L L   S E T S  (-10%)'!O:O,0)+_xlfn.XLOOKUP(O385,'M A C R O S'!R:R,'M A C R O S'!N:N,0)</f>
        <v>0</v>
      </c>
      <c r="Q385" s="91" t="s">
        <v>79</v>
      </c>
      <c r="R385" s="95">
        <f>_xlfn.XLOOKUP(Q385,'F U L L   S E T S  (-10%)'!T:T,'F U L L   S E T S  (-10%)'!O:O,0)+_xlfn.XLOOKUP(Q385,'M A C R O S'!R:R,'M A C R O S'!N:N,0)</f>
        <v>0</v>
      </c>
      <c r="S385" s="91"/>
    </row>
    <row r="386" spans="1:19" x14ac:dyDescent="0.2">
      <c r="A386" s="95" t="s">
        <v>618</v>
      </c>
      <c r="B386" s="95">
        <f>_xlfn.XLOOKUP(D386,'M A C R O S'!R:R,'M A C R O S'!N:N,0)</f>
        <v>0</v>
      </c>
      <c r="C386" s="95">
        <f t="shared" si="17"/>
        <v>0</v>
      </c>
      <c r="D386" s="95" t="s">
        <v>183</v>
      </c>
      <c r="E386" s="95">
        <f t="shared" ref="E386:E449" si="18">SUM(B386:C386)</f>
        <v>0</v>
      </c>
      <c r="F386" s="95">
        <v>10137</v>
      </c>
      <c r="G386" s="95">
        <f t="shared" ref="G386:G449" si="19">IF(C386&gt;0,10*C386/E386,0)</f>
        <v>0</v>
      </c>
      <c r="J386" s="91"/>
      <c r="K386" s="91" t="s">
        <v>77</v>
      </c>
      <c r="L386" s="95">
        <f>_xlfn.XLOOKUP(K386,'F U L L   S E T S  (-10%)'!T:T,'F U L L   S E T S  (-10%)'!O:O,0)+_xlfn.XLOOKUP(K386,'M A C R O S'!R:R,'M A C R O S'!N:N,0)</f>
        <v>0</v>
      </c>
      <c r="M386" s="91" t="s">
        <v>81</v>
      </c>
      <c r="N386" s="95">
        <f>_xlfn.XLOOKUP(M386,'F U L L   S E T S  (-10%)'!T:T,'F U L L   S E T S  (-10%)'!O:O,0)+_xlfn.XLOOKUP(M386,'M A C R O S'!R:R,'M A C R O S'!N:N,0)</f>
        <v>0</v>
      </c>
      <c r="O386" s="95"/>
      <c r="P386" s="95"/>
      <c r="Q386" s="91" t="s">
        <v>79</v>
      </c>
      <c r="R386" s="95">
        <f>_xlfn.XLOOKUP(Q386,'F U L L   S E T S  (-10%)'!T:T,'F U L L   S E T S  (-10%)'!O:O,0)+_xlfn.XLOOKUP(Q386,'M A C R O S'!R:R,'M A C R O S'!N:N,0)</f>
        <v>0</v>
      </c>
      <c r="S386" s="91"/>
    </row>
    <row r="387" spans="1:19" x14ac:dyDescent="0.2">
      <c r="A387" s="95" t="s">
        <v>618</v>
      </c>
      <c r="B387" s="95">
        <f>_xlfn.XLOOKUP(D387,'M A C R O S'!R:R,'M A C R O S'!N:N,0)</f>
        <v>0</v>
      </c>
      <c r="C387" s="95">
        <f t="shared" ref="C387:C450" si="20">SUM(L387,N387,P387,R387)</f>
        <v>0</v>
      </c>
      <c r="D387" s="95" t="s">
        <v>185</v>
      </c>
      <c r="E387" s="95">
        <f t="shared" si="18"/>
        <v>0</v>
      </c>
      <c r="F387" s="95">
        <v>10137</v>
      </c>
      <c r="G387" s="95">
        <f t="shared" si="19"/>
        <v>0</v>
      </c>
      <c r="J387" s="91"/>
      <c r="K387" s="91" t="s">
        <v>77</v>
      </c>
      <c r="L387" s="95">
        <f>_xlfn.XLOOKUP(K387,'F U L L   S E T S  (-10%)'!T:T,'F U L L   S E T S  (-10%)'!O:O,0)+_xlfn.XLOOKUP(K387,'M A C R O S'!R:R,'M A C R O S'!N:N,0)</f>
        <v>0</v>
      </c>
      <c r="M387" s="91" t="s">
        <v>81</v>
      </c>
      <c r="N387" s="95">
        <f>_xlfn.XLOOKUP(M387,'F U L L   S E T S  (-10%)'!T:T,'F U L L   S E T S  (-10%)'!O:O,0)+_xlfn.XLOOKUP(M387,'M A C R O S'!R:R,'M A C R O S'!N:N,0)</f>
        <v>0</v>
      </c>
      <c r="O387" s="95"/>
      <c r="P387" s="95"/>
      <c r="Q387" s="91" t="s">
        <v>79</v>
      </c>
      <c r="R387" s="95">
        <f>_xlfn.XLOOKUP(Q387,'F U L L   S E T S  (-10%)'!T:T,'F U L L   S E T S  (-10%)'!O:O,0)+_xlfn.XLOOKUP(Q387,'M A C R O S'!R:R,'M A C R O S'!N:N,0)</f>
        <v>0</v>
      </c>
      <c r="S387" s="91"/>
    </row>
    <row r="388" spans="1:19" x14ac:dyDescent="0.2">
      <c r="A388" s="95" t="s">
        <v>618</v>
      </c>
      <c r="B388" s="95">
        <f>_xlfn.XLOOKUP(D388,'M A C R O S'!R:R,'M A C R O S'!N:N,0)</f>
        <v>0</v>
      </c>
      <c r="C388" s="95">
        <f t="shared" si="20"/>
        <v>0</v>
      </c>
      <c r="D388" s="95" t="s">
        <v>187</v>
      </c>
      <c r="E388" s="95">
        <f t="shared" si="18"/>
        <v>0</v>
      </c>
      <c r="F388" s="95">
        <v>10137</v>
      </c>
      <c r="G388" s="95">
        <f t="shared" si="19"/>
        <v>0</v>
      </c>
      <c r="J388" s="91"/>
      <c r="K388" s="91" t="s">
        <v>77</v>
      </c>
      <c r="L388" s="95">
        <f>_xlfn.XLOOKUP(K388,'F U L L   S E T S  (-10%)'!T:T,'F U L L   S E T S  (-10%)'!O:O,0)+_xlfn.XLOOKUP(K388,'M A C R O S'!R:R,'M A C R O S'!N:N,0)</f>
        <v>0</v>
      </c>
      <c r="M388" s="95"/>
      <c r="N388" s="95"/>
      <c r="O388" s="91" t="s">
        <v>83</v>
      </c>
      <c r="P388" s="95">
        <f>_xlfn.XLOOKUP(O388,'F U L L   S E T S  (-10%)'!T:T,'F U L L   S E T S  (-10%)'!O:O,0)+_xlfn.XLOOKUP(O388,'M A C R O S'!R:R,'M A C R O S'!N:N,0)</f>
        <v>0</v>
      </c>
      <c r="Q388" s="91" t="s">
        <v>79</v>
      </c>
      <c r="R388" s="95">
        <f>_xlfn.XLOOKUP(Q388,'F U L L   S E T S  (-10%)'!T:T,'F U L L   S E T S  (-10%)'!O:O,0)+_xlfn.XLOOKUP(Q388,'M A C R O S'!R:R,'M A C R O S'!N:N,0)</f>
        <v>0</v>
      </c>
      <c r="S388" s="91"/>
    </row>
    <row r="389" spans="1:19" x14ac:dyDescent="0.2">
      <c r="A389" s="95" t="s">
        <v>618</v>
      </c>
      <c r="B389" s="95">
        <f>_xlfn.XLOOKUP(D389,'M A C R O S'!R:R,'M A C R O S'!N:N,0)</f>
        <v>0</v>
      </c>
      <c r="C389" s="95">
        <f t="shared" si="20"/>
        <v>0</v>
      </c>
      <c r="D389" s="95" t="s">
        <v>189</v>
      </c>
      <c r="E389" s="95">
        <f t="shared" si="18"/>
        <v>0</v>
      </c>
      <c r="F389" s="95">
        <v>10137</v>
      </c>
      <c r="G389" s="95">
        <f t="shared" si="19"/>
        <v>0</v>
      </c>
      <c r="J389" s="91"/>
      <c r="K389" s="91" t="s">
        <v>77</v>
      </c>
      <c r="L389" s="95">
        <f>_xlfn.XLOOKUP(K389,'F U L L   S E T S  (-10%)'!T:T,'F U L L   S E T S  (-10%)'!O:O,0)+_xlfn.XLOOKUP(K389,'M A C R O S'!R:R,'M A C R O S'!N:N,0)</f>
        <v>0</v>
      </c>
      <c r="M389" s="91" t="s">
        <v>81</v>
      </c>
      <c r="N389" s="95">
        <f>_xlfn.XLOOKUP(M389,'F U L L   S E T S  (-10%)'!T:T,'F U L L   S E T S  (-10%)'!O:O,0)+_xlfn.XLOOKUP(M389,'M A C R O S'!R:R,'M A C R O S'!N:N,0)</f>
        <v>0</v>
      </c>
      <c r="O389" s="95"/>
      <c r="P389" s="95"/>
      <c r="Q389" s="91" t="s">
        <v>79</v>
      </c>
      <c r="R389" s="95">
        <f>_xlfn.XLOOKUP(Q389,'F U L L   S E T S  (-10%)'!T:T,'F U L L   S E T S  (-10%)'!O:O,0)+_xlfn.XLOOKUP(Q389,'M A C R O S'!R:R,'M A C R O S'!N:N,0)</f>
        <v>0</v>
      </c>
      <c r="S389" s="91"/>
    </row>
    <row r="390" spans="1:19" x14ac:dyDescent="0.2">
      <c r="A390" s="95" t="s">
        <v>618</v>
      </c>
      <c r="B390" s="95">
        <f>_xlfn.XLOOKUP(D390,'M A C R O S'!R:R,'M A C R O S'!N:N,0)</f>
        <v>0</v>
      </c>
      <c r="C390" s="95">
        <f t="shared" si="20"/>
        <v>0</v>
      </c>
      <c r="D390" s="95" t="s">
        <v>191</v>
      </c>
      <c r="E390" s="95">
        <f t="shared" si="18"/>
        <v>0</v>
      </c>
      <c r="F390" s="95">
        <v>10137</v>
      </c>
      <c r="G390" s="95">
        <f t="shared" si="19"/>
        <v>0</v>
      </c>
      <c r="J390" s="91"/>
      <c r="K390" s="91" t="s">
        <v>77</v>
      </c>
      <c r="L390" s="95">
        <f>_xlfn.XLOOKUP(K390,'F U L L   S E T S  (-10%)'!T:T,'F U L L   S E T S  (-10%)'!O:O,0)+_xlfn.XLOOKUP(K390,'M A C R O S'!R:R,'M A C R O S'!N:N,0)</f>
        <v>0</v>
      </c>
      <c r="M390" s="91" t="s">
        <v>81</v>
      </c>
      <c r="N390" s="95">
        <f>_xlfn.XLOOKUP(M390,'F U L L   S E T S  (-10%)'!T:T,'F U L L   S E T S  (-10%)'!O:O,0)+_xlfn.XLOOKUP(M390,'M A C R O S'!R:R,'M A C R O S'!N:N,0)</f>
        <v>0</v>
      </c>
      <c r="O390" s="95"/>
      <c r="P390" s="95"/>
      <c r="Q390" s="91" t="s">
        <v>79</v>
      </c>
      <c r="R390" s="95">
        <f>_xlfn.XLOOKUP(Q390,'F U L L   S E T S  (-10%)'!T:T,'F U L L   S E T S  (-10%)'!O:O,0)+_xlfn.XLOOKUP(Q390,'M A C R O S'!R:R,'M A C R O S'!N:N,0)</f>
        <v>0</v>
      </c>
      <c r="S390" s="91"/>
    </row>
    <row r="391" spans="1:19" x14ac:dyDescent="0.2">
      <c r="A391" s="95" t="s">
        <v>618</v>
      </c>
      <c r="B391" s="95">
        <f>_xlfn.XLOOKUP(D391,'M A C R O S'!R:R,'M A C R O S'!N:N,0)</f>
        <v>0</v>
      </c>
      <c r="C391" s="95">
        <f t="shared" si="20"/>
        <v>0</v>
      </c>
      <c r="D391" s="95" t="s">
        <v>193</v>
      </c>
      <c r="E391" s="95">
        <f t="shared" si="18"/>
        <v>0</v>
      </c>
      <c r="F391" s="95">
        <v>10137</v>
      </c>
      <c r="G391" s="95">
        <f t="shared" si="19"/>
        <v>0</v>
      </c>
      <c r="J391" s="91"/>
      <c r="K391" s="91" t="s">
        <v>77</v>
      </c>
      <c r="L391" s="95">
        <f>_xlfn.XLOOKUP(K391,'F U L L   S E T S  (-10%)'!T:T,'F U L L   S E T S  (-10%)'!O:O,0)+_xlfn.XLOOKUP(K391,'M A C R O S'!R:R,'M A C R O S'!N:N,0)</f>
        <v>0</v>
      </c>
      <c r="M391" s="91" t="s">
        <v>81</v>
      </c>
      <c r="N391" s="95">
        <f>_xlfn.XLOOKUP(M391,'F U L L   S E T S  (-10%)'!T:T,'F U L L   S E T S  (-10%)'!O:O,0)+_xlfn.XLOOKUP(M391,'M A C R O S'!R:R,'M A C R O S'!N:N,0)</f>
        <v>0</v>
      </c>
      <c r="O391" s="95"/>
      <c r="P391" s="95"/>
      <c r="Q391" s="91" t="s">
        <v>79</v>
      </c>
      <c r="R391" s="95">
        <f>_xlfn.XLOOKUP(Q391,'F U L L   S E T S  (-10%)'!T:T,'F U L L   S E T S  (-10%)'!O:O,0)+_xlfn.XLOOKUP(Q391,'M A C R O S'!R:R,'M A C R O S'!N:N,0)</f>
        <v>0</v>
      </c>
      <c r="S391" s="91"/>
    </row>
    <row r="392" spans="1:19" x14ac:dyDescent="0.2">
      <c r="A392" s="95" t="s">
        <v>618</v>
      </c>
      <c r="B392" s="95">
        <f>_xlfn.XLOOKUP(D392,'M A C R O S'!R:R,'M A C R O S'!N:N,0)</f>
        <v>0</v>
      </c>
      <c r="C392" s="95">
        <f t="shared" si="20"/>
        <v>0</v>
      </c>
      <c r="D392" s="95" t="s">
        <v>195</v>
      </c>
      <c r="E392" s="95">
        <f t="shared" si="18"/>
        <v>0</v>
      </c>
      <c r="F392" s="95">
        <v>10137</v>
      </c>
      <c r="G392" s="95">
        <f t="shared" si="19"/>
        <v>0</v>
      </c>
      <c r="J392" s="91"/>
      <c r="K392" s="91" t="s">
        <v>77</v>
      </c>
      <c r="L392" s="95">
        <f>_xlfn.XLOOKUP(K392,'F U L L   S E T S  (-10%)'!T:T,'F U L L   S E T S  (-10%)'!O:O,0)+_xlfn.XLOOKUP(K392,'M A C R O S'!R:R,'M A C R O S'!N:N,0)</f>
        <v>0</v>
      </c>
      <c r="M392" s="91" t="s">
        <v>81</v>
      </c>
      <c r="N392" s="95">
        <f>_xlfn.XLOOKUP(M392,'F U L L   S E T S  (-10%)'!T:T,'F U L L   S E T S  (-10%)'!O:O,0)+_xlfn.XLOOKUP(M392,'M A C R O S'!R:R,'M A C R O S'!N:N,0)</f>
        <v>0</v>
      </c>
      <c r="O392" s="95"/>
      <c r="P392" s="95"/>
      <c r="Q392" s="91" t="s">
        <v>79</v>
      </c>
      <c r="R392" s="95">
        <f>_xlfn.XLOOKUP(Q392,'F U L L   S E T S  (-10%)'!T:T,'F U L L   S E T S  (-10%)'!O:O,0)+_xlfn.XLOOKUP(Q392,'M A C R O S'!R:R,'M A C R O S'!N:N,0)</f>
        <v>0</v>
      </c>
      <c r="S392" s="91"/>
    </row>
    <row r="393" spans="1:19" x14ac:dyDescent="0.2">
      <c r="A393" s="95" t="s">
        <v>618</v>
      </c>
      <c r="B393" s="95">
        <f>_xlfn.XLOOKUP(D393,'M A C R O S'!R:R,'M A C R O S'!N:N,0)</f>
        <v>0</v>
      </c>
      <c r="C393" s="95">
        <f t="shared" si="20"/>
        <v>0</v>
      </c>
      <c r="D393" s="95" t="s">
        <v>197</v>
      </c>
      <c r="E393" s="95">
        <f t="shared" si="18"/>
        <v>0</v>
      </c>
      <c r="F393" s="95">
        <v>10137</v>
      </c>
      <c r="G393" s="95">
        <f t="shared" si="19"/>
        <v>0</v>
      </c>
      <c r="J393" s="91"/>
      <c r="K393" s="91" t="s">
        <v>77</v>
      </c>
      <c r="L393" s="95">
        <f>_xlfn.XLOOKUP(K393,'F U L L   S E T S  (-10%)'!T:T,'F U L L   S E T S  (-10%)'!O:O,0)+_xlfn.XLOOKUP(K393,'M A C R O S'!R:R,'M A C R O S'!N:N,0)</f>
        <v>0</v>
      </c>
      <c r="M393" s="95"/>
      <c r="N393" s="95"/>
      <c r="O393" s="91" t="s">
        <v>83</v>
      </c>
      <c r="P393" s="95">
        <f>_xlfn.XLOOKUP(O393,'F U L L   S E T S  (-10%)'!T:T,'F U L L   S E T S  (-10%)'!O:O,0)+_xlfn.XLOOKUP(O393,'M A C R O S'!R:R,'M A C R O S'!N:N,0)</f>
        <v>0</v>
      </c>
      <c r="Q393" s="91" t="s">
        <v>79</v>
      </c>
      <c r="R393" s="95">
        <f>_xlfn.XLOOKUP(Q393,'F U L L   S E T S  (-10%)'!T:T,'F U L L   S E T S  (-10%)'!O:O,0)+_xlfn.XLOOKUP(Q393,'M A C R O S'!R:R,'M A C R O S'!N:N,0)</f>
        <v>0</v>
      </c>
      <c r="S393" s="91"/>
    </row>
    <row r="394" spans="1:19" x14ac:dyDescent="0.2">
      <c r="A394" s="95" t="s">
        <v>618</v>
      </c>
      <c r="B394" s="95">
        <f>_xlfn.XLOOKUP(D394,'M A C R O S'!R:R,'M A C R O S'!N:N,0)</f>
        <v>0</v>
      </c>
      <c r="C394" s="95">
        <f t="shared" si="20"/>
        <v>0</v>
      </c>
      <c r="D394" s="95" t="s">
        <v>199</v>
      </c>
      <c r="E394" s="95">
        <f t="shared" si="18"/>
        <v>0</v>
      </c>
      <c r="F394" s="95">
        <v>10137</v>
      </c>
      <c r="G394" s="95">
        <f t="shared" si="19"/>
        <v>0</v>
      </c>
      <c r="J394" s="91"/>
      <c r="K394" s="91" t="s">
        <v>77</v>
      </c>
      <c r="L394" s="95">
        <f>_xlfn.XLOOKUP(K394,'F U L L   S E T S  (-10%)'!T:T,'F U L L   S E T S  (-10%)'!O:O,0)+_xlfn.XLOOKUP(K394,'M A C R O S'!R:R,'M A C R O S'!N:N,0)</f>
        <v>0</v>
      </c>
      <c r="M394" s="95"/>
      <c r="N394" s="95"/>
      <c r="O394" s="91" t="s">
        <v>83</v>
      </c>
      <c r="P394" s="95">
        <f>_xlfn.XLOOKUP(O394,'F U L L   S E T S  (-10%)'!T:T,'F U L L   S E T S  (-10%)'!O:O,0)+_xlfn.XLOOKUP(O394,'M A C R O S'!R:R,'M A C R O S'!N:N,0)</f>
        <v>0</v>
      </c>
      <c r="Q394" s="91" t="s">
        <v>79</v>
      </c>
      <c r="R394" s="95">
        <f>_xlfn.XLOOKUP(Q394,'F U L L   S E T S  (-10%)'!T:T,'F U L L   S E T S  (-10%)'!O:O,0)+_xlfn.XLOOKUP(Q394,'M A C R O S'!R:R,'M A C R O S'!N:N,0)</f>
        <v>0</v>
      </c>
      <c r="S394" s="91"/>
    </row>
    <row r="395" spans="1:19" x14ac:dyDescent="0.2">
      <c r="A395" s="95" t="s">
        <v>618</v>
      </c>
      <c r="B395" s="95">
        <f>_xlfn.XLOOKUP(D395,'M A C R O S'!R:R,'M A C R O S'!N:N,0)</f>
        <v>0</v>
      </c>
      <c r="C395" s="95">
        <f t="shared" si="20"/>
        <v>0</v>
      </c>
      <c r="D395" s="95" t="s">
        <v>201</v>
      </c>
      <c r="E395" s="95">
        <f t="shared" si="18"/>
        <v>0</v>
      </c>
      <c r="F395" s="95">
        <v>10137</v>
      </c>
      <c r="G395" s="95">
        <f t="shared" si="19"/>
        <v>0</v>
      </c>
      <c r="J395" s="91"/>
      <c r="K395" s="91" t="s">
        <v>77</v>
      </c>
      <c r="L395" s="95">
        <f>_xlfn.XLOOKUP(K395,'F U L L   S E T S  (-10%)'!T:T,'F U L L   S E T S  (-10%)'!O:O,0)+_xlfn.XLOOKUP(K395,'M A C R O S'!R:R,'M A C R O S'!N:N,0)</f>
        <v>0</v>
      </c>
      <c r="M395" s="91" t="s">
        <v>81</v>
      </c>
      <c r="N395" s="95">
        <f>_xlfn.XLOOKUP(M395,'F U L L   S E T S  (-10%)'!T:T,'F U L L   S E T S  (-10%)'!O:O,0)+_xlfn.XLOOKUP(M395,'M A C R O S'!R:R,'M A C R O S'!N:N,0)</f>
        <v>0</v>
      </c>
      <c r="O395" s="95"/>
      <c r="P395" s="95"/>
      <c r="Q395" s="91" t="s">
        <v>79</v>
      </c>
      <c r="R395" s="95">
        <f>_xlfn.XLOOKUP(Q395,'F U L L   S E T S  (-10%)'!T:T,'F U L L   S E T S  (-10%)'!O:O,0)+_xlfn.XLOOKUP(Q395,'M A C R O S'!R:R,'M A C R O S'!N:N,0)</f>
        <v>0</v>
      </c>
      <c r="S395" s="91"/>
    </row>
    <row r="396" spans="1:19" x14ac:dyDescent="0.2">
      <c r="A396" s="95" t="s">
        <v>618</v>
      </c>
      <c r="B396" s="95">
        <f>_xlfn.XLOOKUP(D396,'M A C R O S'!R:R,'M A C R O S'!N:N,0)</f>
        <v>0</v>
      </c>
      <c r="C396" s="95">
        <f t="shared" si="20"/>
        <v>0</v>
      </c>
      <c r="D396" s="95" t="s">
        <v>203</v>
      </c>
      <c r="E396" s="95">
        <f t="shared" si="18"/>
        <v>0</v>
      </c>
      <c r="F396" s="95">
        <v>10137</v>
      </c>
      <c r="G396" s="95">
        <f t="shared" si="19"/>
        <v>0</v>
      </c>
      <c r="J396" s="91"/>
      <c r="K396" s="91" t="s">
        <v>77</v>
      </c>
      <c r="L396" s="95">
        <f>_xlfn.XLOOKUP(K396,'F U L L   S E T S  (-10%)'!T:T,'F U L L   S E T S  (-10%)'!O:O,0)+_xlfn.XLOOKUP(K396,'M A C R O S'!R:R,'M A C R O S'!N:N,0)</f>
        <v>0</v>
      </c>
      <c r="M396" s="91" t="s">
        <v>81</v>
      </c>
      <c r="N396" s="95">
        <f>_xlfn.XLOOKUP(M396,'F U L L   S E T S  (-10%)'!T:T,'F U L L   S E T S  (-10%)'!O:O,0)+_xlfn.XLOOKUP(M396,'M A C R O S'!R:R,'M A C R O S'!N:N,0)</f>
        <v>0</v>
      </c>
      <c r="O396" s="95"/>
      <c r="P396" s="95"/>
      <c r="Q396" s="91" t="s">
        <v>79</v>
      </c>
      <c r="R396" s="95">
        <f>_xlfn.XLOOKUP(Q396,'F U L L   S E T S  (-10%)'!T:T,'F U L L   S E T S  (-10%)'!O:O,0)+_xlfn.XLOOKUP(Q396,'M A C R O S'!R:R,'M A C R O S'!N:N,0)</f>
        <v>0</v>
      </c>
      <c r="S396" s="91"/>
    </row>
    <row r="397" spans="1:19" x14ac:dyDescent="0.2">
      <c r="A397" s="95" t="s">
        <v>618</v>
      </c>
      <c r="B397" s="95">
        <f>_xlfn.XLOOKUP(D397,'M A C R O S'!R:R,'M A C R O S'!N:N,0)</f>
        <v>0</v>
      </c>
      <c r="C397" s="95">
        <f t="shared" si="20"/>
        <v>0</v>
      </c>
      <c r="D397" s="95" t="s">
        <v>205</v>
      </c>
      <c r="E397" s="95">
        <f t="shared" si="18"/>
        <v>0</v>
      </c>
      <c r="F397" s="95">
        <v>10137</v>
      </c>
      <c r="G397" s="95">
        <f t="shared" si="19"/>
        <v>0</v>
      </c>
      <c r="J397" s="91"/>
      <c r="K397" s="91" t="s">
        <v>77</v>
      </c>
      <c r="L397" s="95">
        <f>_xlfn.XLOOKUP(K397,'F U L L   S E T S  (-10%)'!T:T,'F U L L   S E T S  (-10%)'!O:O,0)+_xlfn.XLOOKUP(K397,'M A C R O S'!R:R,'M A C R O S'!N:N,0)</f>
        <v>0</v>
      </c>
      <c r="M397" s="95"/>
      <c r="N397" s="95"/>
      <c r="O397" s="91" t="s">
        <v>83</v>
      </c>
      <c r="P397" s="95">
        <f>_xlfn.XLOOKUP(O397,'F U L L   S E T S  (-10%)'!T:T,'F U L L   S E T S  (-10%)'!O:O,0)+_xlfn.XLOOKUP(O397,'M A C R O S'!R:R,'M A C R O S'!N:N,0)</f>
        <v>0</v>
      </c>
      <c r="Q397" s="91" t="s">
        <v>79</v>
      </c>
      <c r="R397" s="95">
        <f>_xlfn.XLOOKUP(Q397,'F U L L   S E T S  (-10%)'!T:T,'F U L L   S E T S  (-10%)'!O:O,0)+_xlfn.XLOOKUP(Q397,'M A C R O S'!R:R,'M A C R O S'!N:N,0)</f>
        <v>0</v>
      </c>
      <c r="S397" s="91"/>
    </row>
    <row r="398" spans="1:19" x14ac:dyDescent="0.2">
      <c r="A398" s="95" t="s">
        <v>618</v>
      </c>
      <c r="B398" s="95">
        <f>_xlfn.XLOOKUP(D398,'M A C R O S'!R:R,'M A C R O S'!N:N,0)</f>
        <v>0</v>
      </c>
      <c r="C398" s="95">
        <f t="shared" si="20"/>
        <v>0</v>
      </c>
      <c r="D398" s="95" t="s">
        <v>207</v>
      </c>
      <c r="E398" s="95">
        <f t="shared" si="18"/>
        <v>0</v>
      </c>
      <c r="F398" s="95">
        <v>10137</v>
      </c>
      <c r="G398" s="95">
        <f t="shared" si="19"/>
        <v>0</v>
      </c>
      <c r="J398" s="91"/>
      <c r="K398" s="91" t="s">
        <v>77</v>
      </c>
      <c r="L398" s="95">
        <f>_xlfn.XLOOKUP(K398,'F U L L   S E T S  (-10%)'!T:T,'F U L L   S E T S  (-10%)'!O:O,0)+_xlfn.XLOOKUP(K398,'M A C R O S'!R:R,'M A C R O S'!N:N,0)</f>
        <v>0</v>
      </c>
      <c r="M398" s="95"/>
      <c r="N398" s="95"/>
      <c r="O398" s="91" t="s">
        <v>83</v>
      </c>
      <c r="P398" s="95">
        <f>_xlfn.XLOOKUP(O398,'F U L L   S E T S  (-10%)'!T:T,'F U L L   S E T S  (-10%)'!O:O,0)+_xlfn.XLOOKUP(O398,'M A C R O S'!R:R,'M A C R O S'!N:N,0)</f>
        <v>0</v>
      </c>
      <c r="Q398" s="91" t="s">
        <v>79</v>
      </c>
      <c r="R398" s="95">
        <f>_xlfn.XLOOKUP(Q398,'F U L L   S E T S  (-10%)'!T:T,'F U L L   S E T S  (-10%)'!O:O,0)+_xlfn.XLOOKUP(Q398,'M A C R O S'!R:R,'M A C R O S'!N:N,0)</f>
        <v>0</v>
      </c>
      <c r="S398" s="91"/>
    </row>
    <row r="399" spans="1:19" x14ac:dyDescent="0.2">
      <c r="A399" s="95" t="s">
        <v>618</v>
      </c>
      <c r="B399" s="95">
        <f>_xlfn.XLOOKUP(D399,'M A C R O S'!R:R,'M A C R O S'!N:N,0)</f>
        <v>0</v>
      </c>
      <c r="C399" s="95">
        <f t="shared" si="20"/>
        <v>0</v>
      </c>
      <c r="D399" s="95" t="s">
        <v>209</v>
      </c>
      <c r="E399" s="95">
        <f t="shared" si="18"/>
        <v>0</v>
      </c>
      <c r="F399" s="95">
        <v>10137</v>
      </c>
      <c r="G399" s="95">
        <f t="shared" si="19"/>
        <v>0</v>
      </c>
      <c r="J399" s="91"/>
      <c r="K399" s="91" t="s">
        <v>77</v>
      </c>
      <c r="L399" s="95">
        <f>_xlfn.XLOOKUP(K399,'F U L L   S E T S  (-10%)'!T:T,'F U L L   S E T S  (-10%)'!O:O,0)+_xlfn.XLOOKUP(K399,'M A C R O S'!R:R,'M A C R O S'!N:N,0)</f>
        <v>0</v>
      </c>
      <c r="M399" s="91" t="s">
        <v>81</v>
      </c>
      <c r="N399" s="95">
        <f>_xlfn.XLOOKUP(M399,'F U L L   S E T S  (-10%)'!T:T,'F U L L   S E T S  (-10%)'!O:O,0)+_xlfn.XLOOKUP(M399,'M A C R O S'!R:R,'M A C R O S'!N:N,0)</f>
        <v>0</v>
      </c>
      <c r="O399" s="95"/>
      <c r="P399" s="95"/>
      <c r="Q399" s="91" t="s">
        <v>79</v>
      </c>
      <c r="R399" s="95">
        <f>_xlfn.XLOOKUP(Q399,'F U L L   S E T S  (-10%)'!T:T,'F U L L   S E T S  (-10%)'!O:O,0)+_xlfn.XLOOKUP(Q399,'M A C R O S'!R:R,'M A C R O S'!N:N,0)</f>
        <v>0</v>
      </c>
      <c r="S399" s="91"/>
    </row>
    <row r="400" spans="1:19" x14ac:dyDescent="0.2">
      <c r="A400" s="95" t="s">
        <v>618</v>
      </c>
      <c r="B400" s="95">
        <f>_xlfn.XLOOKUP(D400,'M A C R O S'!R:R,'M A C R O S'!N:N,0)</f>
        <v>0</v>
      </c>
      <c r="C400" s="95">
        <f t="shared" si="20"/>
        <v>0</v>
      </c>
      <c r="D400" s="95" t="s">
        <v>211</v>
      </c>
      <c r="E400" s="95">
        <f t="shared" si="18"/>
        <v>0</v>
      </c>
      <c r="F400" s="95">
        <v>10137</v>
      </c>
      <c r="G400" s="95">
        <f t="shared" si="19"/>
        <v>0</v>
      </c>
      <c r="J400" s="91"/>
      <c r="K400" s="91" t="s">
        <v>77</v>
      </c>
      <c r="L400" s="95">
        <f>_xlfn.XLOOKUP(K400,'F U L L   S E T S  (-10%)'!T:T,'F U L L   S E T S  (-10%)'!O:O,0)+_xlfn.XLOOKUP(K400,'M A C R O S'!R:R,'M A C R O S'!N:N,0)</f>
        <v>0</v>
      </c>
      <c r="M400" s="95"/>
      <c r="N400" s="95"/>
      <c r="O400" s="91" t="s">
        <v>83</v>
      </c>
      <c r="P400" s="95">
        <f>_xlfn.XLOOKUP(O400,'F U L L   S E T S  (-10%)'!T:T,'F U L L   S E T S  (-10%)'!O:O,0)+_xlfn.XLOOKUP(O400,'M A C R O S'!R:R,'M A C R O S'!N:N,0)</f>
        <v>0</v>
      </c>
      <c r="Q400" s="91" t="s">
        <v>79</v>
      </c>
      <c r="R400" s="95">
        <f>_xlfn.XLOOKUP(Q400,'F U L L   S E T S  (-10%)'!T:T,'F U L L   S E T S  (-10%)'!O:O,0)+_xlfn.XLOOKUP(Q400,'M A C R O S'!R:R,'M A C R O S'!N:N,0)</f>
        <v>0</v>
      </c>
      <c r="S400" s="91"/>
    </row>
    <row r="401" spans="1:19" x14ac:dyDescent="0.2">
      <c r="A401" s="161" t="s">
        <v>618</v>
      </c>
      <c r="B401" s="161">
        <f>_xlfn.XLOOKUP(D401,'M A C R O S'!R:R,'M A C R O S'!N:N,0)</f>
        <v>0</v>
      </c>
      <c r="C401" s="161">
        <f t="shared" si="20"/>
        <v>0</v>
      </c>
      <c r="D401" s="161" t="s">
        <v>216</v>
      </c>
      <c r="E401" s="161">
        <f t="shared" si="18"/>
        <v>0</v>
      </c>
      <c r="F401" s="161">
        <v>10083</v>
      </c>
      <c r="G401" s="161">
        <f t="shared" si="19"/>
        <v>0</v>
      </c>
      <c r="J401" s="91"/>
      <c r="K401" s="91" t="s">
        <v>85</v>
      </c>
      <c r="L401" s="95">
        <f>_xlfn.XLOOKUP(K401,'F U L L   S E T S  (-10%)'!T:T,'F U L L   S E T S  (-10%)'!O:O,0)+_xlfn.XLOOKUP(K401,'M A C R O S'!R:R,'M A C R O S'!N:N,0)</f>
        <v>0</v>
      </c>
      <c r="M401" s="91" t="s">
        <v>89</v>
      </c>
      <c r="N401" s="95">
        <f>_xlfn.XLOOKUP(M401,'F U L L   S E T S  (-10%)'!T:T,'F U L L   S E T S  (-10%)'!O:O,0)+_xlfn.XLOOKUP(M401,'M A C R O S'!R:R,'M A C R O S'!N:N,0)</f>
        <v>0</v>
      </c>
      <c r="O401" s="95"/>
      <c r="P401" s="95"/>
      <c r="Q401" s="90" t="s">
        <v>87</v>
      </c>
      <c r="R401" s="95">
        <f>_xlfn.XLOOKUP(Q401,'F U L L   S E T S  (-10%)'!T:T,'F U L L   S E T S  (-10%)'!O:O,0)+_xlfn.XLOOKUP(Q401,'M A C R O S'!R:R,'M A C R O S'!N:N,0)</f>
        <v>0</v>
      </c>
      <c r="S401" s="91"/>
    </row>
    <row r="402" spans="1:19" x14ac:dyDescent="0.2">
      <c r="A402" s="95" t="s">
        <v>618</v>
      </c>
      <c r="B402" s="95">
        <f>_xlfn.XLOOKUP(D402,'M A C R O S'!R:R,'M A C R O S'!N:N,0)</f>
        <v>0</v>
      </c>
      <c r="C402" s="95">
        <f t="shared" si="20"/>
        <v>0</v>
      </c>
      <c r="D402" s="95" t="s">
        <v>218</v>
      </c>
      <c r="E402" s="95">
        <f t="shared" si="18"/>
        <v>0</v>
      </c>
      <c r="F402" s="95">
        <v>10083</v>
      </c>
      <c r="G402" s="95">
        <f t="shared" si="19"/>
        <v>0</v>
      </c>
      <c r="J402" s="91"/>
      <c r="K402" s="91" t="s">
        <v>85</v>
      </c>
      <c r="L402" s="95">
        <f>_xlfn.XLOOKUP(K402,'F U L L   S E T S  (-10%)'!T:T,'F U L L   S E T S  (-10%)'!O:O,0)+_xlfn.XLOOKUP(K402,'M A C R O S'!R:R,'M A C R O S'!N:N,0)</f>
        <v>0</v>
      </c>
      <c r="M402" s="95"/>
      <c r="N402" s="95"/>
      <c r="O402" s="90" t="s">
        <v>91</v>
      </c>
      <c r="P402" s="95">
        <f>_xlfn.XLOOKUP(O402,'F U L L   S E T S  (-10%)'!T:T,'F U L L   S E T S  (-10%)'!O:O,0)+_xlfn.XLOOKUP(O402,'M A C R O S'!R:R,'M A C R O S'!N:N,0)</f>
        <v>0</v>
      </c>
      <c r="Q402" s="90" t="s">
        <v>87</v>
      </c>
      <c r="R402" s="95">
        <f>_xlfn.XLOOKUP(Q402,'F U L L   S E T S  (-10%)'!T:T,'F U L L   S E T S  (-10%)'!O:O,0)+_xlfn.XLOOKUP(Q402,'M A C R O S'!R:R,'M A C R O S'!N:N,0)</f>
        <v>0</v>
      </c>
      <c r="S402" s="91"/>
    </row>
    <row r="403" spans="1:19" x14ac:dyDescent="0.2">
      <c r="A403" s="95" t="s">
        <v>618</v>
      </c>
      <c r="B403" s="95">
        <f>_xlfn.XLOOKUP(D403,'M A C R O S'!R:R,'M A C R O S'!N:N,0)</f>
        <v>0</v>
      </c>
      <c r="C403" s="95">
        <f t="shared" si="20"/>
        <v>0</v>
      </c>
      <c r="D403" s="95" t="s">
        <v>220</v>
      </c>
      <c r="E403" s="95">
        <f t="shared" si="18"/>
        <v>0</v>
      </c>
      <c r="F403" s="95">
        <v>10083</v>
      </c>
      <c r="G403" s="95">
        <f t="shared" si="19"/>
        <v>0</v>
      </c>
      <c r="J403" s="91"/>
      <c r="K403" s="91" t="s">
        <v>85</v>
      </c>
      <c r="L403" s="95">
        <f>_xlfn.XLOOKUP(K403,'F U L L   S E T S  (-10%)'!T:T,'F U L L   S E T S  (-10%)'!O:O,0)+_xlfn.XLOOKUP(K403,'M A C R O S'!R:R,'M A C R O S'!N:N,0)</f>
        <v>0</v>
      </c>
      <c r="M403" s="91" t="s">
        <v>89</v>
      </c>
      <c r="N403" s="95">
        <f>_xlfn.XLOOKUP(M403,'F U L L   S E T S  (-10%)'!T:T,'F U L L   S E T S  (-10%)'!O:O,0)+_xlfn.XLOOKUP(M403,'M A C R O S'!R:R,'M A C R O S'!N:N,0)</f>
        <v>0</v>
      </c>
      <c r="O403" s="95"/>
      <c r="P403" s="95"/>
      <c r="Q403" s="90" t="s">
        <v>87</v>
      </c>
      <c r="R403" s="95">
        <f>_xlfn.XLOOKUP(Q403,'F U L L   S E T S  (-10%)'!T:T,'F U L L   S E T S  (-10%)'!O:O,0)+_xlfn.XLOOKUP(Q403,'M A C R O S'!R:R,'M A C R O S'!N:N,0)</f>
        <v>0</v>
      </c>
      <c r="S403" s="91"/>
    </row>
    <row r="404" spans="1:19" x14ac:dyDescent="0.2">
      <c r="A404" s="95" t="s">
        <v>618</v>
      </c>
      <c r="B404" s="95">
        <f>_xlfn.XLOOKUP(D404,'M A C R O S'!R:R,'M A C R O S'!N:N,0)</f>
        <v>0</v>
      </c>
      <c r="C404" s="95">
        <f t="shared" si="20"/>
        <v>0</v>
      </c>
      <c r="D404" s="95" t="s">
        <v>222</v>
      </c>
      <c r="E404" s="95">
        <f t="shared" si="18"/>
        <v>0</v>
      </c>
      <c r="F404" s="95">
        <v>10083</v>
      </c>
      <c r="G404" s="95">
        <f t="shared" si="19"/>
        <v>0</v>
      </c>
      <c r="J404" s="91"/>
      <c r="K404" s="91" t="s">
        <v>85</v>
      </c>
      <c r="L404" s="95">
        <f>_xlfn.XLOOKUP(K404,'F U L L   S E T S  (-10%)'!T:T,'F U L L   S E T S  (-10%)'!O:O,0)+_xlfn.XLOOKUP(K404,'M A C R O S'!R:R,'M A C R O S'!N:N,0)</f>
        <v>0</v>
      </c>
      <c r="M404" s="91" t="s">
        <v>89</v>
      </c>
      <c r="N404" s="95">
        <f>_xlfn.XLOOKUP(M404,'F U L L   S E T S  (-10%)'!T:T,'F U L L   S E T S  (-10%)'!O:O,0)+_xlfn.XLOOKUP(M404,'M A C R O S'!R:R,'M A C R O S'!N:N,0)</f>
        <v>0</v>
      </c>
      <c r="O404" s="95"/>
      <c r="P404" s="95"/>
      <c r="Q404" s="90" t="s">
        <v>87</v>
      </c>
      <c r="R404" s="95">
        <f>_xlfn.XLOOKUP(Q404,'F U L L   S E T S  (-10%)'!T:T,'F U L L   S E T S  (-10%)'!O:O,0)+_xlfn.XLOOKUP(Q404,'M A C R O S'!R:R,'M A C R O S'!N:N,0)</f>
        <v>0</v>
      </c>
      <c r="S404" s="91"/>
    </row>
    <row r="405" spans="1:19" x14ac:dyDescent="0.2">
      <c r="A405" s="95" t="s">
        <v>618</v>
      </c>
      <c r="B405" s="95">
        <f>_xlfn.XLOOKUP(D405,'M A C R O S'!R:R,'M A C R O S'!N:N,0)</f>
        <v>0</v>
      </c>
      <c r="C405" s="95">
        <f t="shared" si="20"/>
        <v>0</v>
      </c>
      <c r="D405" s="95" t="s">
        <v>224</v>
      </c>
      <c r="E405" s="95">
        <f t="shared" si="18"/>
        <v>0</v>
      </c>
      <c r="F405" s="95">
        <v>10083</v>
      </c>
      <c r="G405" s="95">
        <f t="shared" si="19"/>
        <v>0</v>
      </c>
      <c r="J405" s="91"/>
      <c r="K405" s="91" t="s">
        <v>85</v>
      </c>
      <c r="L405" s="95">
        <f>_xlfn.XLOOKUP(K405,'F U L L   S E T S  (-10%)'!T:T,'F U L L   S E T S  (-10%)'!O:O,0)+_xlfn.XLOOKUP(K405,'M A C R O S'!R:R,'M A C R O S'!N:N,0)</f>
        <v>0</v>
      </c>
      <c r="M405" s="95"/>
      <c r="N405" s="95"/>
      <c r="O405" s="90" t="s">
        <v>91</v>
      </c>
      <c r="P405" s="95">
        <f>_xlfn.XLOOKUP(O405,'F U L L   S E T S  (-10%)'!T:T,'F U L L   S E T S  (-10%)'!O:O,0)+_xlfn.XLOOKUP(O405,'M A C R O S'!R:R,'M A C R O S'!N:N,0)</f>
        <v>0</v>
      </c>
      <c r="Q405" s="90" t="s">
        <v>87</v>
      </c>
      <c r="R405" s="95">
        <f>_xlfn.XLOOKUP(Q405,'F U L L   S E T S  (-10%)'!T:T,'F U L L   S E T S  (-10%)'!O:O,0)+_xlfn.XLOOKUP(Q405,'M A C R O S'!R:R,'M A C R O S'!N:N,0)</f>
        <v>0</v>
      </c>
      <c r="S405" s="91"/>
    </row>
    <row r="406" spans="1:19" x14ac:dyDescent="0.2">
      <c r="A406" s="95" t="s">
        <v>618</v>
      </c>
      <c r="B406" s="95">
        <f>_xlfn.XLOOKUP(D406,'M A C R O S'!R:R,'M A C R O S'!N:N,0)</f>
        <v>0</v>
      </c>
      <c r="C406" s="95">
        <f t="shared" si="20"/>
        <v>0</v>
      </c>
      <c r="D406" s="95" t="s">
        <v>226</v>
      </c>
      <c r="E406" s="95">
        <f t="shared" si="18"/>
        <v>0</v>
      </c>
      <c r="F406" s="95">
        <v>10083</v>
      </c>
      <c r="G406" s="95">
        <f t="shared" si="19"/>
        <v>0</v>
      </c>
      <c r="J406" s="91"/>
      <c r="K406" s="91" t="s">
        <v>85</v>
      </c>
      <c r="L406" s="95">
        <f>_xlfn.XLOOKUP(K406,'F U L L   S E T S  (-10%)'!T:T,'F U L L   S E T S  (-10%)'!O:O,0)+_xlfn.XLOOKUP(K406,'M A C R O S'!R:R,'M A C R O S'!N:N,0)</f>
        <v>0</v>
      </c>
      <c r="M406" s="95"/>
      <c r="N406" s="95"/>
      <c r="O406" s="90" t="s">
        <v>91</v>
      </c>
      <c r="P406" s="95">
        <f>_xlfn.XLOOKUP(O406,'F U L L   S E T S  (-10%)'!T:T,'F U L L   S E T S  (-10%)'!O:O,0)+_xlfn.XLOOKUP(O406,'M A C R O S'!R:R,'M A C R O S'!N:N,0)</f>
        <v>0</v>
      </c>
      <c r="Q406" s="90" t="s">
        <v>87</v>
      </c>
      <c r="R406" s="95">
        <f>_xlfn.XLOOKUP(Q406,'F U L L   S E T S  (-10%)'!T:T,'F U L L   S E T S  (-10%)'!O:O,0)+_xlfn.XLOOKUP(Q406,'M A C R O S'!R:R,'M A C R O S'!N:N,0)</f>
        <v>0</v>
      </c>
      <c r="S406" s="91"/>
    </row>
    <row r="407" spans="1:19" x14ac:dyDescent="0.2">
      <c r="A407" s="95" t="s">
        <v>618</v>
      </c>
      <c r="B407" s="95">
        <f>_xlfn.XLOOKUP(D407,'M A C R O S'!R:R,'M A C R O S'!N:N,0)</f>
        <v>0</v>
      </c>
      <c r="C407" s="95">
        <f t="shared" si="20"/>
        <v>0</v>
      </c>
      <c r="D407" s="95" t="s">
        <v>228</v>
      </c>
      <c r="E407" s="95">
        <f t="shared" si="18"/>
        <v>0</v>
      </c>
      <c r="F407" s="95">
        <v>10083</v>
      </c>
      <c r="G407" s="95">
        <f t="shared" si="19"/>
        <v>0</v>
      </c>
      <c r="J407" s="91"/>
      <c r="K407" s="91" t="s">
        <v>85</v>
      </c>
      <c r="L407" s="95">
        <f>_xlfn.XLOOKUP(K407,'F U L L   S E T S  (-10%)'!T:T,'F U L L   S E T S  (-10%)'!O:O,0)+_xlfn.XLOOKUP(K407,'M A C R O S'!R:R,'M A C R O S'!N:N,0)</f>
        <v>0</v>
      </c>
      <c r="M407" s="91" t="s">
        <v>89</v>
      </c>
      <c r="N407" s="95">
        <f>_xlfn.XLOOKUP(M407,'F U L L   S E T S  (-10%)'!T:T,'F U L L   S E T S  (-10%)'!O:O,0)+_xlfn.XLOOKUP(M407,'M A C R O S'!R:R,'M A C R O S'!N:N,0)</f>
        <v>0</v>
      </c>
      <c r="O407" s="95"/>
      <c r="P407" s="95"/>
      <c r="Q407" s="90" t="s">
        <v>87</v>
      </c>
      <c r="R407" s="95">
        <f>_xlfn.XLOOKUP(Q407,'F U L L   S E T S  (-10%)'!T:T,'F U L L   S E T S  (-10%)'!O:O,0)+_xlfn.XLOOKUP(Q407,'M A C R O S'!R:R,'M A C R O S'!N:N,0)</f>
        <v>0</v>
      </c>
      <c r="S407" s="91"/>
    </row>
    <row r="408" spans="1:19" x14ac:dyDescent="0.2">
      <c r="A408" s="95" t="s">
        <v>618</v>
      </c>
      <c r="B408" s="95">
        <f>_xlfn.XLOOKUP(D408,'M A C R O S'!R:R,'M A C R O S'!N:N,0)</f>
        <v>0</v>
      </c>
      <c r="C408" s="95">
        <f t="shared" si="20"/>
        <v>0</v>
      </c>
      <c r="D408" s="95" t="s">
        <v>230</v>
      </c>
      <c r="E408" s="95">
        <f t="shared" si="18"/>
        <v>0</v>
      </c>
      <c r="F408" s="95">
        <v>10083</v>
      </c>
      <c r="G408" s="95">
        <f t="shared" si="19"/>
        <v>0</v>
      </c>
      <c r="J408" s="91"/>
      <c r="K408" s="91" t="s">
        <v>85</v>
      </c>
      <c r="L408" s="95">
        <f>_xlfn.XLOOKUP(K408,'F U L L   S E T S  (-10%)'!T:T,'F U L L   S E T S  (-10%)'!O:O,0)+_xlfn.XLOOKUP(K408,'M A C R O S'!R:R,'M A C R O S'!N:N,0)</f>
        <v>0</v>
      </c>
      <c r="M408" s="91" t="s">
        <v>89</v>
      </c>
      <c r="N408" s="95">
        <f>_xlfn.XLOOKUP(M408,'F U L L   S E T S  (-10%)'!T:T,'F U L L   S E T S  (-10%)'!O:O,0)+_xlfn.XLOOKUP(M408,'M A C R O S'!R:R,'M A C R O S'!N:N,0)</f>
        <v>0</v>
      </c>
      <c r="O408" s="95"/>
      <c r="P408" s="95"/>
      <c r="Q408" s="90" t="s">
        <v>87</v>
      </c>
      <c r="R408" s="95">
        <f>_xlfn.XLOOKUP(Q408,'F U L L   S E T S  (-10%)'!T:T,'F U L L   S E T S  (-10%)'!O:O,0)+_xlfn.XLOOKUP(Q408,'M A C R O S'!R:R,'M A C R O S'!N:N,0)</f>
        <v>0</v>
      </c>
      <c r="S408" s="91"/>
    </row>
    <row r="409" spans="1:19" x14ac:dyDescent="0.2">
      <c r="A409" s="95" t="s">
        <v>618</v>
      </c>
      <c r="B409" s="95">
        <f>_xlfn.XLOOKUP(D409,'M A C R O S'!R:R,'M A C R O S'!N:N,0)</f>
        <v>0</v>
      </c>
      <c r="C409" s="95">
        <f t="shared" si="20"/>
        <v>0</v>
      </c>
      <c r="D409" s="95" t="s">
        <v>232</v>
      </c>
      <c r="E409" s="95">
        <f t="shared" si="18"/>
        <v>0</v>
      </c>
      <c r="F409" s="95">
        <v>10083</v>
      </c>
      <c r="G409" s="95">
        <f t="shared" si="19"/>
        <v>0</v>
      </c>
      <c r="J409" s="91"/>
      <c r="K409" s="91" t="s">
        <v>85</v>
      </c>
      <c r="L409" s="95">
        <f>_xlfn.XLOOKUP(K409,'F U L L   S E T S  (-10%)'!T:T,'F U L L   S E T S  (-10%)'!O:O,0)+_xlfn.XLOOKUP(K409,'M A C R O S'!R:R,'M A C R O S'!N:N,0)</f>
        <v>0</v>
      </c>
      <c r="M409" s="95"/>
      <c r="N409" s="95"/>
      <c r="O409" s="90" t="s">
        <v>91</v>
      </c>
      <c r="P409" s="95">
        <f>_xlfn.XLOOKUP(O409,'F U L L   S E T S  (-10%)'!T:T,'F U L L   S E T S  (-10%)'!O:O,0)+_xlfn.XLOOKUP(O409,'M A C R O S'!R:R,'M A C R O S'!N:N,0)</f>
        <v>0</v>
      </c>
      <c r="Q409" s="90" t="s">
        <v>87</v>
      </c>
      <c r="R409" s="95">
        <f>_xlfn.XLOOKUP(Q409,'F U L L   S E T S  (-10%)'!T:T,'F U L L   S E T S  (-10%)'!O:O,0)+_xlfn.XLOOKUP(Q409,'M A C R O S'!R:R,'M A C R O S'!N:N,0)</f>
        <v>0</v>
      </c>
      <c r="S409" s="91"/>
    </row>
    <row r="410" spans="1:19" x14ac:dyDescent="0.2">
      <c r="A410" s="95" t="s">
        <v>618</v>
      </c>
      <c r="B410" s="95">
        <f>_xlfn.XLOOKUP(D410,'M A C R O S'!R:R,'M A C R O S'!N:N,0)</f>
        <v>0</v>
      </c>
      <c r="C410" s="95">
        <f t="shared" si="20"/>
        <v>0</v>
      </c>
      <c r="D410" s="95" t="s">
        <v>234</v>
      </c>
      <c r="E410" s="95">
        <f t="shared" si="18"/>
        <v>0</v>
      </c>
      <c r="F410" s="95">
        <v>10083</v>
      </c>
      <c r="G410" s="95">
        <f t="shared" si="19"/>
        <v>0</v>
      </c>
      <c r="J410" s="91"/>
      <c r="K410" s="91" t="s">
        <v>85</v>
      </c>
      <c r="L410" s="95">
        <f>_xlfn.XLOOKUP(K410,'F U L L   S E T S  (-10%)'!T:T,'F U L L   S E T S  (-10%)'!O:O,0)+_xlfn.XLOOKUP(K410,'M A C R O S'!R:R,'M A C R O S'!N:N,0)</f>
        <v>0</v>
      </c>
      <c r="M410" s="91" t="s">
        <v>89</v>
      </c>
      <c r="N410" s="95">
        <f>_xlfn.XLOOKUP(M410,'F U L L   S E T S  (-10%)'!T:T,'F U L L   S E T S  (-10%)'!O:O,0)+_xlfn.XLOOKUP(M410,'M A C R O S'!R:R,'M A C R O S'!N:N,0)</f>
        <v>0</v>
      </c>
      <c r="O410" s="95"/>
      <c r="P410" s="95"/>
      <c r="Q410" s="90" t="s">
        <v>87</v>
      </c>
      <c r="R410" s="95">
        <f>_xlfn.XLOOKUP(Q410,'F U L L   S E T S  (-10%)'!T:T,'F U L L   S E T S  (-10%)'!O:O,0)+_xlfn.XLOOKUP(Q410,'M A C R O S'!R:R,'M A C R O S'!N:N,0)</f>
        <v>0</v>
      </c>
      <c r="S410" s="91"/>
    </row>
    <row r="411" spans="1:19" x14ac:dyDescent="0.2">
      <c r="A411" s="95" t="s">
        <v>618</v>
      </c>
      <c r="B411" s="95">
        <f>_xlfn.XLOOKUP(D411,'M A C R O S'!R:R,'M A C R O S'!N:N,0)</f>
        <v>0</v>
      </c>
      <c r="C411" s="95">
        <f t="shared" si="20"/>
        <v>0</v>
      </c>
      <c r="D411" s="95" t="s">
        <v>236</v>
      </c>
      <c r="E411" s="95">
        <f t="shared" si="18"/>
        <v>0</v>
      </c>
      <c r="F411" s="95">
        <v>10083</v>
      </c>
      <c r="G411" s="95">
        <f t="shared" si="19"/>
        <v>0</v>
      </c>
      <c r="J411" s="91"/>
      <c r="K411" s="91" t="s">
        <v>85</v>
      </c>
      <c r="L411" s="95">
        <f>_xlfn.XLOOKUP(K411,'F U L L   S E T S  (-10%)'!T:T,'F U L L   S E T S  (-10%)'!O:O,0)+_xlfn.XLOOKUP(K411,'M A C R O S'!R:R,'M A C R O S'!N:N,0)</f>
        <v>0</v>
      </c>
      <c r="M411" s="91" t="s">
        <v>89</v>
      </c>
      <c r="N411" s="95">
        <f>_xlfn.XLOOKUP(M411,'F U L L   S E T S  (-10%)'!T:T,'F U L L   S E T S  (-10%)'!O:O,0)+_xlfn.XLOOKUP(M411,'M A C R O S'!R:R,'M A C R O S'!N:N,0)</f>
        <v>0</v>
      </c>
      <c r="O411" s="95"/>
      <c r="P411" s="95"/>
      <c r="Q411" s="90" t="s">
        <v>87</v>
      </c>
      <c r="R411" s="95">
        <f>_xlfn.XLOOKUP(Q411,'F U L L   S E T S  (-10%)'!T:T,'F U L L   S E T S  (-10%)'!O:O,0)+_xlfn.XLOOKUP(Q411,'M A C R O S'!R:R,'M A C R O S'!N:N,0)</f>
        <v>0</v>
      </c>
      <c r="S411" s="91"/>
    </row>
    <row r="412" spans="1:19" x14ac:dyDescent="0.2">
      <c r="A412" s="95" t="s">
        <v>618</v>
      </c>
      <c r="B412" s="95">
        <f>_xlfn.XLOOKUP(D412,'M A C R O S'!R:R,'M A C R O S'!N:N,0)</f>
        <v>0</v>
      </c>
      <c r="C412" s="95">
        <f t="shared" si="20"/>
        <v>0</v>
      </c>
      <c r="D412" s="95" t="s">
        <v>238</v>
      </c>
      <c r="E412" s="95">
        <f t="shared" si="18"/>
        <v>0</v>
      </c>
      <c r="F412" s="95">
        <v>10083</v>
      </c>
      <c r="G412" s="95">
        <f t="shared" si="19"/>
        <v>0</v>
      </c>
      <c r="J412" s="91"/>
      <c r="K412" s="91" t="s">
        <v>85</v>
      </c>
      <c r="L412" s="95">
        <f>_xlfn.XLOOKUP(K412,'F U L L   S E T S  (-10%)'!T:T,'F U L L   S E T S  (-10%)'!O:O,0)+_xlfn.XLOOKUP(K412,'M A C R O S'!R:R,'M A C R O S'!N:N,0)</f>
        <v>0</v>
      </c>
      <c r="M412" s="91" t="s">
        <v>89</v>
      </c>
      <c r="N412" s="95">
        <f>_xlfn.XLOOKUP(M412,'F U L L   S E T S  (-10%)'!T:T,'F U L L   S E T S  (-10%)'!O:O,0)+_xlfn.XLOOKUP(M412,'M A C R O S'!R:R,'M A C R O S'!N:N,0)</f>
        <v>0</v>
      </c>
      <c r="O412" s="95"/>
      <c r="P412" s="95"/>
      <c r="Q412" s="90" t="s">
        <v>87</v>
      </c>
      <c r="R412" s="95">
        <f>_xlfn.XLOOKUP(Q412,'F U L L   S E T S  (-10%)'!T:T,'F U L L   S E T S  (-10%)'!O:O,0)+_xlfn.XLOOKUP(Q412,'M A C R O S'!R:R,'M A C R O S'!N:N,0)</f>
        <v>0</v>
      </c>
      <c r="S412" s="91"/>
    </row>
    <row r="413" spans="1:19" x14ac:dyDescent="0.2">
      <c r="A413" s="95" t="s">
        <v>618</v>
      </c>
      <c r="B413" s="95">
        <f>_xlfn.XLOOKUP(D413,'M A C R O S'!R:R,'M A C R O S'!N:N,0)</f>
        <v>0</v>
      </c>
      <c r="C413" s="95">
        <f t="shared" si="20"/>
        <v>0</v>
      </c>
      <c r="D413" s="95" t="s">
        <v>240</v>
      </c>
      <c r="E413" s="95">
        <f t="shared" si="18"/>
        <v>0</v>
      </c>
      <c r="F413" s="95">
        <v>10083</v>
      </c>
      <c r="G413" s="95">
        <f t="shared" si="19"/>
        <v>0</v>
      </c>
      <c r="J413" s="91"/>
      <c r="K413" s="91" t="s">
        <v>85</v>
      </c>
      <c r="L413" s="95">
        <f>_xlfn.XLOOKUP(K413,'F U L L   S E T S  (-10%)'!T:T,'F U L L   S E T S  (-10%)'!O:O,0)+_xlfn.XLOOKUP(K413,'M A C R O S'!R:R,'M A C R O S'!N:N,0)</f>
        <v>0</v>
      </c>
      <c r="M413" s="91" t="s">
        <v>89</v>
      </c>
      <c r="N413" s="95">
        <f>_xlfn.XLOOKUP(M413,'F U L L   S E T S  (-10%)'!T:T,'F U L L   S E T S  (-10%)'!O:O,0)+_xlfn.XLOOKUP(M413,'M A C R O S'!R:R,'M A C R O S'!N:N,0)</f>
        <v>0</v>
      </c>
      <c r="O413" s="95"/>
      <c r="P413" s="95"/>
      <c r="Q413" s="90" t="s">
        <v>87</v>
      </c>
      <c r="R413" s="95">
        <f>_xlfn.XLOOKUP(Q413,'F U L L   S E T S  (-10%)'!T:T,'F U L L   S E T S  (-10%)'!O:O,0)+_xlfn.XLOOKUP(Q413,'M A C R O S'!R:R,'M A C R O S'!N:N,0)</f>
        <v>0</v>
      </c>
      <c r="S413" s="91"/>
    </row>
    <row r="414" spans="1:19" x14ac:dyDescent="0.2">
      <c r="A414" s="95" t="s">
        <v>618</v>
      </c>
      <c r="B414" s="95">
        <f>_xlfn.XLOOKUP(D414,'M A C R O S'!R:R,'M A C R O S'!N:N,0)</f>
        <v>0</v>
      </c>
      <c r="C414" s="95">
        <f t="shared" si="20"/>
        <v>0</v>
      </c>
      <c r="D414" s="95" t="s">
        <v>242</v>
      </c>
      <c r="E414" s="95">
        <f t="shared" si="18"/>
        <v>0</v>
      </c>
      <c r="F414" s="95">
        <v>10083</v>
      </c>
      <c r="G414" s="95">
        <f t="shared" si="19"/>
        <v>0</v>
      </c>
      <c r="J414" s="91"/>
      <c r="K414" s="91" t="s">
        <v>85</v>
      </c>
      <c r="L414" s="95">
        <f>_xlfn.XLOOKUP(K414,'F U L L   S E T S  (-10%)'!T:T,'F U L L   S E T S  (-10%)'!O:O,0)+_xlfn.XLOOKUP(K414,'M A C R O S'!R:R,'M A C R O S'!N:N,0)</f>
        <v>0</v>
      </c>
      <c r="M414" s="95"/>
      <c r="N414" s="95"/>
      <c r="O414" s="90" t="s">
        <v>91</v>
      </c>
      <c r="P414" s="95">
        <f>_xlfn.XLOOKUP(O414,'F U L L   S E T S  (-10%)'!T:T,'F U L L   S E T S  (-10%)'!O:O,0)+_xlfn.XLOOKUP(O414,'M A C R O S'!R:R,'M A C R O S'!N:N,0)</f>
        <v>0</v>
      </c>
      <c r="Q414" s="90" t="s">
        <v>87</v>
      </c>
      <c r="R414" s="95">
        <f>_xlfn.XLOOKUP(Q414,'F U L L   S E T S  (-10%)'!T:T,'F U L L   S E T S  (-10%)'!O:O,0)+_xlfn.XLOOKUP(Q414,'M A C R O S'!R:R,'M A C R O S'!N:N,0)</f>
        <v>0</v>
      </c>
      <c r="S414" s="91"/>
    </row>
    <row r="415" spans="1:19" x14ac:dyDescent="0.2">
      <c r="A415" s="95" t="s">
        <v>618</v>
      </c>
      <c r="B415" s="95">
        <f>_xlfn.XLOOKUP(D415,'M A C R O S'!R:R,'M A C R O S'!N:N,0)</f>
        <v>0</v>
      </c>
      <c r="C415" s="95">
        <f t="shared" si="20"/>
        <v>0</v>
      </c>
      <c r="D415" s="95" t="s">
        <v>244</v>
      </c>
      <c r="E415" s="95">
        <f t="shared" si="18"/>
        <v>0</v>
      </c>
      <c r="F415" s="95">
        <v>10083</v>
      </c>
      <c r="G415" s="95">
        <f t="shared" si="19"/>
        <v>0</v>
      </c>
      <c r="J415" s="91"/>
      <c r="K415" s="91" t="s">
        <v>85</v>
      </c>
      <c r="L415" s="95">
        <f>_xlfn.XLOOKUP(K415,'F U L L   S E T S  (-10%)'!T:T,'F U L L   S E T S  (-10%)'!O:O,0)+_xlfn.XLOOKUP(K415,'M A C R O S'!R:R,'M A C R O S'!N:N,0)</f>
        <v>0</v>
      </c>
      <c r="M415" s="95"/>
      <c r="N415" s="95"/>
      <c r="O415" s="90" t="s">
        <v>91</v>
      </c>
      <c r="P415" s="95">
        <f>_xlfn.XLOOKUP(O415,'F U L L   S E T S  (-10%)'!T:T,'F U L L   S E T S  (-10%)'!O:O,0)+_xlfn.XLOOKUP(O415,'M A C R O S'!R:R,'M A C R O S'!N:N,0)</f>
        <v>0</v>
      </c>
      <c r="Q415" s="90" t="s">
        <v>87</v>
      </c>
      <c r="R415" s="95">
        <f>_xlfn.XLOOKUP(Q415,'F U L L   S E T S  (-10%)'!T:T,'F U L L   S E T S  (-10%)'!O:O,0)+_xlfn.XLOOKUP(Q415,'M A C R O S'!R:R,'M A C R O S'!N:N,0)</f>
        <v>0</v>
      </c>
      <c r="S415" s="91"/>
    </row>
    <row r="416" spans="1:19" x14ac:dyDescent="0.2">
      <c r="A416" s="95" t="s">
        <v>618</v>
      </c>
      <c r="B416" s="95">
        <f>_xlfn.XLOOKUP(D416,'M A C R O S'!R:R,'M A C R O S'!N:N,0)</f>
        <v>0</v>
      </c>
      <c r="C416" s="95">
        <f t="shared" si="20"/>
        <v>0</v>
      </c>
      <c r="D416" s="95" t="s">
        <v>246</v>
      </c>
      <c r="E416" s="95">
        <f t="shared" si="18"/>
        <v>0</v>
      </c>
      <c r="F416" s="95">
        <v>10083</v>
      </c>
      <c r="G416" s="95">
        <f t="shared" si="19"/>
        <v>0</v>
      </c>
      <c r="J416" s="91"/>
      <c r="K416" s="91" t="s">
        <v>85</v>
      </c>
      <c r="L416" s="95">
        <f>_xlfn.XLOOKUP(K416,'F U L L   S E T S  (-10%)'!T:T,'F U L L   S E T S  (-10%)'!O:O,0)+_xlfn.XLOOKUP(K416,'M A C R O S'!R:R,'M A C R O S'!N:N,0)</f>
        <v>0</v>
      </c>
      <c r="M416" s="91" t="s">
        <v>89</v>
      </c>
      <c r="N416" s="95">
        <f>_xlfn.XLOOKUP(M416,'F U L L   S E T S  (-10%)'!T:T,'F U L L   S E T S  (-10%)'!O:O,0)+_xlfn.XLOOKUP(M416,'M A C R O S'!R:R,'M A C R O S'!N:N,0)</f>
        <v>0</v>
      </c>
      <c r="O416" s="95"/>
      <c r="P416" s="95"/>
      <c r="Q416" s="90" t="s">
        <v>87</v>
      </c>
      <c r="R416" s="95">
        <f>_xlfn.XLOOKUP(Q416,'F U L L   S E T S  (-10%)'!T:T,'F U L L   S E T S  (-10%)'!O:O,0)+_xlfn.XLOOKUP(Q416,'M A C R O S'!R:R,'M A C R O S'!N:N,0)</f>
        <v>0</v>
      </c>
      <c r="S416" s="91"/>
    </row>
    <row r="417" spans="1:19" x14ac:dyDescent="0.2">
      <c r="A417" s="95" t="s">
        <v>618</v>
      </c>
      <c r="B417" s="95">
        <f>_xlfn.XLOOKUP(D417,'M A C R O S'!R:R,'M A C R O S'!N:N,0)</f>
        <v>0</v>
      </c>
      <c r="C417" s="95">
        <f t="shared" si="20"/>
        <v>0</v>
      </c>
      <c r="D417" s="95" t="s">
        <v>248</v>
      </c>
      <c r="E417" s="95">
        <f t="shared" si="18"/>
        <v>0</v>
      </c>
      <c r="F417" s="95">
        <v>10083</v>
      </c>
      <c r="G417" s="95">
        <f t="shared" si="19"/>
        <v>0</v>
      </c>
      <c r="J417" s="91"/>
      <c r="K417" s="91" t="s">
        <v>85</v>
      </c>
      <c r="L417" s="95">
        <f>_xlfn.XLOOKUP(K417,'F U L L   S E T S  (-10%)'!T:T,'F U L L   S E T S  (-10%)'!O:O,0)+_xlfn.XLOOKUP(K417,'M A C R O S'!R:R,'M A C R O S'!N:N,0)</f>
        <v>0</v>
      </c>
      <c r="M417" s="91" t="s">
        <v>89</v>
      </c>
      <c r="N417" s="95">
        <f>_xlfn.XLOOKUP(M417,'F U L L   S E T S  (-10%)'!T:T,'F U L L   S E T S  (-10%)'!O:O,0)+_xlfn.XLOOKUP(M417,'M A C R O S'!R:R,'M A C R O S'!N:N,0)</f>
        <v>0</v>
      </c>
      <c r="O417" s="95"/>
      <c r="P417" s="95"/>
      <c r="Q417" s="90" t="s">
        <v>87</v>
      </c>
      <c r="R417" s="95">
        <f>_xlfn.XLOOKUP(Q417,'F U L L   S E T S  (-10%)'!T:T,'F U L L   S E T S  (-10%)'!O:O,0)+_xlfn.XLOOKUP(Q417,'M A C R O S'!R:R,'M A C R O S'!N:N,0)</f>
        <v>0</v>
      </c>
      <c r="S417" s="91"/>
    </row>
    <row r="418" spans="1:19" x14ac:dyDescent="0.2">
      <c r="A418" s="95" t="s">
        <v>618</v>
      </c>
      <c r="B418" s="95">
        <f>_xlfn.XLOOKUP(D418,'M A C R O S'!R:R,'M A C R O S'!N:N,0)</f>
        <v>0</v>
      </c>
      <c r="C418" s="95">
        <f t="shared" si="20"/>
        <v>0</v>
      </c>
      <c r="D418" s="95" t="s">
        <v>250</v>
      </c>
      <c r="E418" s="95">
        <f t="shared" si="18"/>
        <v>0</v>
      </c>
      <c r="F418" s="95">
        <v>10083</v>
      </c>
      <c r="G418" s="95">
        <f t="shared" si="19"/>
        <v>0</v>
      </c>
      <c r="J418" s="91"/>
      <c r="K418" s="91" t="s">
        <v>85</v>
      </c>
      <c r="L418" s="95">
        <f>_xlfn.XLOOKUP(K418,'F U L L   S E T S  (-10%)'!T:T,'F U L L   S E T S  (-10%)'!O:O,0)+_xlfn.XLOOKUP(K418,'M A C R O S'!R:R,'M A C R O S'!N:N,0)</f>
        <v>0</v>
      </c>
      <c r="M418" s="95"/>
      <c r="N418" s="95"/>
      <c r="O418" s="90" t="s">
        <v>91</v>
      </c>
      <c r="P418" s="95">
        <f>_xlfn.XLOOKUP(O418,'F U L L   S E T S  (-10%)'!T:T,'F U L L   S E T S  (-10%)'!O:O,0)+_xlfn.XLOOKUP(O418,'M A C R O S'!R:R,'M A C R O S'!N:N,0)</f>
        <v>0</v>
      </c>
      <c r="Q418" s="90" t="s">
        <v>87</v>
      </c>
      <c r="R418" s="95">
        <f>_xlfn.XLOOKUP(Q418,'F U L L   S E T S  (-10%)'!T:T,'F U L L   S E T S  (-10%)'!O:O,0)+_xlfn.XLOOKUP(Q418,'M A C R O S'!R:R,'M A C R O S'!N:N,0)</f>
        <v>0</v>
      </c>
      <c r="S418" s="91"/>
    </row>
    <row r="419" spans="1:19" x14ac:dyDescent="0.2">
      <c r="A419" s="95" t="s">
        <v>618</v>
      </c>
      <c r="B419" s="95">
        <f>_xlfn.XLOOKUP(D419,'M A C R O S'!R:R,'M A C R O S'!N:N,0)</f>
        <v>0</v>
      </c>
      <c r="C419" s="95">
        <f t="shared" si="20"/>
        <v>0</v>
      </c>
      <c r="D419" s="95" t="s">
        <v>252</v>
      </c>
      <c r="E419" s="95">
        <f t="shared" si="18"/>
        <v>0</v>
      </c>
      <c r="F419" s="95">
        <v>10083</v>
      </c>
      <c r="G419" s="95">
        <f t="shared" si="19"/>
        <v>0</v>
      </c>
      <c r="J419" s="91"/>
      <c r="K419" s="91" t="s">
        <v>85</v>
      </c>
      <c r="L419" s="95">
        <f>_xlfn.XLOOKUP(K419,'F U L L   S E T S  (-10%)'!T:T,'F U L L   S E T S  (-10%)'!O:O,0)+_xlfn.XLOOKUP(K419,'M A C R O S'!R:R,'M A C R O S'!N:N,0)</f>
        <v>0</v>
      </c>
      <c r="M419" s="95"/>
      <c r="N419" s="95"/>
      <c r="O419" s="90" t="s">
        <v>91</v>
      </c>
      <c r="P419" s="95">
        <f>_xlfn.XLOOKUP(O419,'F U L L   S E T S  (-10%)'!T:T,'F U L L   S E T S  (-10%)'!O:O,0)+_xlfn.XLOOKUP(O419,'M A C R O S'!R:R,'M A C R O S'!N:N,0)</f>
        <v>0</v>
      </c>
      <c r="Q419" s="90" t="s">
        <v>87</v>
      </c>
      <c r="R419" s="95">
        <f>_xlfn.XLOOKUP(Q419,'F U L L   S E T S  (-10%)'!T:T,'F U L L   S E T S  (-10%)'!O:O,0)+_xlfn.XLOOKUP(Q419,'M A C R O S'!R:R,'M A C R O S'!N:N,0)</f>
        <v>0</v>
      </c>
      <c r="S419" s="91"/>
    </row>
    <row r="420" spans="1:19" x14ac:dyDescent="0.2">
      <c r="A420" s="95" t="s">
        <v>618</v>
      </c>
      <c r="B420" s="95">
        <f>_xlfn.XLOOKUP(D420,'M A C R O S'!R:R,'M A C R O S'!N:N,0)</f>
        <v>0</v>
      </c>
      <c r="C420" s="95">
        <f t="shared" si="20"/>
        <v>0</v>
      </c>
      <c r="D420" s="95" t="s">
        <v>254</v>
      </c>
      <c r="E420" s="95">
        <f t="shared" si="18"/>
        <v>0</v>
      </c>
      <c r="F420" s="95">
        <v>10083</v>
      </c>
      <c r="G420" s="95">
        <f t="shared" si="19"/>
        <v>0</v>
      </c>
      <c r="J420" s="91"/>
      <c r="K420" s="91" t="s">
        <v>85</v>
      </c>
      <c r="L420" s="95">
        <f>_xlfn.XLOOKUP(K420,'F U L L   S E T S  (-10%)'!T:T,'F U L L   S E T S  (-10%)'!O:O,0)+_xlfn.XLOOKUP(K420,'M A C R O S'!R:R,'M A C R O S'!N:N,0)</f>
        <v>0</v>
      </c>
      <c r="M420" s="91" t="s">
        <v>89</v>
      </c>
      <c r="N420" s="95">
        <f>_xlfn.XLOOKUP(M420,'F U L L   S E T S  (-10%)'!T:T,'F U L L   S E T S  (-10%)'!O:O,0)+_xlfn.XLOOKUP(M420,'M A C R O S'!R:R,'M A C R O S'!N:N,0)</f>
        <v>0</v>
      </c>
      <c r="O420" s="95"/>
      <c r="P420" s="95"/>
      <c r="Q420" s="90" t="s">
        <v>87</v>
      </c>
      <c r="R420" s="95">
        <f>_xlfn.XLOOKUP(Q420,'F U L L   S E T S  (-10%)'!T:T,'F U L L   S E T S  (-10%)'!O:O,0)+_xlfn.XLOOKUP(Q420,'M A C R O S'!R:R,'M A C R O S'!N:N,0)</f>
        <v>0</v>
      </c>
      <c r="S420" s="91"/>
    </row>
    <row r="421" spans="1:19" x14ac:dyDescent="0.2">
      <c r="A421" s="95" t="s">
        <v>618</v>
      </c>
      <c r="B421" s="95">
        <f>_xlfn.XLOOKUP(D421,'M A C R O S'!R:R,'M A C R O S'!N:N,0)</f>
        <v>0</v>
      </c>
      <c r="C421" s="95">
        <f t="shared" si="20"/>
        <v>0</v>
      </c>
      <c r="D421" s="95" t="s">
        <v>256</v>
      </c>
      <c r="E421" s="95">
        <f t="shared" si="18"/>
        <v>0</v>
      </c>
      <c r="F421" s="95">
        <v>10083</v>
      </c>
      <c r="G421" s="95">
        <f t="shared" si="19"/>
        <v>0</v>
      </c>
      <c r="J421" s="91"/>
      <c r="K421" s="91" t="s">
        <v>85</v>
      </c>
      <c r="L421" s="95">
        <f>_xlfn.XLOOKUP(K421,'F U L L   S E T S  (-10%)'!T:T,'F U L L   S E T S  (-10%)'!O:O,0)+_xlfn.XLOOKUP(K421,'M A C R O S'!R:R,'M A C R O S'!N:N,0)</f>
        <v>0</v>
      </c>
      <c r="M421" s="95"/>
      <c r="N421" s="95"/>
      <c r="O421" s="90" t="s">
        <v>91</v>
      </c>
      <c r="P421" s="95">
        <f>_xlfn.XLOOKUP(O421,'F U L L   S E T S  (-10%)'!T:T,'F U L L   S E T S  (-10%)'!O:O,0)+_xlfn.XLOOKUP(O421,'M A C R O S'!R:R,'M A C R O S'!N:N,0)</f>
        <v>0</v>
      </c>
      <c r="Q421" s="90" t="s">
        <v>87</v>
      </c>
      <c r="R421" s="95">
        <f>_xlfn.XLOOKUP(Q421,'F U L L   S E T S  (-10%)'!T:T,'F U L L   S E T S  (-10%)'!O:O,0)+_xlfn.XLOOKUP(Q421,'M A C R O S'!R:R,'M A C R O S'!N:N,0)</f>
        <v>0</v>
      </c>
      <c r="S421" s="91"/>
    </row>
    <row r="422" spans="1:19" hidden="1" x14ac:dyDescent="0.2">
      <c r="A422" s="161" t="s">
        <v>618</v>
      </c>
      <c r="B422" s="161">
        <f>_xlfn.XLOOKUP(D422,'M A C R O S'!R:R,'M A C R O S'!O:O,0)</f>
        <v>0</v>
      </c>
      <c r="C422" s="161">
        <f t="shared" si="20"/>
        <v>0</v>
      </c>
      <c r="D422" s="161" t="s">
        <v>171</v>
      </c>
      <c r="E422" s="161">
        <f t="shared" si="18"/>
        <v>0</v>
      </c>
      <c r="F422" s="161">
        <v>10138</v>
      </c>
      <c r="G422" s="161">
        <f t="shared" si="19"/>
        <v>0</v>
      </c>
      <c r="J422" s="91"/>
      <c r="K422" s="91" t="s">
        <v>77</v>
      </c>
      <c r="L422" s="95">
        <f>_xlfn.XLOOKUP(K422,'F U L L   S E T S  (-10%)'!T:T,'F U L L   S E T S  (-10%)'!P:P,0)+_xlfn.XLOOKUP(K422,'M A C R O S'!R:R,'M A C R O S'!O:O,0)</f>
        <v>0</v>
      </c>
      <c r="M422" s="91" t="s">
        <v>81</v>
      </c>
      <c r="N422" s="95">
        <f>_xlfn.XLOOKUP(M422,'F U L L   S E T S  (-10%)'!T:T,'F U L L   S E T S  (-10%)'!P:P,0)+_xlfn.XLOOKUP(M422,'M A C R O S'!R:R,'M A C R O S'!O:O,0)</f>
        <v>0</v>
      </c>
      <c r="O422" s="95"/>
      <c r="P422" s="95"/>
      <c r="Q422" s="91" t="s">
        <v>79</v>
      </c>
      <c r="R422" s="95">
        <f>_xlfn.XLOOKUP(Q422,'F U L L   S E T S  (-10%)'!T:T,'F U L L   S E T S  (-10%)'!P:P,0)+_xlfn.XLOOKUP(Q422,'M A C R O S'!R:R,'M A C R O S'!O:O,0)</f>
        <v>0</v>
      </c>
      <c r="S422" s="91"/>
    </row>
    <row r="423" spans="1:19" hidden="1" x14ac:dyDescent="0.2">
      <c r="A423" s="95" t="s">
        <v>618</v>
      </c>
      <c r="B423" s="95">
        <f>_xlfn.XLOOKUP(D423,'M A C R O S'!R:R,'M A C R O S'!O:O,0)</f>
        <v>0</v>
      </c>
      <c r="C423" s="95">
        <f t="shared" si="20"/>
        <v>0</v>
      </c>
      <c r="D423" s="95" t="s">
        <v>173</v>
      </c>
      <c r="E423" s="95">
        <f t="shared" si="18"/>
        <v>0</v>
      </c>
      <c r="F423" s="95">
        <v>10138</v>
      </c>
      <c r="G423" s="95">
        <f t="shared" si="19"/>
        <v>0</v>
      </c>
      <c r="J423" s="91"/>
      <c r="K423" s="91" t="s">
        <v>77</v>
      </c>
      <c r="L423" s="95">
        <f>_xlfn.XLOOKUP(K423,'F U L L   S E T S  (-10%)'!T:T,'F U L L   S E T S  (-10%)'!P:P,0)+_xlfn.XLOOKUP(K423,'M A C R O S'!R:R,'M A C R O S'!O:O,0)</f>
        <v>0</v>
      </c>
      <c r="M423" s="95"/>
      <c r="N423" s="95"/>
      <c r="O423" s="91" t="s">
        <v>83</v>
      </c>
      <c r="P423" s="95">
        <f>_xlfn.XLOOKUP(O423,'F U L L   S E T S  (-10%)'!T:T,'F U L L   S E T S  (-10%)'!P:P,0)+_xlfn.XLOOKUP(O423,'M A C R O S'!R:R,'M A C R O S'!O:O,0)</f>
        <v>0</v>
      </c>
      <c r="Q423" s="91" t="s">
        <v>79</v>
      </c>
      <c r="R423" s="95">
        <f>_xlfn.XLOOKUP(Q423,'F U L L   S E T S  (-10%)'!T:T,'F U L L   S E T S  (-10%)'!P:P,0)+_xlfn.XLOOKUP(Q423,'M A C R O S'!R:R,'M A C R O S'!O:O,0)</f>
        <v>0</v>
      </c>
      <c r="S423" s="91"/>
    </row>
    <row r="424" spans="1:19" hidden="1" x14ac:dyDescent="0.2">
      <c r="A424" s="95" t="s">
        <v>618</v>
      </c>
      <c r="B424" s="95">
        <f>_xlfn.XLOOKUP(D424,'M A C R O S'!R:R,'M A C R O S'!O:O,0)</f>
        <v>0</v>
      </c>
      <c r="C424" s="95">
        <f t="shared" si="20"/>
        <v>0</v>
      </c>
      <c r="D424" s="95" t="s">
        <v>175</v>
      </c>
      <c r="E424" s="95">
        <f t="shared" si="18"/>
        <v>0</v>
      </c>
      <c r="F424" s="95">
        <v>10138</v>
      </c>
      <c r="G424" s="95">
        <f t="shared" si="19"/>
        <v>0</v>
      </c>
      <c r="J424" s="91"/>
      <c r="K424" s="91" t="s">
        <v>77</v>
      </c>
      <c r="L424" s="95">
        <f>_xlfn.XLOOKUP(K424,'F U L L   S E T S  (-10%)'!T:T,'F U L L   S E T S  (-10%)'!P:P,0)+_xlfn.XLOOKUP(K424,'M A C R O S'!R:R,'M A C R O S'!O:O,0)</f>
        <v>0</v>
      </c>
      <c r="M424" s="91" t="s">
        <v>81</v>
      </c>
      <c r="N424" s="95">
        <f>_xlfn.XLOOKUP(M424,'F U L L   S E T S  (-10%)'!T:T,'F U L L   S E T S  (-10%)'!P:P,0)+_xlfn.XLOOKUP(M424,'M A C R O S'!R:R,'M A C R O S'!O:O,0)</f>
        <v>0</v>
      </c>
      <c r="O424" s="95"/>
      <c r="P424" s="95"/>
      <c r="Q424" s="91" t="s">
        <v>79</v>
      </c>
      <c r="R424" s="95">
        <f>_xlfn.XLOOKUP(Q424,'F U L L   S E T S  (-10%)'!T:T,'F U L L   S E T S  (-10%)'!P:P,0)+_xlfn.XLOOKUP(Q424,'M A C R O S'!R:R,'M A C R O S'!O:O,0)</f>
        <v>0</v>
      </c>
      <c r="S424" s="91"/>
    </row>
    <row r="425" spans="1:19" hidden="1" x14ac:dyDescent="0.2">
      <c r="A425" s="95" t="s">
        <v>618</v>
      </c>
      <c r="B425" s="95">
        <f>_xlfn.XLOOKUP(D425,'M A C R O S'!R:R,'M A C R O S'!O:O,0)</f>
        <v>0</v>
      </c>
      <c r="C425" s="95">
        <f t="shared" si="20"/>
        <v>0</v>
      </c>
      <c r="D425" s="95" t="s">
        <v>177</v>
      </c>
      <c r="E425" s="95">
        <f t="shared" si="18"/>
        <v>0</v>
      </c>
      <c r="F425" s="95">
        <v>10138</v>
      </c>
      <c r="G425" s="95">
        <f t="shared" si="19"/>
        <v>0</v>
      </c>
      <c r="J425" s="91"/>
      <c r="K425" s="91" t="s">
        <v>77</v>
      </c>
      <c r="L425" s="95">
        <f>_xlfn.XLOOKUP(K425,'F U L L   S E T S  (-10%)'!T:T,'F U L L   S E T S  (-10%)'!P:P,0)+_xlfn.XLOOKUP(K425,'M A C R O S'!R:R,'M A C R O S'!O:O,0)</f>
        <v>0</v>
      </c>
      <c r="M425" s="91" t="s">
        <v>81</v>
      </c>
      <c r="N425" s="95">
        <f>_xlfn.XLOOKUP(M425,'F U L L   S E T S  (-10%)'!T:T,'F U L L   S E T S  (-10%)'!P:P,0)+_xlfn.XLOOKUP(M425,'M A C R O S'!R:R,'M A C R O S'!O:O,0)</f>
        <v>0</v>
      </c>
      <c r="O425" s="95"/>
      <c r="P425" s="95"/>
      <c r="Q425" s="91" t="s">
        <v>79</v>
      </c>
      <c r="R425" s="95">
        <f>_xlfn.XLOOKUP(Q425,'F U L L   S E T S  (-10%)'!T:T,'F U L L   S E T S  (-10%)'!P:P,0)+_xlfn.XLOOKUP(Q425,'M A C R O S'!R:R,'M A C R O S'!O:O,0)</f>
        <v>0</v>
      </c>
      <c r="S425" s="91"/>
    </row>
    <row r="426" spans="1:19" hidden="1" x14ac:dyDescent="0.2">
      <c r="A426" s="95" t="s">
        <v>618</v>
      </c>
      <c r="B426" s="95">
        <f>_xlfn.XLOOKUP(D426,'M A C R O S'!R:R,'M A C R O S'!O:O,0)</f>
        <v>0</v>
      </c>
      <c r="C426" s="95">
        <f t="shared" si="20"/>
        <v>0</v>
      </c>
      <c r="D426" s="95" t="s">
        <v>179</v>
      </c>
      <c r="E426" s="95">
        <f t="shared" si="18"/>
        <v>0</v>
      </c>
      <c r="F426" s="95">
        <v>10138</v>
      </c>
      <c r="G426" s="95">
        <f t="shared" si="19"/>
        <v>0</v>
      </c>
      <c r="J426" s="91"/>
      <c r="K426" s="91" t="s">
        <v>77</v>
      </c>
      <c r="L426" s="95">
        <f>_xlfn.XLOOKUP(K426,'F U L L   S E T S  (-10%)'!T:T,'F U L L   S E T S  (-10%)'!P:P,0)+_xlfn.XLOOKUP(K426,'M A C R O S'!R:R,'M A C R O S'!O:O,0)</f>
        <v>0</v>
      </c>
      <c r="M426" s="95"/>
      <c r="N426" s="95"/>
      <c r="O426" s="91" t="s">
        <v>83</v>
      </c>
      <c r="P426" s="95">
        <f>_xlfn.XLOOKUP(O426,'F U L L   S E T S  (-10%)'!T:T,'F U L L   S E T S  (-10%)'!P:P,0)+_xlfn.XLOOKUP(O426,'M A C R O S'!R:R,'M A C R O S'!O:O,0)</f>
        <v>0</v>
      </c>
      <c r="Q426" s="91" t="s">
        <v>79</v>
      </c>
      <c r="R426" s="95">
        <f>_xlfn.XLOOKUP(Q426,'F U L L   S E T S  (-10%)'!T:T,'F U L L   S E T S  (-10%)'!P:P,0)+_xlfn.XLOOKUP(Q426,'M A C R O S'!R:R,'M A C R O S'!O:O,0)</f>
        <v>0</v>
      </c>
      <c r="S426" s="91"/>
    </row>
    <row r="427" spans="1:19" hidden="1" x14ac:dyDescent="0.2">
      <c r="A427" s="95" t="s">
        <v>618</v>
      </c>
      <c r="B427" s="95">
        <f>_xlfn.XLOOKUP(D427,'M A C R O S'!R:R,'M A C R O S'!O:O,0)</f>
        <v>0</v>
      </c>
      <c r="C427" s="95">
        <f t="shared" si="20"/>
        <v>0</v>
      </c>
      <c r="D427" s="95" t="s">
        <v>181</v>
      </c>
      <c r="E427" s="95">
        <f t="shared" si="18"/>
        <v>0</v>
      </c>
      <c r="F427" s="95">
        <v>10138</v>
      </c>
      <c r="G427" s="95">
        <f t="shared" si="19"/>
        <v>0</v>
      </c>
      <c r="J427" s="91"/>
      <c r="K427" s="91" t="s">
        <v>77</v>
      </c>
      <c r="L427" s="95">
        <f>_xlfn.XLOOKUP(K427,'F U L L   S E T S  (-10%)'!T:T,'F U L L   S E T S  (-10%)'!P:P,0)+_xlfn.XLOOKUP(K427,'M A C R O S'!R:R,'M A C R O S'!O:O,0)</f>
        <v>0</v>
      </c>
      <c r="M427" s="95"/>
      <c r="N427" s="95"/>
      <c r="O427" s="91" t="s">
        <v>83</v>
      </c>
      <c r="P427" s="95">
        <f>_xlfn.XLOOKUP(O427,'F U L L   S E T S  (-10%)'!T:T,'F U L L   S E T S  (-10%)'!P:P,0)+_xlfn.XLOOKUP(O427,'M A C R O S'!R:R,'M A C R O S'!O:O,0)</f>
        <v>0</v>
      </c>
      <c r="Q427" s="91" t="s">
        <v>79</v>
      </c>
      <c r="R427" s="95">
        <f>_xlfn.XLOOKUP(Q427,'F U L L   S E T S  (-10%)'!T:T,'F U L L   S E T S  (-10%)'!P:P,0)+_xlfn.XLOOKUP(Q427,'M A C R O S'!R:R,'M A C R O S'!O:O,0)</f>
        <v>0</v>
      </c>
      <c r="S427" s="91"/>
    </row>
    <row r="428" spans="1:19" hidden="1" x14ac:dyDescent="0.2">
      <c r="A428" s="95" t="s">
        <v>618</v>
      </c>
      <c r="B428" s="95">
        <f>_xlfn.XLOOKUP(D428,'M A C R O S'!R:R,'M A C R O S'!O:O,0)</f>
        <v>0</v>
      </c>
      <c r="C428" s="95">
        <f t="shared" si="20"/>
        <v>0</v>
      </c>
      <c r="D428" s="95" t="s">
        <v>183</v>
      </c>
      <c r="E428" s="95">
        <f t="shared" si="18"/>
        <v>0</v>
      </c>
      <c r="F428" s="95">
        <v>10138</v>
      </c>
      <c r="G428" s="95">
        <f t="shared" si="19"/>
        <v>0</v>
      </c>
      <c r="J428" s="91"/>
      <c r="K428" s="91" t="s">
        <v>77</v>
      </c>
      <c r="L428" s="95">
        <f>_xlfn.XLOOKUP(K428,'F U L L   S E T S  (-10%)'!T:T,'F U L L   S E T S  (-10%)'!P:P,0)+_xlfn.XLOOKUP(K428,'M A C R O S'!R:R,'M A C R O S'!O:O,0)</f>
        <v>0</v>
      </c>
      <c r="M428" s="91" t="s">
        <v>81</v>
      </c>
      <c r="N428" s="95">
        <f>_xlfn.XLOOKUP(M428,'F U L L   S E T S  (-10%)'!T:T,'F U L L   S E T S  (-10%)'!P:P,0)+_xlfn.XLOOKUP(M428,'M A C R O S'!R:R,'M A C R O S'!O:O,0)</f>
        <v>0</v>
      </c>
      <c r="O428" s="95"/>
      <c r="P428" s="95"/>
      <c r="Q428" s="91" t="s">
        <v>79</v>
      </c>
      <c r="R428" s="95">
        <f>_xlfn.XLOOKUP(Q428,'F U L L   S E T S  (-10%)'!T:T,'F U L L   S E T S  (-10%)'!P:P,0)+_xlfn.XLOOKUP(Q428,'M A C R O S'!R:R,'M A C R O S'!O:O,0)</f>
        <v>0</v>
      </c>
      <c r="S428" s="91"/>
    </row>
    <row r="429" spans="1:19" hidden="1" x14ac:dyDescent="0.2">
      <c r="A429" s="95" t="s">
        <v>618</v>
      </c>
      <c r="B429" s="95">
        <f>_xlfn.XLOOKUP(D429,'M A C R O S'!R:R,'M A C R O S'!O:O,0)</f>
        <v>0</v>
      </c>
      <c r="C429" s="95">
        <f t="shared" si="20"/>
        <v>0</v>
      </c>
      <c r="D429" s="95" t="s">
        <v>185</v>
      </c>
      <c r="E429" s="95">
        <f t="shared" si="18"/>
        <v>0</v>
      </c>
      <c r="F429" s="95">
        <v>10138</v>
      </c>
      <c r="G429" s="95">
        <f t="shared" si="19"/>
        <v>0</v>
      </c>
      <c r="J429" s="91"/>
      <c r="K429" s="91" t="s">
        <v>77</v>
      </c>
      <c r="L429" s="95">
        <f>_xlfn.XLOOKUP(K429,'F U L L   S E T S  (-10%)'!T:T,'F U L L   S E T S  (-10%)'!P:P,0)+_xlfn.XLOOKUP(K429,'M A C R O S'!R:R,'M A C R O S'!O:O,0)</f>
        <v>0</v>
      </c>
      <c r="M429" s="91" t="s">
        <v>81</v>
      </c>
      <c r="N429" s="95">
        <f>_xlfn.XLOOKUP(M429,'F U L L   S E T S  (-10%)'!T:T,'F U L L   S E T S  (-10%)'!P:P,0)+_xlfn.XLOOKUP(M429,'M A C R O S'!R:R,'M A C R O S'!O:O,0)</f>
        <v>0</v>
      </c>
      <c r="O429" s="95"/>
      <c r="P429" s="95"/>
      <c r="Q429" s="91" t="s">
        <v>79</v>
      </c>
      <c r="R429" s="95">
        <f>_xlfn.XLOOKUP(Q429,'F U L L   S E T S  (-10%)'!T:T,'F U L L   S E T S  (-10%)'!P:P,0)+_xlfn.XLOOKUP(Q429,'M A C R O S'!R:R,'M A C R O S'!O:O,0)</f>
        <v>0</v>
      </c>
      <c r="S429" s="91"/>
    </row>
    <row r="430" spans="1:19" hidden="1" x14ac:dyDescent="0.2">
      <c r="A430" s="95" t="s">
        <v>618</v>
      </c>
      <c r="B430" s="95">
        <f>_xlfn.XLOOKUP(D430,'M A C R O S'!R:R,'M A C R O S'!O:O,0)</f>
        <v>0</v>
      </c>
      <c r="C430" s="95">
        <f t="shared" si="20"/>
        <v>0</v>
      </c>
      <c r="D430" s="95" t="s">
        <v>187</v>
      </c>
      <c r="E430" s="95">
        <f t="shared" si="18"/>
        <v>0</v>
      </c>
      <c r="F430" s="95">
        <v>10138</v>
      </c>
      <c r="G430" s="95">
        <f t="shared" si="19"/>
        <v>0</v>
      </c>
      <c r="J430" s="91"/>
      <c r="K430" s="91" t="s">
        <v>77</v>
      </c>
      <c r="L430" s="95">
        <f>_xlfn.XLOOKUP(K430,'F U L L   S E T S  (-10%)'!T:T,'F U L L   S E T S  (-10%)'!P:P,0)+_xlfn.XLOOKUP(K430,'M A C R O S'!R:R,'M A C R O S'!O:O,0)</f>
        <v>0</v>
      </c>
      <c r="M430" s="95"/>
      <c r="N430" s="95"/>
      <c r="O430" s="91" t="s">
        <v>83</v>
      </c>
      <c r="P430" s="95">
        <f>_xlfn.XLOOKUP(O430,'F U L L   S E T S  (-10%)'!T:T,'F U L L   S E T S  (-10%)'!P:P,0)+_xlfn.XLOOKUP(O430,'M A C R O S'!R:R,'M A C R O S'!O:O,0)</f>
        <v>0</v>
      </c>
      <c r="Q430" s="91" t="s">
        <v>79</v>
      </c>
      <c r="R430" s="95">
        <f>_xlfn.XLOOKUP(Q430,'F U L L   S E T S  (-10%)'!T:T,'F U L L   S E T S  (-10%)'!P:P,0)+_xlfn.XLOOKUP(Q430,'M A C R O S'!R:R,'M A C R O S'!O:O,0)</f>
        <v>0</v>
      </c>
      <c r="S430" s="91"/>
    </row>
    <row r="431" spans="1:19" hidden="1" x14ac:dyDescent="0.2">
      <c r="A431" s="95" t="s">
        <v>618</v>
      </c>
      <c r="B431" s="95">
        <f>_xlfn.XLOOKUP(D431,'M A C R O S'!R:R,'M A C R O S'!O:O,0)</f>
        <v>0</v>
      </c>
      <c r="C431" s="95">
        <f t="shared" si="20"/>
        <v>0</v>
      </c>
      <c r="D431" s="95" t="s">
        <v>189</v>
      </c>
      <c r="E431" s="95">
        <f t="shared" si="18"/>
        <v>0</v>
      </c>
      <c r="F431" s="95">
        <v>10138</v>
      </c>
      <c r="G431" s="95">
        <f t="shared" si="19"/>
        <v>0</v>
      </c>
      <c r="J431" s="91"/>
      <c r="K431" s="91" t="s">
        <v>77</v>
      </c>
      <c r="L431" s="95">
        <f>_xlfn.XLOOKUP(K431,'F U L L   S E T S  (-10%)'!T:T,'F U L L   S E T S  (-10%)'!P:P,0)+_xlfn.XLOOKUP(K431,'M A C R O S'!R:R,'M A C R O S'!O:O,0)</f>
        <v>0</v>
      </c>
      <c r="M431" s="91" t="s">
        <v>81</v>
      </c>
      <c r="N431" s="95">
        <f>_xlfn.XLOOKUP(M431,'F U L L   S E T S  (-10%)'!T:T,'F U L L   S E T S  (-10%)'!P:P,0)+_xlfn.XLOOKUP(M431,'M A C R O S'!R:R,'M A C R O S'!O:O,0)</f>
        <v>0</v>
      </c>
      <c r="O431" s="95"/>
      <c r="P431" s="95"/>
      <c r="Q431" s="91" t="s">
        <v>79</v>
      </c>
      <c r="R431" s="95">
        <f>_xlfn.XLOOKUP(Q431,'F U L L   S E T S  (-10%)'!T:T,'F U L L   S E T S  (-10%)'!P:P,0)+_xlfn.XLOOKUP(Q431,'M A C R O S'!R:R,'M A C R O S'!O:O,0)</f>
        <v>0</v>
      </c>
      <c r="S431" s="91"/>
    </row>
    <row r="432" spans="1:19" hidden="1" x14ac:dyDescent="0.2">
      <c r="A432" s="95" t="s">
        <v>618</v>
      </c>
      <c r="B432" s="95">
        <f>_xlfn.XLOOKUP(D432,'M A C R O S'!R:R,'M A C R O S'!O:O,0)</f>
        <v>0</v>
      </c>
      <c r="C432" s="95">
        <f t="shared" si="20"/>
        <v>0</v>
      </c>
      <c r="D432" s="95" t="s">
        <v>191</v>
      </c>
      <c r="E432" s="95">
        <f t="shared" si="18"/>
        <v>0</v>
      </c>
      <c r="F432" s="95">
        <v>10138</v>
      </c>
      <c r="G432" s="95">
        <f t="shared" si="19"/>
        <v>0</v>
      </c>
      <c r="J432" s="91"/>
      <c r="K432" s="91" t="s">
        <v>77</v>
      </c>
      <c r="L432" s="95">
        <f>_xlfn.XLOOKUP(K432,'F U L L   S E T S  (-10%)'!T:T,'F U L L   S E T S  (-10%)'!P:P,0)+_xlfn.XLOOKUP(K432,'M A C R O S'!R:R,'M A C R O S'!O:O,0)</f>
        <v>0</v>
      </c>
      <c r="M432" s="91" t="s">
        <v>81</v>
      </c>
      <c r="N432" s="95">
        <f>_xlfn.XLOOKUP(M432,'F U L L   S E T S  (-10%)'!T:T,'F U L L   S E T S  (-10%)'!P:P,0)+_xlfn.XLOOKUP(M432,'M A C R O S'!R:R,'M A C R O S'!O:O,0)</f>
        <v>0</v>
      </c>
      <c r="O432" s="95"/>
      <c r="P432" s="95"/>
      <c r="Q432" s="91" t="s">
        <v>79</v>
      </c>
      <c r="R432" s="95">
        <f>_xlfn.XLOOKUP(Q432,'F U L L   S E T S  (-10%)'!T:T,'F U L L   S E T S  (-10%)'!P:P,0)+_xlfn.XLOOKUP(Q432,'M A C R O S'!R:R,'M A C R O S'!O:O,0)</f>
        <v>0</v>
      </c>
      <c r="S432" s="91"/>
    </row>
    <row r="433" spans="1:19" hidden="1" x14ac:dyDescent="0.2">
      <c r="A433" s="95" t="s">
        <v>618</v>
      </c>
      <c r="B433" s="95">
        <f>_xlfn.XLOOKUP(D433,'M A C R O S'!R:R,'M A C R O S'!O:O,0)</f>
        <v>0</v>
      </c>
      <c r="C433" s="95">
        <f t="shared" si="20"/>
        <v>0</v>
      </c>
      <c r="D433" s="95" t="s">
        <v>193</v>
      </c>
      <c r="E433" s="95">
        <f t="shared" si="18"/>
        <v>0</v>
      </c>
      <c r="F433" s="95">
        <v>10138</v>
      </c>
      <c r="G433" s="95">
        <f t="shared" si="19"/>
        <v>0</v>
      </c>
      <c r="J433" s="91"/>
      <c r="K433" s="91" t="s">
        <v>77</v>
      </c>
      <c r="L433" s="95">
        <f>_xlfn.XLOOKUP(K433,'F U L L   S E T S  (-10%)'!T:T,'F U L L   S E T S  (-10%)'!P:P,0)+_xlfn.XLOOKUP(K433,'M A C R O S'!R:R,'M A C R O S'!O:O,0)</f>
        <v>0</v>
      </c>
      <c r="M433" s="91" t="s">
        <v>81</v>
      </c>
      <c r="N433" s="95">
        <f>_xlfn.XLOOKUP(M433,'F U L L   S E T S  (-10%)'!T:T,'F U L L   S E T S  (-10%)'!P:P,0)+_xlfn.XLOOKUP(M433,'M A C R O S'!R:R,'M A C R O S'!O:O,0)</f>
        <v>0</v>
      </c>
      <c r="O433" s="95"/>
      <c r="P433" s="95"/>
      <c r="Q433" s="91" t="s">
        <v>79</v>
      </c>
      <c r="R433" s="95">
        <f>_xlfn.XLOOKUP(Q433,'F U L L   S E T S  (-10%)'!T:T,'F U L L   S E T S  (-10%)'!P:P,0)+_xlfn.XLOOKUP(Q433,'M A C R O S'!R:R,'M A C R O S'!O:O,0)</f>
        <v>0</v>
      </c>
      <c r="S433" s="91"/>
    </row>
    <row r="434" spans="1:19" hidden="1" x14ac:dyDescent="0.2">
      <c r="A434" s="95" t="s">
        <v>618</v>
      </c>
      <c r="B434" s="95">
        <f>_xlfn.XLOOKUP(D434,'M A C R O S'!R:R,'M A C R O S'!O:O,0)</f>
        <v>0</v>
      </c>
      <c r="C434" s="95">
        <f t="shared" si="20"/>
        <v>0</v>
      </c>
      <c r="D434" s="95" t="s">
        <v>195</v>
      </c>
      <c r="E434" s="95">
        <f t="shared" si="18"/>
        <v>0</v>
      </c>
      <c r="F434" s="95">
        <v>10138</v>
      </c>
      <c r="G434" s="95">
        <f t="shared" si="19"/>
        <v>0</v>
      </c>
      <c r="J434" s="91"/>
      <c r="K434" s="91" t="s">
        <v>77</v>
      </c>
      <c r="L434" s="95">
        <f>_xlfn.XLOOKUP(K434,'F U L L   S E T S  (-10%)'!T:T,'F U L L   S E T S  (-10%)'!P:P,0)+_xlfn.XLOOKUP(K434,'M A C R O S'!R:R,'M A C R O S'!O:O,0)</f>
        <v>0</v>
      </c>
      <c r="M434" s="91" t="s">
        <v>81</v>
      </c>
      <c r="N434" s="95">
        <f>_xlfn.XLOOKUP(M434,'F U L L   S E T S  (-10%)'!T:T,'F U L L   S E T S  (-10%)'!P:P,0)+_xlfn.XLOOKUP(M434,'M A C R O S'!R:R,'M A C R O S'!O:O,0)</f>
        <v>0</v>
      </c>
      <c r="O434" s="95"/>
      <c r="P434" s="95"/>
      <c r="Q434" s="91" t="s">
        <v>79</v>
      </c>
      <c r="R434" s="95">
        <f>_xlfn.XLOOKUP(Q434,'F U L L   S E T S  (-10%)'!T:T,'F U L L   S E T S  (-10%)'!P:P,0)+_xlfn.XLOOKUP(Q434,'M A C R O S'!R:R,'M A C R O S'!O:O,0)</f>
        <v>0</v>
      </c>
      <c r="S434" s="91"/>
    </row>
    <row r="435" spans="1:19" hidden="1" x14ac:dyDescent="0.2">
      <c r="A435" s="95" t="s">
        <v>618</v>
      </c>
      <c r="B435" s="95">
        <f>_xlfn.XLOOKUP(D435,'M A C R O S'!R:R,'M A C R O S'!O:O,0)</f>
        <v>0</v>
      </c>
      <c r="C435" s="95">
        <f t="shared" si="20"/>
        <v>0</v>
      </c>
      <c r="D435" s="95" t="s">
        <v>197</v>
      </c>
      <c r="E435" s="95">
        <f t="shared" si="18"/>
        <v>0</v>
      </c>
      <c r="F435" s="95">
        <v>10138</v>
      </c>
      <c r="G435" s="95">
        <f t="shared" si="19"/>
        <v>0</v>
      </c>
      <c r="J435" s="91"/>
      <c r="K435" s="91" t="s">
        <v>77</v>
      </c>
      <c r="L435" s="95">
        <f>_xlfn.XLOOKUP(K435,'F U L L   S E T S  (-10%)'!T:T,'F U L L   S E T S  (-10%)'!P:P,0)+_xlfn.XLOOKUP(K435,'M A C R O S'!R:R,'M A C R O S'!O:O,0)</f>
        <v>0</v>
      </c>
      <c r="M435" s="95"/>
      <c r="N435" s="95"/>
      <c r="O435" s="91" t="s">
        <v>83</v>
      </c>
      <c r="P435" s="95">
        <f>_xlfn.XLOOKUP(O435,'F U L L   S E T S  (-10%)'!T:T,'F U L L   S E T S  (-10%)'!P:P,0)+_xlfn.XLOOKUP(O435,'M A C R O S'!R:R,'M A C R O S'!O:O,0)</f>
        <v>0</v>
      </c>
      <c r="Q435" s="91" t="s">
        <v>79</v>
      </c>
      <c r="R435" s="95">
        <f>_xlfn.XLOOKUP(Q435,'F U L L   S E T S  (-10%)'!T:T,'F U L L   S E T S  (-10%)'!P:P,0)+_xlfn.XLOOKUP(Q435,'M A C R O S'!R:R,'M A C R O S'!O:O,0)</f>
        <v>0</v>
      </c>
      <c r="S435" s="91"/>
    </row>
    <row r="436" spans="1:19" hidden="1" x14ac:dyDescent="0.2">
      <c r="A436" s="95" t="s">
        <v>618</v>
      </c>
      <c r="B436" s="95">
        <f>_xlfn.XLOOKUP(D436,'M A C R O S'!R:R,'M A C R O S'!O:O,0)</f>
        <v>0</v>
      </c>
      <c r="C436" s="95">
        <f t="shared" si="20"/>
        <v>0</v>
      </c>
      <c r="D436" s="95" t="s">
        <v>199</v>
      </c>
      <c r="E436" s="95">
        <f t="shared" si="18"/>
        <v>0</v>
      </c>
      <c r="F436" s="95">
        <v>10138</v>
      </c>
      <c r="G436" s="95">
        <f t="shared" si="19"/>
        <v>0</v>
      </c>
      <c r="J436" s="91"/>
      <c r="K436" s="91" t="s">
        <v>77</v>
      </c>
      <c r="L436" s="95">
        <f>_xlfn.XLOOKUP(K436,'F U L L   S E T S  (-10%)'!T:T,'F U L L   S E T S  (-10%)'!P:P,0)+_xlfn.XLOOKUP(K436,'M A C R O S'!R:R,'M A C R O S'!O:O,0)</f>
        <v>0</v>
      </c>
      <c r="M436" s="95"/>
      <c r="N436" s="95"/>
      <c r="O436" s="91" t="s">
        <v>83</v>
      </c>
      <c r="P436" s="95">
        <f>_xlfn.XLOOKUP(O436,'F U L L   S E T S  (-10%)'!T:T,'F U L L   S E T S  (-10%)'!P:P,0)+_xlfn.XLOOKUP(O436,'M A C R O S'!R:R,'M A C R O S'!O:O,0)</f>
        <v>0</v>
      </c>
      <c r="Q436" s="91" t="s">
        <v>79</v>
      </c>
      <c r="R436" s="95">
        <f>_xlfn.XLOOKUP(Q436,'F U L L   S E T S  (-10%)'!T:T,'F U L L   S E T S  (-10%)'!P:P,0)+_xlfn.XLOOKUP(Q436,'M A C R O S'!R:R,'M A C R O S'!O:O,0)</f>
        <v>0</v>
      </c>
      <c r="S436" s="91"/>
    </row>
    <row r="437" spans="1:19" hidden="1" x14ac:dyDescent="0.2">
      <c r="A437" s="95" t="s">
        <v>618</v>
      </c>
      <c r="B437" s="95">
        <f>_xlfn.XLOOKUP(D437,'M A C R O S'!R:R,'M A C R O S'!O:O,0)</f>
        <v>0</v>
      </c>
      <c r="C437" s="95">
        <f t="shared" si="20"/>
        <v>0</v>
      </c>
      <c r="D437" s="95" t="s">
        <v>201</v>
      </c>
      <c r="E437" s="95">
        <f t="shared" si="18"/>
        <v>0</v>
      </c>
      <c r="F437" s="95">
        <v>10138</v>
      </c>
      <c r="G437" s="95">
        <f t="shared" si="19"/>
        <v>0</v>
      </c>
      <c r="J437" s="91"/>
      <c r="K437" s="91" t="s">
        <v>77</v>
      </c>
      <c r="L437" s="95">
        <f>_xlfn.XLOOKUP(K437,'F U L L   S E T S  (-10%)'!T:T,'F U L L   S E T S  (-10%)'!P:P,0)+_xlfn.XLOOKUP(K437,'M A C R O S'!R:R,'M A C R O S'!O:O,0)</f>
        <v>0</v>
      </c>
      <c r="M437" s="91" t="s">
        <v>81</v>
      </c>
      <c r="N437" s="95">
        <f>_xlfn.XLOOKUP(M437,'F U L L   S E T S  (-10%)'!T:T,'F U L L   S E T S  (-10%)'!P:P,0)+_xlfn.XLOOKUP(M437,'M A C R O S'!R:R,'M A C R O S'!O:O,0)</f>
        <v>0</v>
      </c>
      <c r="O437" s="95"/>
      <c r="P437" s="95"/>
      <c r="Q437" s="91" t="s">
        <v>79</v>
      </c>
      <c r="R437" s="95">
        <f>_xlfn.XLOOKUP(Q437,'F U L L   S E T S  (-10%)'!T:T,'F U L L   S E T S  (-10%)'!P:P,0)+_xlfn.XLOOKUP(Q437,'M A C R O S'!R:R,'M A C R O S'!O:O,0)</f>
        <v>0</v>
      </c>
      <c r="S437" s="91"/>
    </row>
    <row r="438" spans="1:19" hidden="1" x14ac:dyDescent="0.2">
      <c r="A438" s="95" t="s">
        <v>618</v>
      </c>
      <c r="B438" s="95">
        <f>_xlfn.XLOOKUP(D438,'M A C R O S'!R:R,'M A C R O S'!O:O,0)</f>
        <v>0</v>
      </c>
      <c r="C438" s="95">
        <f t="shared" si="20"/>
        <v>0</v>
      </c>
      <c r="D438" s="95" t="s">
        <v>203</v>
      </c>
      <c r="E438" s="95">
        <f t="shared" si="18"/>
        <v>0</v>
      </c>
      <c r="F438" s="95">
        <v>10138</v>
      </c>
      <c r="G438" s="95">
        <f t="shared" si="19"/>
        <v>0</v>
      </c>
      <c r="J438" s="91"/>
      <c r="K438" s="91" t="s">
        <v>77</v>
      </c>
      <c r="L438" s="95">
        <f>_xlfn.XLOOKUP(K438,'F U L L   S E T S  (-10%)'!T:T,'F U L L   S E T S  (-10%)'!P:P,0)+_xlfn.XLOOKUP(K438,'M A C R O S'!R:R,'M A C R O S'!O:O,0)</f>
        <v>0</v>
      </c>
      <c r="M438" s="91" t="s">
        <v>81</v>
      </c>
      <c r="N438" s="95">
        <f>_xlfn.XLOOKUP(M438,'F U L L   S E T S  (-10%)'!T:T,'F U L L   S E T S  (-10%)'!P:P,0)+_xlfn.XLOOKUP(M438,'M A C R O S'!R:R,'M A C R O S'!O:O,0)</f>
        <v>0</v>
      </c>
      <c r="O438" s="95"/>
      <c r="P438" s="95"/>
      <c r="Q438" s="91" t="s">
        <v>79</v>
      </c>
      <c r="R438" s="95">
        <f>_xlfn.XLOOKUP(Q438,'F U L L   S E T S  (-10%)'!T:T,'F U L L   S E T S  (-10%)'!P:P,0)+_xlfn.XLOOKUP(Q438,'M A C R O S'!R:R,'M A C R O S'!O:O,0)</f>
        <v>0</v>
      </c>
      <c r="S438" s="91"/>
    </row>
    <row r="439" spans="1:19" hidden="1" x14ac:dyDescent="0.2">
      <c r="A439" s="95" t="s">
        <v>618</v>
      </c>
      <c r="B439" s="95">
        <f>_xlfn.XLOOKUP(D439,'M A C R O S'!R:R,'M A C R O S'!O:O,0)</f>
        <v>0</v>
      </c>
      <c r="C439" s="95">
        <f t="shared" si="20"/>
        <v>0</v>
      </c>
      <c r="D439" s="95" t="s">
        <v>205</v>
      </c>
      <c r="E439" s="95">
        <f t="shared" si="18"/>
        <v>0</v>
      </c>
      <c r="F439" s="95">
        <v>10138</v>
      </c>
      <c r="G439" s="95">
        <f t="shared" si="19"/>
        <v>0</v>
      </c>
      <c r="J439" s="91"/>
      <c r="K439" s="91" t="s">
        <v>77</v>
      </c>
      <c r="L439" s="95">
        <f>_xlfn.XLOOKUP(K439,'F U L L   S E T S  (-10%)'!T:T,'F U L L   S E T S  (-10%)'!P:P,0)+_xlfn.XLOOKUP(K439,'M A C R O S'!R:R,'M A C R O S'!O:O,0)</f>
        <v>0</v>
      </c>
      <c r="M439" s="95"/>
      <c r="N439" s="95"/>
      <c r="O439" s="91" t="s">
        <v>83</v>
      </c>
      <c r="P439" s="95">
        <f>_xlfn.XLOOKUP(O439,'F U L L   S E T S  (-10%)'!T:T,'F U L L   S E T S  (-10%)'!P:P,0)+_xlfn.XLOOKUP(O439,'M A C R O S'!R:R,'M A C R O S'!O:O,0)</f>
        <v>0</v>
      </c>
      <c r="Q439" s="91" t="s">
        <v>79</v>
      </c>
      <c r="R439" s="95">
        <f>_xlfn.XLOOKUP(Q439,'F U L L   S E T S  (-10%)'!T:T,'F U L L   S E T S  (-10%)'!P:P,0)+_xlfn.XLOOKUP(Q439,'M A C R O S'!R:R,'M A C R O S'!O:O,0)</f>
        <v>0</v>
      </c>
      <c r="S439" s="91"/>
    </row>
    <row r="440" spans="1:19" hidden="1" x14ac:dyDescent="0.2">
      <c r="A440" s="95" t="s">
        <v>618</v>
      </c>
      <c r="B440" s="95">
        <f>_xlfn.XLOOKUP(D440,'M A C R O S'!R:R,'M A C R O S'!O:O,0)</f>
        <v>0</v>
      </c>
      <c r="C440" s="95">
        <f t="shared" si="20"/>
        <v>0</v>
      </c>
      <c r="D440" s="95" t="s">
        <v>207</v>
      </c>
      <c r="E440" s="95">
        <f t="shared" si="18"/>
        <v>0</v>
      </c>
      <c r="F440" s="95">
        <v>10138</v>
      </c>
      <c r="G440" s="95">
        <f t="shared" si="19"/>
        <v>0</v>
      </c>
      <c r="J440" s="91"/>
      <c r="K440" s="91" t="s">
        <v>77</v>
      </c>
      <c r="L440" s="95">
        <f>_xlfn.XLOOKUP(K440,'F U L L   S E T S  (-10%)'!T:T,'F U L L   S E T S  (-10%)'!P:P,0)+_xlfn.XLOOKUP(K440,'M A C R O S'!R:R,'M A C R O S'!O:O,0)</f>
        <v>0</v>
      </c>
      <c r="M440" s="95"/>
      <c r="N440" s="95"/>
      <c r="O440" s="91" t="s">
        <v>83</v>
      </c>
      <c r="P440" s="95">
        <f>_xlfn.XLOOKUP(O440,'F U L L   S E T S  (-10%)'!T:T,'F U L L   S E T S  (-10%)'!P:P,0)+_xlfn.XLOOKUP(O440,'M A C R O S'!R:R,'M A C R O S'!O:O,0)</f>
        <v>0</v>
      </c>
      <c r="Q440" s="91" t="s">
        <v>79</v>
      </c>
      <c r="R440" s="95">
        <f>_xlfn.XLOOKUP(Q440,'F U L L   S E T S  (-10%)'!T:T,'F U L L   S E T S  (-10%)'!P:P,0)+_xlfn.XLOOKUP(Q440,'M A C R O S'!R:R,'M A C R O S'!O:O,0)</f>
        <v>0</v>
      </c>
      <c r="S440" s="91"/>
    </row>
    <row r="441" spans="1:19" hidden="1" x14ac:dyDescent="0.2">
      <c r="A441" s="95" t="s">
        <v>618</v>
      </c>
      <c r="B441" s="95">
        <f>_xlfn.XLOOKUP(D441,'M A C R O S'!R:R,'M A C R O S'!O:O,0)</f>
        <v>0</v>
      </c>
      <c r="C441" s="95">
        <f t="shared" si="20"/>
        <v>0</v>
      </c>
      <c r="D441" s="95" t="s">
        <v>209</v>
      </c>
      <c r="E441" s="95">
        <f t="shared" si="18"/>
        <v>0</v>
      </c>
      <c r="F441" s="95">
        <v>10138</v>
      </c>
      <c r="G441" s="95">
        <f t="shared" si="19"/>
        <v>0</v>
      </c>
      <c r="J441" s="91"/>
      <c r="K441" s="91" t="s">
        <v>77</v>
      </c>
      <c r="L441" s="95">
        <f>_xlfn.XLOOKUP(K441,'F U L L   S E T S  (-10%)'!T:T,'F U L L   S E T S  (-10%)'!P:P,0)+_xlfn.XLOOKUP(K441,'M A C R O S'!R:R,'M A C R O S'!O:O,0)</f>
        <v>0</v>
      </c>
      <c r="M441" s="91" t="s">
        <v>81</v>
      </c>
      <c r="N441" s="95">
        <f>_xlfn.XLOOKUP(M441,'F U L L   S E T S  (-10%)'!T:T,'F U L L   S E T S  (-10%)'!P:P,0)+_xlfn.XLOOKUP(M441,'M A C R O S'!R:R,'M A C R O S'!O:O,0)</f>
        <v>0</v>
      </c>
      <c r="O441" s="95"/>
      <c r="P441" s="95"/>
      <c r="Q441" s="91" t="s">
        <v>79</v>
      </c>
      <c r="R441" s="95">
        <f>_xlfn.XLOOKUP(Q441,'F U L L   S E T S  (-10%)'!T:T,'F U L L   S E T S  (-10%)'!P:P,0)+_xlfn.XLOOKUP(Q441,'M A C R O S'!R:R,'M A C R O S'!O:O,0)</f>
        <v>0</v>
      </c>
      <c r="S441" s="91"/>
    </row>
    <row r="442" spans="1:19" hidden="1" x14ac:dyDescent="0.2">
      <c r="A442" s="95" t="s">
        <v>618</v>
      </c>
      <c r="B442" s="95">
        <f>_xlfn.XLOOKUP(D442,'M A C R O S'!R:R,'M A C R O S'!O:O,0)</f>
        <v>0</v>
      </c>
      <c r="C442" s="95">
        <f t="shared" si="20"/>
        <v>0</v>
      </c>
      <c r="D442" s="95" t="s">
        <v>211</v>
      </c>
      <c r="E442" s="95">
        <f t="shared" si="18"/>
        <v>0</v>
      </c>
      <c r="F442" s="95">
        <v>10138</v>
      </c>
      <c r="G442" s="95">
        <f t="shared" si="19"/>
        <v>0</v>
      </c>
      <c r="J442" s="91"/>
      <c r="K442" s="91" t="s">
        <v>77</v>
      </c>
      <c r="L442" s="95">
        <f>_xlfn.XLOOKUP(K442,'F U L L   S E T S  (-10%)'!T:T,'F U L L   S E T S  (-10%)'!P:P,0)+_xlfn.XLOOKUP(K442,'M A C R O S'!R:R,'M A C R O S'!O:O,0)</f>
        <v>0</v>
      </c>
      <c r="M442" s="95"/>
      <c r="N442" s="95"/>
      <c r="O442" s="91" t="s">
        <v>83</v>
      </c>
      <c r="P442" s="95">
        <f>_xlfn.XLOOKUP(O442,'F U L L   S E T S  (-10%)'!T:T,'F U L L   S E T S  (-10%)'!P:P,0)+_xlfn.XLOOKUP(O442,'M A C R O S'!R:R,'M A C R O S'!O:O,0)</f>
        <v>0</v>
      </c>
      <c r="Q442" s="91" t="s">
        <v>79</v>
      </c>
      <c r="R442" s="95">
        <f>_xlfn.XLOOKUP(Q442,'F U L L   S E T S  (-10%)'!T:T,'F U L L   S E T S  (-10%)'!P:P,0)+_xlfn.XLOOKUP(Q442,'M A C R O S'!R:R,'M A C R O S'!O:O,0)</f>
        <v>0</v>
      </c>
      <c r="S442" s="91"/>
    </row>
    <row r="443" spans="1:19" hidden="1" x14ac:dyDescent="0.2">
      <c r="A443" s="161" t="s">
        <v>618</v>
      </c>
      <c r="B443" s="161">
        <f>_xlfn.XLOOKUP(D443,'M A C R O S'!R:R,'M A C R O S'!O:O,0)</f>
        <v>0</v>
      </c>
      <c r="C443" s="161">
        <f t="shared" si="20"/>
        <v>0</v>
      </c>
      <c r="D443" s="161" t="s">
        <v>216</v>
      </c>
      <c r="E443" s="161">
        <f t="shared" si="18"/>
        <v>0</v>
      </c>
      <c r="F443" s="161">
        <v>10082</v>
      </c>
      <c r="G443" s="161">
        <f t="shared" si="19"/>
        <v>0</v>
      </c>
      <c r="J443" s="91"/>
      <c r="K443" s="91" t="s">
        <v>85</v>
      </c>
      <c r="L443" s="95">
        <f>_xlfn.XLOOKUP(K443,'F U L L   S E T S  (-10%)'!T:T,'F U L L   S E T S  (-10%)'!P:P,0)+_xlfn.XLOOKUP(K443,'M A C R O S'!R:R,'M A C R O S'!O:O,0)</f>
        <v>0</v>
      </c>
      <c r="M443" s="91" t="s">
        <v>89</v>
      </c>
      <c r="N443" s="95">
        <f>_xlfn.XLOOKUP(M443,'F U L L   S E T S  (-10%)'!T:T,'F U L L   S E T S  (-10%)'!P:P,0)+_xlfn.XLOOKUP(M443,'M A C R O S'!R:R,'M A C R O S'!O:O,0)</f>
        <v>0</v>
      </c>
      <c r="O443" s="95"/>
      <c r="P443" s="95"/>
      <c r="Q443" s="90" t="s">
        <v>87</v>
      </c>
      <c r="R443" s="95">
        <f>_xlfn.XLOOKUP(Q443,'F U L L   S E T S  (-10%)'!T:T,'F U L L   S E T S  (-10%)'!P:P,0)+_xlfn.XLOOKUP(Q443,'M A C R O S'!R:R,'M A C R O S'!O:O,0)</f>
        <v>0</v>
      </c>
      <c r="S443" s="91"/>
    </row>
    <row r="444" spans="1:19" hidden="1" x14ac:dyDescent="0.2">
      <c r="A444" s="95" t="s">
        <v>618</v>
      </c>
      <c r="B444" s="95">
        <f>_xlfn.XLOOKUP(D444,'M A C R O S'!R:R,'M A C R O S'!O:O,0)</f>
        <v>0</v>
      </c>
      <c r="C444" s="95">
        <f t="shared" si="20"/>
        <v>0</v>
      </c>
      <c r="D444" s="95" t="s">
        <v>218</v>
      </c>
      <c r="E444" s="95">
        <f t="shared" si="18"/>
        <v>0</v>
      </c>
      <c r="F444" s="95">
        <v>10082</v>
      </c>
      <c r="G444" s="95">
        <f t="shared" si="19"/>
        <v>0</v>
      </c>
      <c r="J444" s="91"/>
      <c r="K444" s="91" t="s">
        <v>85</v>
      </c>
      <c r="L444" s="95">
        <f>_xlfn.XLOOKUP(K444,'F U L L   S E T S  (-10%)'!T:T,'F U L L   S E T S  (-10%)'!P:P,0)+_xlfn.XLOOKUP(K444,'M A C R O S'!R:R,'M A C R O S'!O:O,0)</f>
        <v>0</v>
      </c>
      <c r="M444" s="95"/>
      <c r="N444" s="95"/>
      <c r="O444" s="90" t="s">
        <v>91</v>
      </c>
      <c r="P444" s="95">
        <f>_xlfn.XLOOKUP(O444,'F U L L   S E T S  (-10%)'!T:T,'F U L L   S E T S  (-10%)'!P:P,0)+_xlfn.XLOOKUP(O444,'M A C R O S'!R:R,'M A C R O S'!O:O,0)</f>
        <v>0</v>
      </c>
      <c r="Q444" s="90" t="s">
        <v>87</v>
      </c>
      <c r="R444" s="95">
        <f>_xlfn.XLOOKUP(Q444,'F U L L   S E T S  (-10%)'!T:T,'F U L L   S E T S  (-10%)'!P:P,0)+_xlfn.XLOOKUP(Q444,'M A C R O S'!R:R,'M A C R O S'!O:O,0)</f>
        <v>0</v>
      </c>
      <c r="S444" s="91"/>
    </row>
    <row r="445" spans="1:19" hidden="1" x14ac:dyDescent="0.2">
      <c r="A445" s="95" t="s">
        <v>618</v>
      </c>
      <c r="B445" s="95">
        <f>_xlfn.XLOOKUP(D445,'M A C R O S'!R:R,'M A C R O S'!O:O,0)</f>
        <v>0</v>
      </c>
      <c r="C445" s="95">
        <f t="shared" si="20"/>
        <v>0</v>
      </c>
      <c r="D445" s="95" t="s">
        <v>220</v>
      </c>
      <c r="E445" s="95">
        <f t="shared" si="18"/>
        <v>0</v>
      </c>
      <c r="F445" s="95">
        <v>10082</v>
      </c>
      <c r="G445" s="95">
        <f t="shared" si="19"/>
        <v>0</v>
      </c>
      <c r="J445" s="91"/>
      <c r="K445" s="91" t="s">
        <v>85</v>
      </c>
      <c r="L445" s="95">
        <f>_xlfn.XLOOKUP(K445,'F U L L   S E T S  (-10%)'!T:T,'F U L L   S E T S  (-10%)'!P:P,0)+_xlfn.XLOOKUP(K445,'M A C R O S'!R:R,'M A C R O S'!O:O,0)</f>
        <v>0</v>
      </c>
      <c r="M445" s="91" t="s">
        <v>89</v>
      </c>
      <c r="N445" s="95">
        <f>_xlfn.XLOOKUP(M445,'F U L L   S E T S  (-10%)'!T:T,'F U L L   S E T S  (-10%)'!P:P,0)+_xlfn.XLOOKUP(M445,'M A C R O S'!R:R,'M A C R O S'!O:O,0)</f>
        <v>0</v>
      </c>
      <c r="O445" s="95"/>
      <c r="P445" s="95"/>
      <c r="Q445" s="90" t="s">
        <v>87</v>
      </c>
      <c r="R445" s="95">
        <f>_xlfn.XLOOKUP(Q445,'F U L L   S E T S  (-10%)'!T:T,'F U L L   S E T S  (-10%)'!P:P,0)+_xlfn.XLOOKUP(Q445,'M A C R O S'!R:R,'M A C R O S'!O:O,0)</f>
        <v>0</v>
      </c>
      <c r="S445" s="91"/>
    </row>
    <row r="446" spans="1:19" hidden="1" x14ac:dyDescent="0.2">
      <c r="A446" s="95" t="s">
        <v>618</v>
      </c>
      <c r="B446" s="95">
        <f>_xlfn.XLOOKUP(D446,'M A C R O S'!R:R,'M A C R O S'!O:O,0)</f>
        <v>0</v>
      </c>
      <c r="C446" s="95">
        <f t="shared" si="20"/>
        <v>0</v>
      </c>
      <c r="D446" s="95" t="s">
        <v>222</v>
      </c>
      <c r="E446" s="95">
        <f t="shared" si="18"/>
        <v>0</v>
      </c>
      <c r="F446" s="95">
        <v>10082</v>
      </c>
      <c r="G446" s="95">
        <f t="shared" si="19"/>
        <v>0</v>
      </c>
      <c r="J446" s="91"/>
      <c r="K446" s="91" t="s">
        <v>85</v>
      </c>
      <c r="L446" s="95">
        <f>_xlfn.XLOOKUP(K446,'F U L L   S E T S  (-10%)'!T:T,'F U L L   S E T S  (-10%)'!P:P,0)+_xlfn.XLOOKUP(K446,'M A C R O S'!R:R,'M A C R O S'!O:O,0)</f>
        <v>0</v>
      </c>
      <c r="M446" s="91" t="s">
        <v>89</v>
      </c>
      <c r="N446" s="95">
        <f>_xlfn.XLOOKUP(M446,'F U L L   S E T S  (-10%)'!T:T,'F U L L   S E T S  (-10%)'!P:P,0)+_xlfn.XLOOKUP(M446,'M A C R O S'!R:R,'M A C R O S'!O:O,0)</f>
        <v>0</v>
      </c>
      <c r="O446" s="95"/>
      <c r="P446" s="95"/>
      <c r="Q446" s="90" t="s">
        <v>87</v>
      </c>
      <c r="R446" s="95">
        <f>_xlfn.XLOOKUP(Q446,'F U L L   S E T S  (-10%)'!T:T,'F U L L   S E T S  (-10%)'!P:P,0)+_xlfn.XLOOKUP(Q446,'M A C R O S'!R:R,'M A C R O S'!O:O,0)</f>
        <v>0</v>
      </c>
      <c r="S446" s="91"/>
    </row>
    <row r="447" spans="1:19" hidden="1" x14ac:dyDescent="0.2">
      <c r="A447" s="95" t="s">
        <v>618</v>
      </c>
      <c r="B447" s="95">
        <f>_xlfn.XLOOKUP(D447,'M A C R O S'!R:R,'M A C R O S'!O:O,0)</f>
        <v>0</v>
      </c>
      <c r="C447" s="95">
        <f t="shared" si="20"/>
        <v>0</v>
      </c>
      <c r="D447" s="95" t="s">
        <v>224</v>
      </c>
      <c r="E447" s="95">
        <f t="shared" si="18"/>
        <v>0</v>
      </c>
      <c r="F447" s="95">
        <v>10082</v>
      </c>
      <c r="G447" s="95">
        <f t="shared" si="19"/>
        <v>0</v>
      </c>
      <c r="J447" s="91"/>
      <c r="K447" s="91" t="s">
        <v>85</v>
      </c>
      <c r="L447" s="95">
        <f>_xlfn.XLOOKUP(K447,'F U L L   S E T S  (-10%)'!T:T,'F U L L   S E T S  (-10%)'!P:P,0)+_xlfn.XLOOKUP(K447,'M A C R O S'!R:R,'M A C R O S'!O:O,0)</f>
        <v>0</v>
      </c>
      <c r="M447" s="95"/>
      <c r="N447" s="95"/>
      <c r="O447" s="90" t="s">
        <v>91</v>
      </c>
      <c r="P447" s="95">
        <f>_xlfn.XLOOKUP(O447,'F U L L   S E T S  (-10%)'!T:T,'F U L L   S E T S  (-10%)'!P:P,0)+_xlfn.XLOOKUP(O447,'M A C R O S'!R:R,'M A C R O S'!O:O,0)</f>
        <v>0</v>
      </c>
      <c r="Q447" s="90" t="s">
        <v>87</v>
      </c>
      <c r="R447" s="95">
        <f>_xlfn.XLOOKUP(Q447,'F U L L   S E T S  (-10%)'!T:T,'F U L L   S E T S  (-10%)'!P:P,0)+_xlfn.XLOOKUP(Q447,'M A C R O S'!R:R,'M A C R O S'!O:O,0)</f>
        <v>0</v>
      </c>
      <c r="S447" s="91"/>
    </row>
    <row r="448" spans="1:19" hidden="1" x14ac:dyDescent="0.2">
      <c r="A448" s="95" t="s">
        <v>618</v>
      </c>
      <c r="B448" s="95">
        <f>_xlfn.XLOOKUP(D448,'M A C R O S'!R:R,'M A C R O S'!O:O,0)</f>
        <v>0</v>
      </c>
      <c r="C448" s="95">
        <f t="shared" si="20"/>
        <v>0</v>
      </c>
      <c r="D448" s="95" t="s">
        <v>226</v>
      </c>
      <c r="E448" s="95">
        <f t="shared" si="18"/>
        <v>0</v>
      </c>
      <c r="F448" s="95">
        <v>10082</v>
      </c>
      <c r="G448" s="95">
        <f t="shared" si="19"/>
        <v>0</v>
      </c>
      <c r="J448" s="91"/>
      <c r="K448" s="91" t="s">
        <v>85</v>
      </c>
      <c r="L448" s="95">
        <f>_xlfn.XLOOKUP(K448,'F U L L   S E T S  (-10%)'!T:T,'F U L L   S E T S  (-10%)'!P:P,0)+_xlfn.XLOOKUP(K448,'M A C R O S'!R:R,'M A C R O S'!O:O,0)</f>
        <v>0</v>
      </c>
      <c r="M448" s="95"/>
      <c r="N448" s="95"/>
      <c r="O448" s="90" t="s">
        <v>91</v>
      </c>
      <c r="P448" s="95">
        <f>_xlfn.XLOOKUP(O448,'F U L L   S E T S  (-10%)'!T:T,'F U L L   S E T S  (-10%)'!P:P,0)+_xlfn.XLOOKUP(O448,'M A C R O S'!R:R,'M A C R O S'!O:O,0)</f>
        <v>0</v>
      </c>
      <c r="Q448" s="90" t="s">
        <v>87</v>
      </c>
      <c r="R448" s="95">
        <f>_xlfn.XLOOKUP(Q448,'F U L L   S E T S  (-10%)'!T:T,'F U L L   S E T S  (-10%)'!P:P,0)+_xlfn.XLOOKUP(Q448,'M A C R O S'!R:R,'M A C R O S'!O:O,0)</f>
        <v>0</v>
      </c>
      <c r="S448" s="91"/>
    </row>
    <row r="449" spans="1:19" hidden="1" x14ac:dyDescent="0.2">
      <c r="A449" s="95" t="s">
        <v>618</v>
      </c>
      <c r="B449" s="95">
        <f>_xlfn.XLOOKUP(D449,'M A C R O S'!R:R,'M A C R O S'!O:O,0)</f>
        <v>0</v>
      </c>
      <c r="C449" s="95">
        <f t="shared" si="20"/>
        <v>0</v>
      </c>
      <c r="D449" s="95" t="s">
        <v>228</v>
      </c>
      <c r="E449" s="95">
        <f t="shared" si="18"/>
        <v>0</v>
      </c>
      <c r="F449" s="95">
        <v>10082</v>
      </c>
      <c r="G449" s="95">
        <f t="shared" si="19"/>
        <v>0</v>
      </c>
      <c r="J449" s="91"/>
      <c r="K449" s="91" t="s">
        <v>85</v>
      </c>
      <c r="L449" s="95">
        <f>_xlfn.XLOOKUP(K449,'F U L L   S E T S  (-10%)'!T:T,'F U L L   S E T S  (-10%)'!P:P,0)+_xlfn.XLOOKUP(K449,'M A C R O S'!R:R,'M A C R O S'!O:O,0)</f>
        <v>0</v>
      </c>
      <c r="M449" s="91" t="s">
        <v>89</v>
      </c>
      <c r="N449" s="95">
        <f>_xlfn.XLOOKUP(M449,'F U L L   S E T S  (-10%)'!T:T,'F U L L   S E T S  (-10%)'!P:P,0)+_xlfn.XLOOKUP(M449,'M A C R O S'!R:R,'M A C R O S'!O:O,0)</f>
        <v>0</v>
      </c>
      <c r="O449" s="95"/>
      <c r="P449" s="95"/>
      <c r="Q449" s="90" t="s">
        <v>87</v>
      </c>
      <c r="R449" s="95">
        <f>_xlfn.XLOOKUP(Q449,'F U L L   S E T S  (-10%)'!T:T,'F U L L   S E T S  (-10%)'!P:P,0)+_xlfn.XLOOKUP(Q449,'M A C R O S'!R:R,'M A C R O S'!O:O,0)</f>
        <v>0</v>
      </c>
      <c r="S449" s="91"/>
    </row>
    <row r="450" spans="1:19" hidden="1" x14ac:dyDescent="0.2">
      <c r="A450" s="95" t="s">
        <v>618</v>
      </c>
      <c r="B450" s="95">
        <f>_xlfn.XLOOKUP(D450,'M A C R O S'!R:R,'M A C R O S'!O:O,0)</f>
        <v>0</v>
      </c>
      <c r="C450" s="95">
        <f t="shared" si="20"/>
        <v>0</v>
      </c>
      <c r="D450" s="95" t="s">
        <v>230</v>
      </c>
      <c r="E450" s="95">
        <f t="shared" ref="E450:E516" si="21">SUM(B450:C450)</f>
        <v>0</v>
      </c>
      <c r="F450" s="95">
        <v>10082</v>
      </c>
      <c r="G450" s="95">
        <f t="shared" ref="G450:G513" si="22">IF(C450&gt;0,10*C450/E450,0)</f>
        <v>0</v>
      </c>
      <c r="J450" s="91"/>
      <c r="K450" s="91" t="s">
        <v>85</v>
      </c>
      <c r="L450" s="95">
        <f>_xlfn.XLOOKUP(K450,'F U L L   S E T S  (-10%)'!T:T,'F U L L   S E T S  (-10%)'!P:P,0)+_xlfn.XLOOKUP(K450,'M A C R O S'!R:R,'M A C R O S'!O:O,0)</f>
        <v>0</v>
      </c>
      <c r="M450" s="91" t="s">
        <v>89</v>
      </c>
      <c r="N450" s="95">
        <f>_xlfn.XLOOKUP(M450,'F U L L   S E T S  (-10%)'!T:T,'F U L L   S E T S  (-10%)'!P:P,0)+_xlfn.XLOOKUP(M450,'M A C R O S'!R:R,'M A C R O S'!O:O,0)</f>
        <v>0</v>
      </c>
      <c r="O450" s="95"/>
      <c r="P450" s="95"/>
      <c r="Q450" s="90" t="s">
        <v>87</v>
      </c>
      <c r="R450" s="95">
        <f>_xlfn.XLOOKUP(Q450,'F U L L   S E T S  (-10%)'!T:T,'F U L L   S E T S  (-10%)'!P:P,0)+_xlfn.XLOOKUP(Q450,'M A C R O S'!R:R,'M A C R O S'!O:O,0)</f>
        <v>0</v>
      </c>
      <c r="S450" s="91"/>
    </row>
    <row r="451" spans="1:19" hidden="1" x14ac:dyDescent="0.2">
      <c r="A451" s="95" t="s">
        <v>618</v>
      </c>
      <c r="B451" s="95">
        <f>_xlfn.XLOOKUP(D451,'M A C R O S'!R:R,'M A C R O S'!O:O,0)</f>
        <v>0</v>
      </c>
      <c r="C451" s="95">
        <f t="shared" ref="C451:C496" si="23">SUM(L451,N451,P451,R451)</f>
        <v>0</v>
      </c>
      <c r="D451" s="95" t="s">
        <v>232</v>
      </c>
      <c r="E451" s="95">
        <f t="shared" si="21"/>
        <v>0</v>
      </c>
      <c r="F451" s="95">
        <v>10082</v>
      </c>
      <c r="G451" s="95">
        <f t="shared" si="22"/>
        <v>0</v>
      </c>
      <c r="J451" s="91"/>
      <c r="K451" s="91" t="s">
        <v>85</v>
      </c>
      <c r="L451" s="95">
        <f>_xlfn.XLOOKUP(K451,'F U L L   S E T S  (-10%)'!T:T,'F U L L   S E T S  (-10%)'!P:P,0)+_xlfn.XLOOKUP(K451,'M A C R O S'!R:R,'M A C R O S'!O:O,0)</f>
        <v>0</v>
      </c>
      <c r="M451" s="95"/>
      <c r="N451" s="95"/>
      <c r="O451" s="90" t="s">
        <v>91</v>
      </c>
      <c r="P451" s="95">
        <f>_xlfn.XLOOKUP(O451,'F U L L   S E T S  (-10%)'!T:T,'F U L L   S E T S  (-10%)'!P:P,0)+_xlfn.XLOOKUP(O451,'M A C R O S'!R:R,'M A C R O S'!O:O,0)</f>
        <v>0</v>
      </c>
      <c r="Q451" s="90" t="s">
        <v>87</v>
      </c>
      <c r="R451" s="95">
        <f>_xlfn.XLOOKUP(Q451,'F U L L   S E T S  (-10%)'!T:T,'F U L L   S E T S  (-10%)'!P:P,0)+_xlfn.XLOOKUP(Q451,'M A C R O S'!R:R,'M A C R O S'!O:O,0)</f>
        <v>0</v>
      </c>
      <c r="S451" s="91"/>
    </row>
    <row r="452" spans="1:19" hidden="1" x14ac:dyDescent="0.2">
      <c r="A452" s="95" t="s">
        <v>618</v>
      </c>
      <c r="B452" s="95">
        <f>_xlfn.XLOOKUP(D452,'M A C R O S'!R:R,'M A C R O S'!O:O,0)</f>
        <v>0</v>
      </c>
      <c r="C452" s="95">
        <f t="shared" si="23"/>
        <v>0</v>
      </c>
      <c r="D452" s="95" t="s">
        <v>234</v>
      </c>
      <c r="E452" s="95">
        <f t="shared" si="21"/>
        <v>0</v>
      </c>
      <c r="F452" s="95">
        <v>10082</v>
      </c>
      <c r="G452" s="95">
        <f t="shared" si="22"/>
        <v>0</v>
      </c>
      <c r="J452" s="91"/>
      <c r="K452" s="91" t="s">
        <v>85</v>
      </c>
      <c r="L452" s="95">
        <f>_xlfn.XLOOKUP(K452,'F U L L   S E T S  (-10%)'!T:T,'F U L L   S E T S  (-10%)'!P:P,0)+_xlfn.XLOOKUP(K452,'M A C R O S'!R:R,'M A C R O S'!O:O,0)</f>
        <v>0</v>
      </c>
      <c r="M452" s="91" t="s">
        <v>89</v>
      </c>
      <c r="N452" s="95">
        <f>_xlfn.XLOOKUP(M452,'F U L L   S E T S  (-10%)'!T:T,'F U L L   S E T S  (-10%)'!P:P,0)+_xlfn.XLOOKUP(M452,'M A C R O S'!R:R,'M A C R O S'!O:O,0)</f>
        <v>0</v>
      </c>
      <c r="O452" s="95"/>
      <c r="P452" s="95"/>
      <c r="Q452" s="90" t="s">
        <v>87</v>
      </c>
      <c r="R452" s="95">
        <f>_xlfn.XLOOKUP(Q452,'F U L L   S E T S  (-10%)'!T:T,'F U L L   S E T S  (-10%)'!P:P,0)+_xlfn.XLOOKUP(Q452,'M A C R O S'!R:R,'M A C R O S'!O:O,0)</f>
        <v>0</v>
      </c>
      <c r="S452" s="91"/>
    </row>
    <row r="453" spans="1:19" hidden="1" x14ac:dyDescent="0.2">
      <c r="A453" s="95" t="s">
        <v>618</v>
      </c>
      <c r="B453" s="95">
        <f>_xlfn.XLOOKUP(D453,'M A C R O S'!R:R,'M A C R O S'!O:O,0)</f>
        <v>0</v>
      </c>
      <c r="C453" s="95">
        <f t="shared" si="23"/>
        <v>0</v>
      </c>
      <c r="D453" s="95" t="s">
        <v>236</v>
      </c>
      <c r="E453" s="95">
        <f t="shared" si="21"/>
        <v>0</v>
      </c>
      <c r="F453" s="95">
        <v>10082</v>
      </c>
      <c r="G453" s="95">
        <f t="shared" si="22"/>
        <v>0</v>
      </c>
      <c r="J453" s="91"/>
      <c r="K453" s="91" t="s">
        <v>85</v>
      </c>
      <c r="L453" s="95">
        <f>_xlfn.XLOOKUP(K453,'F U L L   S E T S  (-10%)'!T:T,'F U L L   S E T S  (-10%)'!P:P,0)+_xlfn.XLOOKUP(K453,'M A C R O S'!R:R,'M A C R O S'!O:O,0)</f>
        <v>0</v>
      </c>
      <c r="M453" s="91" t="s">
        <v>89</v>
      </c>
      <c r="N453" s="95">
        <f>_xlfn.XLOOKUP(M453,'F U L L   S E T S  (-10%)'!T:T,'F U L L   S E T S  (-10%)'!P:P,0)+_xlfn.XLOOKUP(M453,'M A C R O S'!R:R,'M A C R O S'!O:O,0)</f>
        <v>0</v>
      </c>
      <c r="O453" s="95"/>
      <c r="P453" s="95"/>
      <c r="Q453" s="90" t="s">
        <v>87</v>
      </c>
      <c r="R453" s="95">
        <f>_xlfn.XLOOKUP(Q453,'F U L L   S E T S  (-10%)'!T:T,'F U L L   S E T S  (-10%)'!P:P,0)+_xlfn.XLOOKUP(Q453,'M A C R O S'!R:R,'M A C R O S'!O:O,0)</f>
        <v>0</v>
      </c>
      <c r="S453" s="91"/>
    </row>
    <row r="454" spans="1:19" hidden="1" x14ac:dyDescent="0.2">
      <c r="A454" s="95" t="s">
        <v>618</v>
      </c>
      <c r="B454" s="95">
        <f>_xlfn.XLOOKUP(D454,'M A C R O S'!R:R,'M A C R O S'!O:O,0)</f>
        <v>0</v>
      </c>
      <c r="C454" s="95">
        <f t="shared" si="23"/>
        <v>0</v>
      </c>
      <c r="D454" s="95" t="s">
        <v>238</v>
      </c>
      <c r="E454" s="95">
        <f t="shared" si="21"/>
        <v>0</v>
      </c>
      <c r="F454" s="95">
        <v>10082</v>
      </c>
      <c r="G454" s="95">
        <f t="shared" si="22"/>
        <v>0</v>
      </c>
      <c r="J454" s="91"/>
      <c r="K454" s="91" t="s">
        <v>85</v>
      </c>
      <c r="L454" s="95">
        <f>_xlfn.XLOOKUP(K454,'F U L L   S E T S  (-10%)'!T:T,'F U L L   S E T S  (-10%)'!P:P,0)+_xlfn.XLOOKUP(K454,'M A C R O S'!R:R,'M A C R O S'!O:O,0)</f>
        <v>0</v>
      </c>
      <c r="M454" s="91" t="s">
        <v>89</v>
      </c>
      <c r="N454" s="95">
        <f>_xlfn.XLOOKUP(M454,'F U L L   S E T S  (-10%)'!T:T,'F U L L   S E T S  (-10%)'!P:P,0)+_xlfn.XLOOKUP(M454,'M A C R O S'!R:R,'M A C R O S'!O:O,0)</f>
        <v>0</v>
      </c>
      <c r="O454" s="95"/>
      <c r="P454" s="95"/>
      <c r="Q454" s="90" t="s">
        <v>87</v>
      </c>
      <c r="R454" s="95">
        <f>_xlfn.XLOOKUP(Q454,'F U L L   S E T S  (-10%)'!T:T,'F U L L   S E T S  (-10%)'!P:P,0)+_xlfn.XLOOKUP(Q454,'M A C R O S'!R:R,'M A C R O S'!O:O,0)</f>
        <v>0</v>
      </c>
      <c r="S454" s="91"/>
    </row>
    <row r="455" spans="1:19" hidden="1" x14ac:dyDescent="0.2">
      <c r="A455" s="95" t="s">
        <v>618</v>
      </c>
      <c r="B455" s="95">
        <f>_xlfn.XLOOKUP(D455,'M A C R O S'!R:R,'M A C R O S'!O:O,0)</f>
        <v>0</v>
      </c>
      <c r="C455" s="95">
        <f t="shared" si="23"/>
        <v>0</v>
      </c>
      <c r="D455" s="95" t="s">
        <v>240</v>
      </c>
      <c r="E455" s="95">
        <f t="shared" si="21"/>
        <v>0</v>
      </c>
      <c r="F455" s="95">
        <v>10082</v>
      </c>
      <c r="G455" s="95">
        <f t="shared" si="22"/>
        <v>0</v>
      </c>
      <c r="J455" s="91"/>
      <c r="K455" s="91" t="s">
        <v>85</v>
      </c>
      <c r="L455" s="95">
        <f>_xlfn.XLOOKUP(K455,'F U L L   S E T S  (-10%)'!T:T,'F U L L   S E T S  (-10%)'!P:P,0)+_xlfn.XLOOKUP(K455,'M A C R O S'!R:R,'M A C R O S'!O:O,0)</f>
        <v>0</v>
      </c>
      <c r="M455" s="91" t="s">
        <v>89</v>
      </c>
      <c r="N455" s="95">
        <f>_xlfn.XLOOKUP(M455,'F U L L   S E T S  (-10%)'!T:T,'F U L L   S E T S  (-10%)'!P:P,0)+_xlfn.XLOOKUP(M455,'M A C R O S'!R:R,'M A C R O S'!O:O,0)</f>
        <v>0</v>
      </c>
      <c r="O455" s="95"/>
      <c r="P455" s="95"/>
      <c r="Q455" s="90" t="s">
        <v>87</v>
      </c>
      <c r="R455" s="95">
        <f>_xlfn.XLOOKUP(Q455,'F U L L   S E T S  (-10%)'!T:T,'F U L L   S E T S  (-10%)'!P:P,0)+_xlfn.XLOOKUP(Q455,'M A C R O S'!R:R,'M A C R O S'!O:O,0)</f>
        <v>0</v>
      </c>
      <c r="S455" s="91"/>
    </row>
    <row r="456" spans="1:19" hidden="1" x14ac:dyDescent="0.2">
      <c r="A456" s="95" t="s">
        <v>618</v>
      </c>
      <c r="B456" s="95">
        <f>_xlfn.XLOOKUP(D456,'M A C R O S'!R:R,'M A C R O S'!O:O,0)</f>
        <v>0</v>
      </c>
      <c r="C456" s="95">
        <f t="shared" si="23"/>
        <v>0</v>
      </c>
      <c r="D456" s="95" t="s">
        <v>242</v>
      </c>
      <c r="E456" s="95">
        <f t="shared" si="21"/>
        <v>0</v>
      </c>
      <c r="F456" s="95">
        <v>10082</v>
      </c>
      <c r="G456" s="95">
        <f t="shared" si="22"/>
        <v>0</v>
      </c>
      <c r="J456" s="91"/>
      <c r="K456" s="91" t="s">
        <v>85</v>
      </c>
      <c r="L456" s="95">
        <f>_xlfn.XLOOKUP(K456,'F U L L   S E T S  (-10%)'!T:T,'F U L L   S E T S  (-10%)'!P:P,0)+_xlfn.XLOOKUP(K456,'M A C R O S'!R:R,'M A C R O S'!O:O,0)</f>
        <v>0</v>
      </c>
      <c r="M456" s="95"/>
      <c r="N456" s="95"/>
      <c r="O456" s="90" t="s">
        <v>91</v>
      </c>
      <c r="P456" s="95">
        <f>_xlfn.XLOOKUP(O456,'F U L L   S E T S  (-10%)'!T:T,'F U L L   S E T S  (-10%)'!P:P,0)+_xlfn.XLOOKUP(O456,'M A C R O S'!R:R,'M A C R O S'!O:O,0)</f>
        <v>0</v>
      </c>
      <c r="Q456" s="90" t="s">
        <v>87</v>
      </c>
      <c r="R456" s="95">
        <f>_xlfn.XLOOKUP(Q456,'F U L L   S E T S  (-10%)'!T:T,'F U L L   S E T S  (-10%)'!P:P,0)+_xlfn.XLOOKUP(Q456,'M A C R O S'!R:R,'M A C R O S'!O:O,0)</f>
        <v>0</v>
      </c>
      <c r="S456" s="91"/>
    </row>
    <row r="457" spans="1:19" hidden="1" x14ac:dyDescent="0.2">
      <c r="A457" s="95" t="s">
        <v>618</v>
      </c>
      <c r="B457" s="95">
        <f>_xlfn.XLOOKUP(D457,'M A C R O S'!R:R,'M A C R O S'!O:O,0)</f>
        <v>0</v>
      </c>
      <c r="C457" s="95">
        <f t="shared" si="23"/>
        <v>0</v>
      </c>
      <c r="D457" s="95" t="s">
        <v>244</v>
      </c>
      <c r="E457" s="95">
        <f t="shared" si="21"/>
        <v>0</v>
      </c>
      <c r="F457" s="95">
        <v>10082</v>
      </c>
      <c r="G457" s="95">
        <f t="shared" si="22"/>
        <v>0</v>
      </c>
      <c r="J457" s="91"/>
      <c r="K457" s="91" t="s">
        <v>85</v>
      </c>
      <c r="L457" s="95">
        <f>_xlfn.XLOOKUP(K457,'F U L L   S E T S  (-10%)'!T:T,'F U L L   S E T S  (-10%)'!P:P,0)+_xlfn.XLOOKUP(K457,'M A C R O S'!R:R,'M A C R O S'!O:O,0)</f>
        <v>0</v>
      </c>
      <c r="M457" s="95"/>
      <c r="N457" s="95"/>
      <c r="O457" s="90" t="s">
        <v>91</v>
      </c>
      <c r="P457" s="95">
        <f>_xlfn.XLOOKUP(O457,'F U L L   S E T S  (-10%)'!T:T,'F U L L   S E T S  (-10%)'!P:P,0)+_xlfn.XLOOKUP(O457,'M A C R O S'!R:R,'M A C R O S'!O:O,0)</f>
        <v>0</v>
      </c>
      <c r="Q457" s="90" t="s">
        <v>87</v>
      </c>
      <c r="R457" s="95">
        <f>_xlfn.XLOOKUP(Q457,'F U L L   S E T S  (-10%)'!T:T,'F U L L   S E T S  (-10%)'!P:P,0)+_xlfn.XLOOKUP(Q457,'M A C R O S'!R:R,'M A C R O S'!O:O,0)</f>
        <v>0</v>
      </c>
      <c r="S457" s="91"/>
    </row>
    <row r="458" spans="1:19" hidden="1" x14ac:dyDescent="0.2">
      <c r="A458" s="95" t="s">
        <v>618</v>
      </c>
      <c r="B458" s="95">
        <f>_xlfn.XLOOKUP(D458,'M A C R O S'!R:R,'M A C R O S'!O:O,0)</f>
        <v>0</v>
      </c>
      <c r="C458" s="95">
        <f t="shared" si="23"/>
        <v>0</v>
      </c>
      <c r="D458" s="95" t="s">
        <v>246</v>
      </c>
      <c r="E458" s="95">
        <f t="shared" si="21"/>
        <v>0</v>
      </c>
      <c r="F458" s="95">
        <v>10082</v>
      </c>
      <c r="G458" s="95">
        <f t="shared" si="22"/>
        <v>0</v>
      </c>
      <c r="J458" s="91"/>
      <c r="K458" s="91" t="s">
        <v>85</v>
      </c>
      <c r="L458" s="95">
        <f>_xlfn.XLOOKUP(K458,'F U L L   S E T S  (-10%)'!T:T,'F U L L   S E T S  (-10%)'!P:P,0)+_xlfn.XLOOKUP(K458,'M A C R O S'!R:R,'M A C R O S'!O:O,0)</f>
        <v>0</v>
      </c>
      <c r="M458" s="91" t="s">
        <v>89</v>
      </c>
      <c r="N458" s="95">
        <f>_xlfn.XLOOKUP(M458,'F U L L   S E T S  (-10%)'!T:T,'F U L L   S E T S  (-10%)'!P:P,0)+_xlfn.XLOOKUP(M458,'M A C R O S'!R:R,'M A C R O S'!O:O,0)</f>
        <v>0</v>
      </c>
      <c r="O458" s="95"/>
      <c r="P458" s="95"/>
      <c r="Q458" s="90" t="s">
        <v>87</v>
      </c>
      <c r="R458" s="95">
        <f>_xlfn.XLOOKUP(Q458,'F U L L   S E T S  (-10%)'!T:T,'F U L L   S E T S  (-10%)'!P:P,0)+_xlfn.XLOOKUP(Q458,'M A C R O S'!R:R,'M A C R O S'!O:O,0)</f>
        <v>0</v>
      </c>
      <c r="S458" s="91"/>
    </row>
    <row r="459" spans="1:19" hidden="1" x14ac:dyDescent="0.2">
      <c r="A459" s="95" t="s">
        <v>618</v>
      </c>
      <c r="B459" s="95">
        <f>_xlfn.XLOOKUP(D459,'M A C R O S'!R:R,'M A C R O S'!O:O,0)</f>
        <v>0</v>
      </c>
      <c r="C459" s="95">
        <f t="shared" si="23"/>
        <v>0</v>
      </c>
      <c r="D459" s="95" t="s">
        <v>248</v>
      </c>
      <c r="E459" s="95">
        <f t="shared" si="21"/>
        <v>0</v>
      </c>
      <c r="F459" s="95">
        <v>10082</v>
      </c>
      <c r="G459" s="95">
        <f t="shared" si="22"/>
        <v>0</v>
      </c>
      <c r="J459" s="91"/>
      <c r="K459" s="91" t="s">
        <v>85</v>
      </c>
      <c r="L459" s="95">
        <f>_xlfn.XLOOKUP(K459,'F U L L   S E T S  (-10%)'!T:T,'F U L L   S E T S  (-10%)'!P:P,0)+_xlfn.XLOOKUP(K459,'M A C R O S'!R:R,'M A C R O S'!O:O,0)</f>
        <v>0</v>
      </c>
      <c r="M459" s="91" t="s">
        <v>89</v>
      </c>
      <c r="N459" s="95">
        <f>_xlfn.XLOOKUP(M459,'F U L L   S E T S  (-10%)'!T:T,'F U L L   S E T S  (-10%)'!P:P,0)+_xlfn.XLOOKUP(M459,'M A C R O S'!R:R,'M A C R O S'!O:O,0)</f>
        <v>0</v>
      </c>
      <c r="O459" s="95"/>
      <c r="P459" s="95"/>
      <c r="Q459" s="90" t="s">
        <v>87</v>
      </c>
      <c r="R459" s="95">
        <f>_xlfn.XLOOKUP(Q459,'F U L L   S E T S  (-10%)'!T:T,'F U L L   S E T S  (-10%)'!P:P,0)+_xlfn.XLOOKUP(Q459,'M A C R O S'!R:R,'M A C R O S'!O:O,0)</f>
        <v>0</v>
      </c>
      <c r="S459" s="91"/>
    </row>
    <row r="460" spans="1:19" hidden="1" x14ac:dyDescent="0.2">
      <c r="A460" s="95" t="s">
        <v>618</v>
      </c>
      <c r="B460" s="95">
        <f>_xlfn.XLOOKUP(D460,'M A C R O S'!R:R,'M A C R O S'!O:O,0)</f>
        <v>0</v>
      </c>
      <c r="C460" s="95">
        <f t="shared" si="23"/>
        <v>0</v>
      </c>
      <c r="D460" s="95" t="s">
        <v>250</v>
      </c>
      <c r="E460" s="95">
        <f t="shared" si="21"/>
        <v>0</v>
      </c>
      <c r="F460" s="95">
        <v>10082</v>
      </c>
      <c r="G460" s="95">
        <f t="shared" si="22"/>
        <v>0</v>
      </c>
      <c r="J460" s="91"/>
      <c r="K460" s="91" t="s">
        <v>85</v>
      </c>
      <c r="L460" s="95">
        <f>_xlfn.XLOOKUP(K460,'F U L L   S E T S  (-10%)'!T:T,'F U L L   S E T S  (-10%)'!P:P,0)+_xlfn.XLOOKUP(K460,'M A C R O S'!R:R,'M A C R O S'!O:O,0)</f>
        <v>0</v>
      </c>
      <c r="M460" s="95"/>
      <c r="N460" s="95"/>
      <c r="O460" s="90" t="s">
        <v>91</v>
      </c>
      <c r="P460" s="95">
        <f>_xlfn.XLOOKUP(O460,'F U L L   S E T S  (-10%)'!T:T,'F U L L   S E T S  (-10%)'!P:P,0)+_xlfn.XLOOKUP(O460,'M A C R O S'!R:R,'M A C R O S'!O:O,0)</f>
        <v>0</v>
      </c>
      <c r="Q460" s="90" t="s">
        <v>87</v>
      </c>
      <c r="R460" s="95">
        <f>_xlfn.XLOOKUP(Q460,'F U L L   S E T S  (-10%)'!T:T,'F U L L   S E T S  (-10%)'!P:P,0)+_xlfn.XLOOKUP(Q460,'M A C R O S'!R:R,'M A C R O S'!O:O,0)</f>
        <v>0</v>
      </c>
      <c r="S460" s="91"/>
    </row>
    <row r="461" spans="1:19" hidden="1" x14ac:dyDescent="0.2">
      <c r="A461" s="95" t="s">
        <v>618</v>
      </c>
      <c r="B461" s="95">
        <f>_xlfn.XLOOKUP(D461,'M A C R O S'!R:R,'M A C R O S'!O:O,0)</f>
        <v>0</v>
      </c>
      <c r="C461" s="95">
        <f t="shared" si="23"/>
        <v>0</v>
      </c>
      <c r="D461" s="95" t="s">
        <v>252</v>
      </c>
      <c r="E461" s="95">
        <f t="shared" si="21"/>
        <v>0</v>
      </c>
      <c r="F461" s="95">
        <v>10082</v>
      </c>
      <c r="G461" s="95">
        <f t="shared" si="22"/>
        <v>0</v>
      </c>
      <c r="J461" s="91"/>
      <c r="K461" s="91" t="s">
        <v>85</v>
      </c>
      <c r="L461" s="95">
        <f>_xlfn.XLOOKUP(K461,'F U L L   S E T S  (-10%)'!T:T,'F U L L   S E T S  (-10%)'!P:P,0)+_xlfn.XLOOKUP(K461,'M A C R O S'!R:R,'M A C R O S'!O:O,0)</f>
        <v>0</v>
      </c>
      <c r="M461" s="95"/>
      <c r="N461" s="95"/>
      <c r="O461" s="90" t="s">
        <v>91</v>
      </c>
      <c r="P461" s="95">
        <f>_xlfn.XLOOKUP(O461,'F U L L   S E T S  (-10%)'!T:T,'F U L L   S E T S  (-10%)'!P:P,0)+_xlfn.XLOOKUP(O461,'M A C R O S'!R:R,'M A C R O S'!O:O,0)</f>
        <v>0</v>
      </c>
      <c r="Q461" s="90" t="s">
        <v>87</v>
      </c>
      <c r="R461" s="95">
        <f>_xlfn.XLOOKUP(Q461,'F U L L   S E T S  (-10%)'!T:T,'F U L L   S E T S  (-10%)'!P:P,0)+_xlfn.XLOOKUP(Q461,'M A C R O S'!R:R,'M A C R O S'!O:O,0)</f>
        <v>0</v>
      </c>
      <c r="S461" s="91"/>
    </row>
    <row r="462" spans="1:19" hidden="1" x14ac:dyDescent="0.2">
      <c r="A462" s="95" t="s">
        <v>618</v>
      </c>
      <c r="B462" s="95">
        <f>_xlfn.XLOOKUP(D462,'M A C R O S'!R:R,'M A C R O S'!O:O,0)</f>
        <v>0</v>
      </c>
      <c r="C462" s="95">
        <f t="shared" si="23"/>
        <v>0</v>
      </c>
      <c r="D462" s="95" t="s">
        <v>254</v>
      </c>
      <c r="E462" s="95">
        <f t="shared" si="21"/>
        <v>0</v>
      </c>
      <c r="F462" s="95">
        <v>10082</v>
      </c>
      <c r="G462" s="95">
        <f t="shared" si="22"/>
        <v>0</v>
      </c>
      <c r="J462" s="91"/>
      <c r="K462" s="91" t="s">
        <v>85</v>
      </c>
      <c r="L462" s="95">
        <f>_xlfn.XLOOKUP(K462,'F U L L   S E T S  (-10%)'!T:T,'F U L L   S E T S  (-10%)'!P:P,0)+_xlfn.XLOOKUP(K462,'M A C R O S'!R:R,'M A C R O S'!O:O,0)</f>
        <v>0</v>
      </c>
      <c r="M462" s="91" t="s">
        <v>89</v>
      </c>
      <c r="N462" s="95">
        <f>_xlfn.XLOOKUP(M462,'F U L L   S E T S  (-10%)'!T:T,'F U L L   S E T S  (-10%)'!P:P,0)+_xlfn.XLOOKUP(M462,'M A C R O S'!R:R,'M A C R O S'!O:O,0)</f>
        <v>0</v>
      </c>
      <c r="O462" s="95"/>
      <c r="P462" s="95"/>
      <c r="Q462" s="90" t="s">
        <v>87</v>
      </c>
      <c r="R462" s="95">
        <f>_xlfn.XLOOKUP(Q462,'F U L L   S E T S  (-10%)'!T:T,'F U L L   S E T S  (-10%)'!P:P,0)+_xlfn.XLOOKUP(Q462,'M A C R O S'!R:R,'M A C R O S'!O:O,0)</f>
        <v>0</v>
      </c>
      <c r="S462" s="91"/>
    </row>
    <row r="463" spans="1:19" hidden="1" x14ac:dyDescent="0.2">
      <c r="A463" s="95" t="s">
        <v>618</v>
      </c>
      <c r="B463" s="95">
        <f>_xlfn.XLOOKUP(D463,'M A C R O S'!R:R,'M A C R O S'!O:O,0)</f>
        <v>0</v>
      </c>
      <c r="C463" s="95">
        <f t="shared" si="23"/>
        <v>0</v>
      </c>
      <c r="D463" s="95" t="s">
        <v>256</v>
      </c>
      <c r="E463" s="95">
        <f t="shared" si="21"/>
        <v>0</v>
      </c>
      <c r="F463" s="95">
        <v>10082</v>
      </c>
      <c r="G463" s="95">
        <f t="shared" si="22"/>
        <v>0</v>
      </c>
      <c r="J463" s="91"/>
      <c r="K463" s="91" t="s">
        <v>85</v>
      </c>
      <c r="L463" s="95">
        <f>_xlfn.XLOOKUP(K463,'F U L L   S E T S  (-10%)'!T:T,'F U L L   S E T S  (-10%)'!P:P,0)+_xlfn.XLOOKUP(K463,'M A C R O S'!R:R,'M A C R O S'!O:O,0)</f>
        <v>0</v>
      </c>
      <c r="M463" s="95"/>
      <c r="N463" s="95"/>
      <c r="O463" s="90" t="s">
        <v>91</v>
      </c>
      <c r="P463" s="95">
        <f>_xlfn.XLOOKUP(O463,'F U L L   S E T S  (-10%)'!T:T,'F U L L   S E T S  (-10%)'!P:P,0)+_xlfn.XLOOKUP(O463,'M A C R O S'!R:R,'M A C R O S'!O:O,0)</f>
        <v>0</v>
      </c>
      <c r="Q463" s="90" t="s">
        <v>87</v>
      </c>
      <c r="R463" s="95">
        <f>_xlfn.XLOOKUP(Q463,'F U L L   S E T S  (-10%)'!T:T,'F U L L   S E T S  (-10%)'!P:P,0)+_xlfn.XLOOKUP(Q463,'M A C R O S'!R:R,'M A C R O S'!O:O,0)</f>
        <v>0</v>
      </c>
      <c r="S463" s="91"/>
    </row>
    <row r="464" spans="1:19" hidden="1" x14ac:dyDescent="0.2">
      <c r="A464" s="161" t="s">
        <v>619</v>
      </c>
      <c r="B464" s="161">
        <f>_xlfn.XLOOKUP(D464,'H O L D S'!S:S,'H O L D S'!D:D,0)</f>
        <v>0</v>
      </c>
      <c r="C464" s="161">
        <f t="shared" si="23"/>
        <v>0</v>
      </c>
      <c r="D464" s="161" t="s">
        <v>441</v>
      </c>
      <c r="E464" s="161">
        <f t="shared" si="21"/>
        <v>0</v>
      </c>
      <c r="F464" s="161">
        <v>10084</v>
      </c>
      <c r="G464" s="161">
        <f t="shared" si="22"/>
        <v>0</v>
      </c>
      <c r="J464" s="1"/>
      <c r="K464" s="91" t="s">
        <v>85</v>
      </c>
      <c r="L464" s="95">
        <f>_xlfn.XLOOKUP(K464,'F U L L   S E T S  (-10%)'!$T:$T,'F U L L   S E T S  (-10%)'!$E:$E,0)+_xlfn.XLOOKUP(K464,'M A C R O S'!$R:$R,'M A C R O S'!$D:$D,0)</f>
        <v>0</v>
      </c>
      <c r="M464" s="91" t="s">
        <v>77</v>
      </c>
      <c r="N464" s="95">
        <f>_xlfn.XLOOKUP(M464,'F U L L   S E T S  (-10%)'!$T:$T,'F U L L   S E T S  (-10%)'!$E:$E,0)+_xlfn.XLOOKUP(M464,'M A C R O S'!$R:$R,'M A C R O S'!$D:$D,0)</f>
        <v>0</v>
      </c>
      <c r="O464" s="140" t="s">
        <v>437</v>
      </c>
      <c r="P464" s="91">
        <f>_xlfn.XLOOKUP(O464,'H O L D S'!S:S,'H O L D S'!D:D)</f>
        <v>0</v>
      </c>
      <c r="Q464" s="91"/>
      <c r="R464" s="91"/>
      <c r="S464" s="91"/>
    </row>
    <row r="465" spans="1:19" hidden="1" x14ac:dyDescent="0.2">
      <c r="A465" s="95" t="s">
        <v>619</v>
      </c>
      <c r="B465" s="95">
        <f>_xlfn.XLOOKUP(D465,'H O L D S'!S:S,'H O L D S'!D:D,0)</f>
        <v>0</v>
      </c>
      <c r="C465" s="95">
        <f t="shared" si="23"/>
        <v>0</v>
      </c>
      <c r="D465" s="95" t="s">
        <v>439</v>
      </c>
      <c r="E465" s="95">
        <f t="shared" si="21"/>
        <v>0</v>
      </c>
      <c r="F465" s="95">
        <v>10084</v>
      </c>
      <c r="G465" s="95">
        <f t="shared" si="22"/>
        <v>0</v>
      </c>
      <c r="J465" s="91"/>
      <c r="K465" s="91" t="s">
        <v>85</v>
      </c>
      <c r="L465" s="95">
        <f>_xlfn.XLOOKUP(K465,'F U L L   S E T S  (-10%)'!$T:$T,'F U L L   S E T S  (-10%)'!$E:$E,0)+_xlfn.XLOOKUP(K465,'M A C R O S'!$R:$R,'M A C R O S'!$D:$D,0)</f>
        <v>0</v>
      </c>
      <c r="M465" s="91" t="s">
        <v>77</v>
      </c>
      <c r="N465" s="95">
        <f>_xlfn.XLOOKUP(M465,'F U L L   S E T S  (-10%)'!$T:$T,'F U L L   S E T S  (-10%)'!$E:$E,0)+_xlfn.XLOOKUP(M465,'M A C R O S'!$R:$R,'M A C R O S'!$D:$D,0)</f>
        <v>0</v>
      </c>
      <c r="O465" s="140" t="s">
        <v>437</v>
      </c>
      <c r="P465" s="91">
        <f>_xlfn.XLOOKUP(O465,'H O L D S'!S:S,'H O L D S'!D:D)</f>
        <v>0</v>
      </c>
      <c r="Q465" s="90"/>
      <c r="R465" s="91"/>
      <c r="S465" s="91"/>
    </row>
    <row r="466" spans="1:19" hidden="1" x14ac:dyDescent="0.2">
      <c r="A466" s="95" t="s">
        <v>619</v>
      </c>
      <c r="B466" s="95">
        <f>_xlfn.XLOOKUP(D466,'H O L D S'!S:S,'H O L D S'!D:D,0)</f>
        <v>0</v>
      </c>
      <c r="C466" s="95">
        <f t="shared" si="23"/>
        <v>0</v>
      </c>
      <c r="D466" s="95" t="s">
        <v>443</v>
      </c>
      <c r="E466" s="95">
        <f t="shared" si="21"/>
        <v>0</v>
      </c>
      <c r="F466" s="95">
        <v>10084</v>
      </c>
      <c r="G466" s="95">
        <f t="shared" si="22"/>
        <v>0</v>
      </c>
      <c r="J466" s="91"/>
      <c r="K466" s="91" t="s">
        <v>85</v>
      </c>
      <c r="L466" s="95">
        <f>_xlfn.XLOOKUP(K466,'F U L L   S E T S  (-10%)'!$T:$T,'F U L L   S E T S  (-10%)'!$E:$E,0)+_xlfn.XLOOKUP(K466,'M A C R O S'!$R:$R,'M A C R O S'!$D:$D,0)</f>
        <v>0</v>
      </c>
      <c r="M466" s="91" t="s">
        <v>77</v>
      </c>
      <c r="N466" s="95">
        <f>_xlfn.XLOOKUP(M466,'F U L L   S E T S  (-10%)'!$T:$T,'F U L L   S E T S  (-10%)'!$E:$E,0)+_xlfn.XLOOKUP(M466,'M A C R O S'!$R:$R,'M A C R O S'!$D:$D,0)</f>
        <v>0</v>
      </c>
      <c r="O466" s="140" t="s">
        <v>437</v>
      </c>
      <c r="P466" s="91">
        <f>_xlfn.XLOOKUP(O466,'H O L D S'!S:S,'H O L D S'!D:D)</f>
        <v>0</v>
      </c>
      <c r="Q466" s="90"/>
      <c r="R466" s="91"/>
      <c r="S466" s="91"/>
    </row>
    <row r="467" spans="1:19" hidden="1" x14ac:dyDescent="0.2">
      <c r="A467" s="161" t="s">
        <v>619</v>
      </c>
      <c r="B467" s="161">
        <f>_xlfn.XLOOKUP(D467,'H O L D S'!S:S,'H O L D S'!E:E,0)</f>
        <v>0</v>
      </c>
      <c r="C467" s="161">
        <f t="shared" si="23"/>
        <v>0</v>
      </c>
      <c r="D467" s="161" t="s">
        <v>441</v>
      </c>
      <c r="E467" s="161">
        <f t="shared" si="21"/>
        <v>0</v>
      </c>
      <c r="F467" s="161">
        <v>10085</v>
      </c>
      <c r="G467" s="161">
        <f t="shared" si="22"/>
        <v>0</v>
      </c>
      <c r="J467" s="91"/>
      <c r="K467" s="91" t="s">
        <v>85</v>
      </c>
      <c r="L467" s="95">
        <f>_xlfn.XLOOKUP(K467,'F U L L   S E T S  (-10%)'!$T:$T,'F U L L   S E T S  (-10%)'!$F:$F,0)+_xlfn.XLOOKUP(K467,'M A C R O S'!$R:$R,'M A C R O S'!$E:$E,0)</f>
        <v>0</v>
      </c>
      <c r="M467" s="91" t="s">
        <v>77</v>
      </c>
      <c r="N467" s="95">
        <f>_xlfn.XLOOKUP(M467,'F U L L   S E T S  (-10%)'!$T:$T,'F U L L   S E T S  (-10%)'!$F:$F,0)+_xlfn.XLOOKUP(M467,'M A C R O S'!$R:$R,'M A C R O S'!$E:$E,0)</f>
        <v>0</v>
      </c>
      <c r="O467" s="140" t="s">
        <v>437</v>
      </c>
      <c r="P467" s="91">
        <f>_xlfn.XLOOKUP(O467,'H O L D S'!S:S,'H O L D S'!E:E)</f>
        <v>0</v>
      </c>
      <c r="Q467" s="91"/>
      <c r="R467" s="91"/>
      <c r="S467" s="91"/>
    </row>
    <row r="468" spans="1:19" hidden="1" x14ac:dyDescent="0.2">
      <c r="A468" s="95" t="s">
        <v>619</v>
      </c>
      <c r="B468" s="95">
        <f>_xlfn.XLOOKUP(D468,'H O L D S'!S:S,'H O L D S'!E:E,0)</f>
        <v>0</v>
      </c>
      <c r="C468" s="95">
        <f t="shared" si="23"/>
        <v>0</v>
      </c>
      <c r="D468" s="95" t="s">
        <v>439</v>
      </c>
      <c r="E468" s="95">
        <f t="shared" si="21"/>
        <v>0</v>
      </c>
      <c r="F468" s="95">
        <v>10085</v>
      </c>
      <c r="G468" s="95">
        <f t="shared" si="22"/>
        <v>0</v>
      </c>
      <c r="J468" s="91"/>
      <c r="K468" s="91" t="s">
        <v>85</v>
      </c>
      <c r="L468" s="95">
        <f>_xlfn.XLOOKUP(K468,'F U L L   S E T S  (-10%)'!$T:$T,'F U L L   S E T S  (-10%)'!$F:$F,0)+_xlfn.XLOOKUP(K468,'M A C R O S'!$R:$R,'M A C R O S'!$E:$E,0)</f>
        <v>0</v>
      </c>
      <c r="M468" s="91" t="s">
        <v>77</v>
      </c>
      <c r="N468" s="95">
        <f>_xlfn.XLOOKUP(M468,'F U L L   S E T S  (-10%)'!$T:$T,'F U L L   S E T S  (-10%)'!$F:$F,0)+_xlfn.XLOOKUP(M468,'M A C R O S'!$R:$R,'M A C R O S'!$E:$E,0)</f>
        <v>0</v>
      </c>
      <c r="O468" s="140" t="s">
        <v>437</v>
      </c>
      <c r="P468" s="91">
        <f>_xlfn.XLOOKUP(O468,'H O L D S'!S:S,'H O L D S'!E:E)</f>
        <v>0</v>
      </c>
      <c r="Q468" s="90"/>
      <c r="R468" s="91"/>
      <c r="S468" s="91"/>
    </row>
    <row r="469" spans="1:19" hidden="1" x14ac:dyDescent="0.2">
      <c r="A469" s="95" t="s">
        <v>619</v>
      </c>
      <c r="B469" s="95">
        <f>_xlfn.XLOOKUP(D469,'H O L D S'!S:S,'H O L D S'!E:E,0)</f>
        <v>0</v>
      </c>
      <c r="C469" s="95">
        <f t="shared" si="23"/>
        <v>0</v>
      </c>
      <c r="D469" s="95" t="s">
        <v>443</v>
      </c>
      <c r="E469" s="95">
        <f t="shared" si="21"/>
        <v>0</v>
      </c>
      <c r="F469" s="95">
        <v>10085</v>
      </c>
      <c r="G469" s="95">
        <f t="shared" si="22"/>
        <v>0</v>
      </c>
      <c r="J469" s="91"/>
      <c r="K469" s="91" t="s">
        <v>85</v>
      </c>
      <c r="L469" s="95">
        <f>_xlfn.XLOOKUP(K469,'F U L L   S E T S  (-10%)'!$T:$T,'F U L L   S E T S  (-10%)'!$F:$F,0)+_xlfn.XLOOKUP(K469,'M A C R O S'!$R:$R,'M A C R O S'!$E:$E,0)</f>
        <v>0</v>
      </c>
      <c r="M469" s="91" t="s">
        <v>77</v>
      </c>
      <c r="N469" s="95">
        <f>_xlfn.XLOOKUP(M469,'F U L L   S E T S  (-10%)'!$T:$T,'F U L L   S E T S  (-10%)'!$F:$F,0)+_xlfn.XLOOKUP(M469,'M A C R O S'!$R:$R,'M A C R O S'!$E:$E,0)</f>
        <v>0</v>
      </c>
      <c r="O469" s="140" t="s">
        <v>437</v>
      </c>
      <c r="P469" s="91">
        <f>_xlfn.XLOOKUP(O469,'H O L D S'!S:S,'H O L D S'!E:E)</f>
        <v>0</v>
      </c>
      <c r="Q469" s="90"/>
      <c r="R469" s="91"/>
      <c r="S469" s="91"/>
    </row>
    <row r="470" spans="1:19" hidden="1" x14ac:dyDescent="0.2">
      <c r="A470" s="161" t="s">
        <v>619</v>
      </c>
      <c r="B470" s="161">
        <f>_xlfn.XLOOKUP(D470,'H O L D S'!S:S,'H O L D S'!F:F,0)</f>
        <v>0</v>
      </c>
      <c r="C470" s="161">
        <f t="shared" si="23"/>
        <v>0</v>
      </c>
      <c r="D470" s="161" t="s">
        <v>441</v>
      </c>
      <c r="E470" s="161">
        <f t="shared" si="21"/>
        <v>0</v>
      </c>
      <c r="F470" s="161">
        <v>10086</v>
      </c>
      <c r="G470" s="161">
        <f t="shared" si="22"/>
        <v>0</v>
      </c>
      <c r="J470" s="91"/>
      <c r="K470" s="91" t="s">
        <v>85</v>
      </c>
      <c r="L470" s="95">
        <f>_xlfn.XLOOKUP(K470,'F U L L   S E T S  (-10%)'!$T:$T,'F U L L   S E T S  (-10%)'!$G:$G,0)+_xlfn.XLOOKUP(K470,'M A C R O S'!$R:$R,'M A C R O S'!$F:$F,0)</f>
        <v>0</v>
      </c>
      <c r="M470" s="91" t="s">
        <v>77</v>
      </c>
      <c r="N470" s="95">
        <f>_xlfn.XLOOKUP(M470,'F U L L   S E T S  (-10%)'!$T:$T,'F U L L   S E T S  (-10%)'!$G:$G,0)+_xlfn.XLOOKUP(M470,'M A C R O S'!$R:$R,'M A C R O S'!$F:$F,0)</f>
        <v>0</v>
      </c>
      <c r="O470" s="140" t="s">
        <v>437</v>
      </c>
      <c r="P470" s="91">
        <f>_xlfn.XLOOKUP(O470,'H O L D S'!S:S,'H O L D S'!F:F)</f>
        <v>0</v>
      </c>
      <c r="Q470" s="91"/>
      <c r="R470" s="91"/>
      <c r="S470" s="91"/>
    </row>
    <row r="471" spans="1:19" hidden="1" x14ac:dyDescent="0.2">
      <c r="A471" s="95" t="s">
        <v>619</v>
      </c>
      <c r="B471" s="95">
        <f>_xlfn.XLOOKUP(D471,'H O L D S'!S:S,'H O L D S'!F:F,0)</f>
        <v>0</v>
      </c>
      <c r="C471" s="95">
        <f t="shared" si="23"/>
        <v>0</v>
      </c>
      <c r="D471" s="95" t="s">
        <v>439</v>
      </c>
      <c r="E471" s="95">
        <f t="shared" si="21"/>
        <v>0</v>
      </c>
      <c r="F471" s="95">
        <v>10086</v>
      </c>
      <c r="G471" s="95">
        <f t="shared" si="22"/>
        <v>0</v>
      </c>
      <c r="J471" s="91"/>
      <c r="K471" s="91" t="s">
        <v>85</v>
      </c>
      <c r="L471" s="95">
        <f>_xlfn.XLOOKUP(K471,'F U L L   S E T S  (-10%)'!$T:$T,'F U L L   S E T S  (-10%)'!$G:$G,0)+_xlfn.XLOOKUP(K471,'M A C R O S'!$R:$R,'M A C R O S'!$F:$F,0)</f>
        <v>0</v>
      </c>
      <c r="M471" s="91" t="s">
        <v>77</v>
      </c>
      <c r="N471" s="95">
        <f>_xlfn.XLOOKUP(M471,'F U L L   S E T S  (-10%)'!$T:$T,'F U L L   S E T S  (-10%)'!$G:$G,0)+_xlfn.XLOOKUP(M471,'M A C R O S'!$R:$R,'M A C R O S'!$F:$F,0)</f>
        <v>0</v>
      </c>
      <c r="O471" s="140" t="s">
        <v>437</v>
      </c>
      <c r="P471" s="91">
        <f>_xlfn.XLOOKUP(O471,'H O L D S'!S:S,'H O L D S'!F:F)</f>
        <v>0</v>
      </c>
      <c r="Q471" s="90"/>
      <c r="R471" s="91"/>
      <c r="S471" s="91"/>
    </row>
    <row r="472" spans="1:19" hidden="1" x14ac:dyDescent="0.2">
      <c r="A472" s="95" t="s">
        <v>619</v>
      </c>
      <c r="B472" s="95">
        <f>_xlfn.XLOOKUP(D472,'H O L D S'!S:S,'H O L D S'!F:F,0)</f>
        <v>0</v>
      </c>
      <c r="C472" s="95">
        <f t="shared" si="23"/>
        <v>0</v>
      </c>
      <c r="D472" s="95" t="s">
        <v>443</v>
      </c>
      <c r="E472" s="95">
        <f t="shared" si="21"/>
        <v>0</v>
      </c>
      <c r="F472" s="95">
        <v>10086</v>
      </c>
      <c r="G472" s="95">
        <f t="shared" si="22"/>
        <v>0</v>
      </c>
      <c r="J472" s="91"/>
      <c r="K472" s="91" t="s">
        <v>85</v>
      </c>
      <c r="L472" s="95">
        <f>_xlfn.XLOOKUP(K472,'F U L L   S E T S  (-10%)'!$T:$T,'F U L L   S E T S  (-10%)'!$G:$G,0)+_xlfn.XLOOKUP(K472,'M A C R O S'!$R:$R,'M A C R O S'!$F:$F,0)</f>
        <v>0</v>
      </c>
      <c r="M472" s="91" t="s">
        <v>77</v>
      </c>
      <c r="N472" s="95">
        <f>_xlfn.XLOOKUP(M472,'F U L L   S E T S  (-10%)'!$T:$T,'F U L L   S E T S  (-10%)'!$G:$G,0)+_xlfn.XLOOKUP(M472,'M A C R O S'!$R:$R,'M A C R O S'!$F:$F,0)</f>
        <v>0</v>
      </c>
      <c r="O472" s="140" t="s">
        <v>437</v>
      </c>
      <c r="P472" s="91">
        <f>_xlfn.XLOOKUP(O472,'H O L D S'!S:S,'H O L D S'!F:F)</f>
        <v>0</v>
      </c>
      <c r="Q472" s="90"/>
      <c r="R472" s="91"/>
      <c r="S472" s="91"/>
    </row>
    <row r="473" spans="1:19" hidden="1" x14ac:dyDescent="0.2">
      <c r="A473" s="161" t="s">
        <v>619</v>
      </c>
      <c r="B473" s="161">
        <f>_xlfn.XLOOKUP(D473,'H O L D S'!S:S,'H O L D S'!G:G,0)</f>
        <v>0</v>
      </c>
      <c r="C473" s="161">
        <f t="shared" si="23"/>
        <v>0</v>
      </c>
      <c r="D473" s="161" t="s">
        <v>441</v>
      </c>
      <c r="E473" s="161">
        <f t="shared" si="21"/>
        <v>0</v>
      </c>
      <c r="F473" s="161">
        <v>10088</v>
      </c>
      <c r="G473" s="161">
        <f t="shared" si="22"/>
        <v>0</v>
      </c>
      <c r="J473" s="91"/>
      <c r="K473" s="91" t="s">
        <v>85</v>
      </c>
      <c r="L473" s="95">
        <f>_xlfn.XLOOKUP(K473,'F U L L   S E T S  (-10%)'!$T:$T,'F U L L   S E T S  (-10%)'!$H:$H,0)+_xlfn.XLOOKUP(K473,'M A C R O S'!$R:$R,'M A C R O S'!$G:$G,0)</f>
        <v>0</v>
      </c>
      <c r="M473" s="91" t="s">
        <v>77</v>
      </c>
      <c r="N473" s="95">
        <f>_xlfn.XLOOKUP(M473,'F U L L   S E T S  (-10%)'!$T:$T,'F U L L   S E T S  (-10%)'!$H:$H,0)+_xlfn.XLOOKUP(M473,'M A C R O S'!$R:$R,'M A C R O S'!$G:$G,0)</f>
        <v>0</v>
      </c>
      <c r="O473" s="140" t="s">
        <v>437</v>
      </c>
      <c r="P473" s="91">
        <f>_xlfn.XLOOKUP(O473,'H O L D S'!S:S,'H O L D S'!G:G)</f>
        <v>0</v>
      </c>
      <c r="Q473" s="91"/>
      <c r="R473" s="91"/>
      <c r="S473" s="91"/>
    </row>
    <row r="474" spans="1:19" hidden="1" x14ac:dyDescent="0.2">
      <c r="A474" s="95" t="s">
        <v>619</v>
      </c>
      <c r="B474" s="95">
        <f>_xlfn.XLOOKUP(D474,'H O L D S'!S:S,'H O L D S'!G:G,0)</f>
        <v>0</v>
      </c>
      <c r="C474" s="95">
        <f t="shared" si="23"/>
        <v>0</v>
      </c>
      <c r="D474" s="95" t="s">
        <v>439</v>
      </c>
      <c r="E474" s="95">
        <f t="shared" si="21"/>
        <v>0</v>
      </c>
      <c r="F474" s="95">
        <v>10088</v>
      </c>
      <c r="G474" s="95">
        <f t="shared" si="22"/>
        <v>0</v>
      </c>
      <c r="J474" s="91"/>
      <c r="K474" s="91" t="s">
        <v>85</v>
      </c>
      <c r="L474" s="95">
        <f>_xlfn.XLOOKUP(K474,'F U L L   S E T S  (-10%)'!$T:$T,'F U L L   S E T S  (-10%)'!$H:$H,0)+_xlfn.XLOOKUP(K474,'M A C R O S'!$R:$R,'M A C R O S'!$G:$G,0)</f>
        <v>0</v>
      </c>
      <c r="M474" s="91" t="s">
        <v>77</v>
      </c>
      <c r="N474" s="95">
        <f>_xlfn.XLOOKUP(M474,'F U L L   S E T S  (-10%)'!$T:$T,'F U L L   S E T S  (-10%)'!$H:$H,0)+_xlfn.XLOOKUP(M474,'M A C R O S'!$R:$R,'M A C R O S'!$G:$G,0)</f>
        <v>0</v>
      </c>
      <c r="O474" s="140" t="s">
        <v>437</v>
      </c>
      <c r="P474" s="91">
        <f>_xlfn.XLOOKUP(O474,'H O L D S'!S:S,'H O L D S'!G:G)</f>
        <v>0</v>
      </c>
      <c r="Q474" s="90"/>
      <c r="R474" s="91"/>
      <c r="S474" s="91"/>
    </row>
    <row r="475" spans="1:19" hidden="1" x14ac:dyDescent="0.2">
      <c r="A475" s="95" t="s">
        <v>619</v>
      </c>
      <c r="B475" s="95">
        <f>_xlfn.XLOOKUP(D475,'H O L D S'!S:S,'H O L D S'!G:G,0)</f>
        <v>0</v>
      </c>
      <c r="C475" s="95">
        <f t="shared" si="23"/>
        <v>0</v>
      </c>
      <c r="D475" s="95" t="s">
        <v>443</v>
      </c>
      <c r="E475" s="95">
        <f t="shared" si="21"/>
        <v>0</v>
      </c>
      <c r="F475" s="95">
        <v>10088</v>
      </c>
      <c r="G475" s="95">
        <f t="shared" si="22"/>
        <v>0</v>
      </c>
      <c r="J475" s="91"/>
      <c r="K475" s="91" t="s">
        <v>85</v>
      </c>
      <c r="L475" s="95">
        <f>_xlfn.XLOOKUP(K475,'F U L L   S E T S  (-10%)'!$T:$T,'F U L L   S E T S  (-10%)'!$H:$H,0)+_xlfn.XLOOKUP(K475,'M A C R O S'!$R:$R,'M A C R O S'!$G:$G,0)</f>
        <v>0</v>
      </c>
      <c r="M475" s="91" t="s">
        <v>77</v>
      </c>
      <c r="N475" s="95">
        <f>_xlfn.XLOOKUP(M475,'F U L L   S E T S  (-10%)'!$T:$T,'F U L L   S E T S  (-10%)'!$H:$H,0)+_xlfn.XLOOKUP(M475,'M A C R O S'!$R:$R,'M A C R O S'!$G:$G,0)</f>
        <v>0</v>
      </c>
      <c r="O475" s="140" t="s">
        <v>437</v>
      </c>
      <c r="P475" s="91">
        <f>_xlfn.XLOOKUP(O475,'H O L D S'!S:S,'H O L D S'!G:G)</f>
        <v>0</v>
      </c>
      <c r="Q475" s="90"/>
      <c r="R475" s="91"/>
      <c r="S475" s="91"/>
    </row>
    <row r="476" spans="1:19" hidden="1" x14ac:dyDescent="0.2">
      <c r="A476" s="161" t="s">
        <v>619</v>
      </c>
      <c r="B476" s="161">
        <f>_xlfn.XLOOKUP(D476,'H O L D S'!S:S,'H O L D S'!H:H,0)</f>
        <v>0</v>
      </c>
      <c r="C476" s="161">
        <f t="shared" si="23"/>
        <v>0</v>
      </c>
      <c r="D476" s="161" t="s">
        <v>441</v>
      </c>
      <c r="E476" s="161">
        <f t="shared" si="21"/>
        <v>0</v>
      </c>
      <c r="F476" s="161">
        <v>10089</v>
      </c>
      <c r="G476" s="161">
        <f t="shared" si="22"/>
        <v>0</v>
      </c>
      <c r="J476" s="91"/>
      <c r="K476" s="91" t="s">
        <v>85</v>
      </c>
      <c r="L476" s="95">
        <f>_xlfn.XLOOKUP(K476,'F U L L   S E T S  (-10%)'!$T:$T,'F U L L   S E T S  (-10%)'!$I:$I,0)+_xlfn.XLOOKUP(K476,'M A C R O S'!$R:$R,'M A C R O S'!$H:$H,0)</f>
        <v>0</v>
      </c>
      <c r="M476" s="91" t="s">
        <v>77</v>
      </c>
      <c r="N476" s="95">
        <f>_xlfn.XLOOKUP(M476,'F U L L   S E T S  (-10%)'!$T:$T,'F U L L   S E T S  (-10%)'!$I:$I,0)+_xlfn.XLOOKUP(M476,'M A C R O S'!$R:$R,'M A C R O S'!$H:$H,0)</f>
        <v>0</v>
      </c>
      <c r="O476" s="140" t="s">
        <v>437</v>
      </c>
      <c r="P476" s="91">
        <f>_xlfn.XLOOKUP(O476,'H O L D S'!S:S,'H O L D S'!H:H)</f>
        <v>0</v>
      </c>
      <c r="Q476" s="91"/>
      <c r="R476" s="91"/>
      <c r="S476" s="91"/>
    </row>
    <row r="477" spans="1:19" hidden="1" x14ac:dyDescent="0.2">
      <c r="A477" s="95" t="s">
        <v>619</v>
      </c>
      <c r="B477" s="95">
        <f>_xlfn.XLOOKUP(D477,'H O L D S'!S:S,'H O L D S'!H:H,0)</f>
        <v>0</v>
      </c>
      <c r="C477" s="95">
        <f t="shared" si="23"/>
        <v>0</v>
      </c>
      <c r="D477" s="95" t="s">
        <v>439</v>
      </c>
      <c r="E477" s="95">
        <f t="shared" si="21"/>
        <v>0</v>
      </c>
      <c r="F477" s="95">
        <v>10089</v>
      </c>
      <c r="G477" s="95">
        <f t="shared" si="22"/>
        <v>0</v>
      </c>
      <c r="J477" s="91"/>
      <c r="K477" s="91" t="s">
        <v>85</v>
      </c>
      <c r="L477" s="95">
        <f>_xlfn.XLOOKUP(K477,'F U L L   S E T S  (-10%)'!$T:$T,'F U L L   S E T S  (-10%)'!$I:$I,0)+_xlfn.XLOOKUP(K477,'M A C R O S'!$R:$R,'M A C R O S'!$H:$H,0)</f>
        <v>0</v>
      </c>
      <c r="M477" s="91" t="s">
        <v>77</v>
      </c>
      <c r="N477" s="95">
        <f>_xlfn.XLOOKUP(M477,'F U L L   S E T S  (-10%)'!$T:$T,'F U L L   S E T S  (-10%)'!$I:$I,0)+_xlfn.XLOOKUP(M477,'M A C R O S'!$R:$R,'M A C R O S'!$H:$H,0)</f>
        <v>0</v>
      </c>
      <c r="O477" s="140" t="s">
        <v>437</v>
      </c>
      <c r="P477" s="91">
        <f>_xlfn.XLOOKUP(O477,'H O L D S'!S:S,'H O L D S'!H:H)</f>
        <v>0</v>
      </c>
      <c r="Q477" s="90"/>
      <c r="R477" s="91"/>
      <c r="S477" s="91"/>
    </row>
    <row r="478" spans="1:19" hidden="1" x14ac:dyDescent="0.2">
      <c r="A478" s="95" t="s">
        <v>619</v>
      </c>
      <c r="B478" s="95">
        <f>_xlfn.XLOOKUP(D478,'H O L D S'!S:S,'H O L D S'!H:H,0)</f>
        <v>0</v>
      </c>
      <c r="C478" s="95">
        <f t="shared" si="23"/>
        <v>0</v>
      </c>
      <c r="D478" s="95" t="s">
        <v>443</v>
      </c>
      <c r="E478" s="95">
        <f t="shared" si="21"/>
        <v>0</v>
      </c>
      <c r="F478" s="95">
        <v>10089</v>
      </c>
      <c r="G478" s="95">
        <f t="shared" si="22"/>
        <v>0</v>
      </c>
      <c r="J478" s="91"/>
      <c r="K478" s="91" t="s">
        <v>85</v>
      </c>
      <c r="L478" s="95">
        <f>_xlfn.XLOOKUP(K478,'F U L L   S E T S  (-10%)'!$T:$T,'F U L L   S E T S  (-10%)'!$I:$I,0)+_xlfn.XLOOKUP(K478,'M A C R O S'!$R:$R,'M A C R O S'!$H:$H,0)</f>
        <v>0</v>
      </c>
      <c r="M478" s="91" t="s">
        <v>77</v>
      </c>
      <c r="N478" s="95">
        <f>_xlfn.XLOOKUP(M478,'F U L L   S E T S  (-10%)'!$T:$T,'F U L L   S E T S  (-10%)'!$I:$I,0)+_xlfn.XLOOKUP(M478,'M A C R O S'!$R:$R,'M A C R O S'!$H:$H,0)</f>
        <v>0</v>
      </c>
      <c r="O478" s="140" t="s">
        <v>437</v>
      </c>
      <c r="P478" s="91">
        <f>_xlfn.XLOOKUP(O478,'H O L D S'!S:S,'H O L D S'!H:H)</f>
        <v>0</v>
      </c>
      <c r="Q478" s="90"/>
      <c r="R478" s="91"/>
      <c r="S478" s="91"/>
    </row>
    <row r="479" spans="1:19" hidden="1" x14ac:dyDescent="0.2">
      <c r="A479" s="161" t="s">
        <v>619</v>
      </c>
      <c r="B479" s="161">
        <f>_xlfn.XLOOKUP(D479,'H O L D S'!S:S,'H O L D S'!I:I,0)</f>
        <v>0</v>
      </c>
      <c r="C479" s="161">
        <f t="shared" si="23"/>
        <v>0</v>
      </c>
      <c r="D479" s="161" t="s">
        <v>441</v>
      </c>
      <c r="E479" s="161">
        <f t="shared" si="21"/>
        <v>0</v>
      </c>
      <c r="F479" s="161">
        <v>10090</v>
      </c>
      <c r="G479" s="161">
        <f t="shared" si="22"/>
        <v>0</v>
      </c>
      <c r="J479" s="91"/>
      <c r="K479" s="91" t="s">
        <v>85</v>
      </c>
      <c r="L479" s="95">
        <f>_xlfn.XLOOKUP(K479,'F U L L   S E T S  (-10%)'!$T:$T,'F U L L   S E T S  (-10%)'!$J:$J,0)+_xlfn.XLOOKUP(K479,'M A C R O S'!$R:$R,'M A C R O S'!$I:$I,0)</f>
        <v>0</v>
      </c>
      <c r="M479" s="91" t="s">
        <v>77</v>
      </c>
      <c r="N479" s="95">
        <f>_xlfn.XLOOKUP(M479,'F U L L   S E T S  (-10%)'!$T:$T,'F U L L   S E T S  (-10%)'!$J:$J,0)+_xlfn.XLOOKUP(M479,'M A C R O S'!$R:$R,'M A C R O S'!$I:$I,0)</f>
        <v>0</v>
      </c>
      <c r="O479" s="140" t="s">
        <v>437</v>
      </c>
      <c r="P479" s="91">
        <f>_xlfn.XLOOKUP(O479,'H O L D S'!S:S,'H O L D S'!I:I)</f>
        <v>0</v>
      </c>
      <c r="Q479" s="91"/>
      <c r="R479" s="91"/>
      <c r="S479" s="91"/>
    </row>
    <row r="480" spans="1:19" hidden="1" x14ac:dyDescent="0.2">
      <c r="A480" s="95" t="s">
        <v>619</v>
      </c>
      <c r="B480" s="95">
        <f>_xlfn.XLOOKUP(D480,'H O L D S'!S:S,'H O L D S'!I:I,0)</f>
        <v>0</v>
      </c>
      <c r="C480" s="95">
        <f t="shared" si="23"/>
        <v>0</v>
      </c>
      <c r="D480" s="95" t="s">
        <v>439</v>
      </c>
      <c r="E480" s="95">
        <f t="shared" si="21"/>
        <v>0</v>
      </c>
      <c r="F480" s="95">
        <v>10090</v>
      </c>
      <c r="G480" s="95">
        <f t="shared" si="22"/>
        <v>0</v>
      </c>
      <c r="J480" s="91"/>
      <c r="K480" s="91" t="s">
        <v>85</v>
      </c>
      <c r="L480" s="95">
        <f>_xlfn.XLOOKUP(K480,'F U L L   S E T S  (-10%)'!$T:$T,'F U L L   S E T S  (-10%)'!$J:$J,0)+_xlfn.XLOOKUP(K480,'M A C R O S'!$R:$R,'M A C R O S'!$I:$I,0)</f>
        <v>0</v>
      </c>
      <c r="M480" s="91" t="s">
        <v>77</v>
      </c>
      <c r="N480" s="95">
        <f>_xlfn.XLOOKUP(M480,'F U L L   S E T S  (-10%)'!$T:$T,'F U L L   S E T S  (-10%)'!$J:$J,0)+_xlfn.XLOOKUP(M480,'M A C R O S'!$R:$R,'M A C R O S'!$I:$I,0)</f>
        <v>0</v>
      </c>
      <c r="O480" s="140" t="s">
        <v>437</v>
      </c>
      <c r="P480" s="91">
        <f>_xlfn.XLOOKUP(O480,'H O L D S'!S:S,'H O L D S'!I:I)</f>
        <v>0</v>
      </c>
      <c r="Q480" s="90"/>
      <c r="R480" s="91"/>
      <c r="S480" s="91"/>
    </row>
    <row r="481" spans="1:19" hidden="1" x14ac:dyDescent="0.2">
      <c r="A481" s="95" t="s">
        <v>619</v>
      </c>
      <c r="B481" s="95">
        <f>_xlfn.XLOOKUP(D481,'H O L D S'!S:S,'H O L D S'!I:I,0)</f>
        <v>0</v>
      </c>
      <c r="C481" s="95">
        <f t="shared" si="23"/>
        <v>0</v>
      </c>
      <c r="D481" s="95" t="s">
        <v>443</v>
      </c>
      <c r="E481" s="95">
        <f t="shared" si="21"/>
        <v>0</v>
      </c>
      <c r="F481" s="95">
        <v>10090</v>
      </c>
      <c r="G481" s="95">
        <f t="shared" si="22"/>
        <v>0</v>
      </c>
      <c r="J481" s="91"/>
      <c r="K481" s="91" t="s">
        <v>85</v>
      </c>
      <c r="L481" s="95">
        <f>_xlfn.XLOOKUP(K481,'F U L L   S E T S  (-10%)'!$T:$T,'F U L L   S E T S  (-10%)'!$J:$J,0)+_xlfn.XLOOKUP(K481,'M A C R O S'!$R:$R,'M A C R O S'!$I:$I,0)</f>
        <v>0</v>
      </c>
      <c r="M481" s="91" t="s">
        <v>77</v>
      </c>
      <c r="N481" s="95">
        <f>_xlfn.XLOOKUP(M481,'F U L L   S E T S  (-10%)'!$T:$T,'F U L L   S E T S  (-10%)'!$J:$J,0)+_xlfn.XLOOKUP(M481,'M A C R O S'!$R:$R,'M A C R O S'!$I:$I,0)</f>
        <v>0</v>
      </c>
      <c r="O481" s="140" t="s">
        <v>437</v>
      </c>
      <c r="P481" s="91">
        <f>_xlfn.XLOOKUP(O481,'H O L D S'!S:S,'H O L D S'!I:I)</f>
        <v>0</v>
      </c>
      <c r="Q481" s="90"/>
      <c r="R481" s="91"/>
      <c r="S481" s="91"/>
    </row>
    <row r="482" spans="1:19" hidden="1" x14ac:dyDescent="0.2">
      <c r="A482" s="161" t="s">
        <v>619</v>
      </c>
      <c r="B482" s="161">
        <f>_xlfn.XLOOKUP(D482,'H O L D S'!S:S,'H O L D S'!J:J,0)</f>
        <v>0</v>
      </c>
      <c r="C482" s="161">
        <f t="shared" si="23"/>
        <v>0</v>
      </c>
      <c r="D482" s="161" t="s">
        <v>441</v>
      </c>
      <c r="E482" s="161">
        <f t="shared" si="21"/>
        <v>0</v>
      </c>
      <c r="F482" s="161">
        <v>10091</v>
      </c>
      <c r="G482" s="161">
        <f t="shared" si="22"/>
        <v>0</v>
      </c>
      <c r="J482" s="91"/>
      <c r="K482" s="91" t="s">
        <v>85</v>
      </c>
      <c r="L482" s="95">
        <f>_xlfn.XLOOKUP(K482,'F U L L   S E T S  (-10%)'!$T:$T,'F U L L   S E T S  (-10%)'!$K:$K,0)+_xlfn.XLOOKUP(K482,'M A C R O S'!$R:$R,'M A C R O S'!$J:$J,0)</f>
        <v>0</v>
      </c>
      <c r="M482" s="91" t="s">
        <v>77</v>
      </c>
      <c r="N482" s="95">
        <f>_xlfn.XLOOKUP(M482,'F U L L   S E T S  (-10%)'!$T:$T,'F U L L   S E T S  (-10%)'!$K:$K,0)+_xlfn.XLOOKUP(M482,'M A C R O S'!$R:$R,'M A C R O S'!$J:$J,0)</f>
        <v>0</v>
      </c>
      <c r="O482" s="140" t="s">
        <v>437</v>
      </c>
      <c r="P482" s="91">
        <f>_xlfn.XLOOKUP(O482,'H O L D S'!S:S,'H O L D S'!J:J)</f>
        <v>0</v>
      </c>
      <c r="Q482" s="91"/>
      <c r="R482" s="91"/>
      <c r="S482" s="91"/>
    </row>
    <row r="483" spans="1:19" hidden="1" x14ac:dyDescent="0.2">
      <c r="A483" s="95" t="s">
        <v>619</v>
      </c>
      <c r="B483" s="95">
        <f>_xlfn.XLOOKUP(D483,'H O L D S'!S:S,'H O L D S'!J:J,0)</f>
        <v>0</v>
      </c>
      <c r="C483" s="95">
        <f t="shared" si="23"/>
        <v>0</v>
      </c>
      <c r="D483" s="95" t="s">
        <v>439</v>
      </c>
      <c r="E483" s="95">
        <f t="shared" si="21"/>
        <v>0</v>
      </c>
      <c r="F483" s="95">
        <v>10091</v>
      </c>
      <c r="G483" s="95">
        <f t="shared" si="22"/>
        <v>0</v>
      </c>
      <c r="J483" s="91"/>
      <c r="K483" s="91" t="s">
        <v>85</v>
      </c>
      <c r="L483" s="95">
        <f>_xlfn.XLOOKUP(K483,'F U L L   S E T S  (-10%)'!$T:$T,'F U L L   S E T S  (-10%)'!$K:$K,0)+_xlfn.XLOOKUP(K483,'M A C R O S'!$R:$R,'M A C R O S'!$J:$J,0)</f>
        <v>0</v>
      </c>
      <c r="M483" s="91" t="s">
        <v>77</v>
      </c>
      <c r="N483" s="95">
        <f>_xlfn.XLOOKUP(M483,'F U L L   S E T S  (-10%)'!$T:$T,'F U L L   S E T S  (-10%)'!$K:$K,0)+_xlfn.XLOOKUP(M483,'M A C R O S'!$R:$R,'M A C R O S'!$J:$J,0)</f>
        <v>0</v>
      </c>
      <c r="O483" s="140" t="s">
        <v>437</v>
      </c>
      <c r="P483" s="91">
        <f>_xlfn.XLOOKUP(O483,'H O L D S'!S:S,'H O L D S'!J:J)</f>
        <v>0</v>
      </c>
      <c r="Q483" s="90"/>
      <c r="R483" s="91"/>
      <c r="S483" s="91"/>
    </row>
    <row r="484" spans="1:19" hidden="1" x14ac:dyDescent="0.2">
      <c r="A484" s="95" t="s">
        <v>619</v>
      </c>
      <c r="B484" s="95">
        <f>_xlfn.XLOOKUP(D484,'H O L D S'!S:S,'H O L D S'!J:J,0)</f>
        <v>0</v>
      </c>
      <c r="C484" s="95">
        <f t="shared" si="23"/>
        <v>0</v>
      </c>
      <c r="D484" s="95" t="s">
        <v>443</v>
      </c>
      <c r="E484" s="95">
        <f t="shared" si="21"/>
        <v>0</v>
      </c>
      <c r="F484" s="95">
        <v>10091</v>
      </c>
      <c r="G484" s="95">
        <f t="shared" si="22"/>
        <v>0</v>
      </c>
      <c r="J484" s="91"/>
      <c r="K484" s="91" t="s">
        <v>85</v>
      </c>
      <c r="L484" s="95">
        <f>_xlfn.XLOOKUP(K484,'F U L L   S E T S  (-10%)'!$T:$T,'F U L L   S E T S  (-10%)'!$K:$K,0)+_xlfn.XLOOKUP(K484,'M A C R O S'!$R:$R,'M A C R O S'!$J:$J,0)</f>
        <v>0</v>
      </c>
      <c r="M484" s="91" t="s">
        <v>77</v>
      </c>
      <c r="N484" s="95">
        <f>_xlfn.XLOOKUP(M484,'F U L L   S E T S  (-10%)'!$T:$T,'F U L L   S E T S  (-10%)'!$K:$K,0)+_xlfn.XLOOKUP(M484,'M A C R O S'!$R:$R,'M A C R O S'!$J:$J,0)</f>
        <v>0</v>
      </c>
      <c r="O484" s="140" t="s">
        <v>437</v>
      </c>
      <c r="P484" s="91">
        <f>_xlfn.XLOOKUP(O484,'H O L D S'!S:S,'H O L D S'!J:J)</f>
        <v>0</v>
      </c>
      <c r="Q484" s="90"/>
      <c r="R484" s="91"/>
      <c r="S484" s="91"/>
    </row>
    <row r="485" spans="1:19" hidden="1" x14ac:dyDescent="0.2">
      <c r="A485" s="161" t="s">
        <v>619</v>
      </c>
      <c r="B485" s="161">
        <f>_xlfn.XLOOKUP(D485,'H O L D S'!S:S,'H O L D S'!K:K,0)</f>
        <v>0</v>
      </c>
      <c r="C485" s="161">
        <f t="shared" si="23"/>
        <v>0</v>
      </c>
      <c r="D485" s="161" t="s">
        <v>441</v>
      </c>
      <c r="E485" s="161">
        <f t="shared" si="21"/>
        <v>0</v>
      </c>
      <c r="F485" s="161">
        <v>10094</v>
      </c>
      <c r="G485" s="161">
        <f t="shared" si="22"/>
        <v>0</v>
      </c>
      <c r="J485" s="91"/>
      <c r="K485" s="91" t="s">
        <v>85</v>
      </c>
      <c r="L485" s="95">
        <f>_xlfn.XLOOKUP(K485,'F U L L   S E T S  (-10%)'!$T:$T,'F U L L   S E T S  (-10%)'!$L:$L,0)+_xlfn.XLOOKUP(K485,'M A C R O S'!$R:$R,'M A C R O S'!$K:$K,0)</f>
        <v>0</v>
      </c>
      <c r="M485" s="91" t="s">
        <v>77</v>
      </c>
      <c r="N485" s="95">
        <f>_xlfn.XLOOKUP(M485,'F U L L   S E T S  (-10%)'!$T:$T,'F U L L   S E T S  (-10%)'!$L:$L,0)+_xlfn.XLOOKUP(M485,'M A C R O S'!$R:$R,'M A C R O S'!$K:$K,0)</f>
        <v>0</v>
      </c>
      <c r="O485" s="140" t="s">
        <v>437</v>
      </c>
      <c r="P485" s="91">
        <f>_xlfn.XLOOKUP(O485,'H O L D S'!S:S,'H O L D S'!K:K)</f>
        <v>0</v>
      </c>
      <c r="Q485" s="91"/>
      <c r="R485" s="91"/>
      <c r="S485" s="91"/>
    </row>
    <row r="486" spans="1:19" hidden="1" x14ac:dyDescent="0.2">
      <c r="A486" s="95" t="s">
        <v>619</v>
      </c>
      <c r="B486" s="95">
        <f>_xlfn.XLOOKUP(D486,'H O L D S'!S:S,'H O L D S'!K:K,0)</f>
        <v>0</v>
      </c>
      <c r="C486" s="95">
        <f t="shared" si="23"/>
        <v>0</v>
      </c>
      <c r="D486" s="95" t="s">
        <v>439</v>
      </c>
      <c r="E486" s="95">
        <f t="shared" si="21"/>
        <v>0</v>
      </c>
      <c r="F486" s="95">
        <v>10094</v>
      </c>
      <c r="G486" s="95">
        <f t="shared" si="22"/>
        <v>0</v>
      </c>
      <c r="J486" s="91"/>
      <c r="K486" s="91" t="s">
        <v>85</v>
      </c>
      <c r="L486" s="95">
        <f>_xlfn.XLOOKUP(K486,'F U L L   S E T S  (-10%)'!$T:$T,'F U L L   S E T S  (-10%)'!$L:$L,0)+_xlfn.XLOOKUP(K486,'M A C R O S'!$R:$R,'M A C R O S'!$K:$K,0)</f>
        <v>0</v>
      </c>
      <c r="M486" s="91" t="s">
        <v>77</v>
      </c>
      <c r="N486" s="95">
        <f>_xlfn.XLOOKUP(M486,'F U L L   S E T S  (-10%)'!$T:$T,'F U L L   S E T S  (-10%)'!$L:$L,0)+_xlfn.XLOOKUP(M486,'M A C R O S'!$R:$R,'M A C R O S'!$K:$K,0)</f>
        <v>0</v>
      </c>
      <c r="O486" s="140" t="s">
        <v>437</v>
      </c>
      <c r="P486" s="91">
        <f>_xlfn.XLOOKUP(O486,'H O L D S'!S:S,'H O L D S'!K:K)</f>
        <v>0</v>
      </c>
      <c r="Q486" s="90"/>
      <c r="R486" s="91"/>
      <c r="S486" s="91"/>
    </row>
    <row r="487" spans="1:19" hidden="1" x14ac:dyDescent="0.2">
      <c r="A487" s="95" t="s">
        <v>619</v>
      </c>
      <c r="B487" s="95">
        <f>_xlfn.XLOOKUP(D487,'H O L D S'!S:S,'H O L D S'!K:K,0)</f>
        <v>0</v>
      </c>
      <c r="C487" s="95">
        <f t="shared" si="23"/>
        <v>0</v>
      </c>
      <c r="D487" s="95" t="s">
        <v>443</v>
      </c>
      <c r="E487" s="95">
        <f t="shared" si="21"/>
        <v>0</v>
      </c>
      <c r="F487" s="95">
        <v>10094</v>
      </c>
      <c r="G487" s="95">
        <f t="shared" si="22"/>
        <v>0</v>
      </c>
      <c r="J487" s="91"/>
      <c r="K487" s="91" t="s">
        <v>85</v>
      </c>
      <c r="L487" s="95">
        <f>_xlfn.XLOOKUP(K487,'F U L L   S E T S  (-10%)'!$T:$T,'F U L L   S E T S  (-10%)'!$L:$L,0)+_xlfn.XLOOKUP(K487,'M A C R O S'!$R:$R,'M A C R O S'!$K:$K,0)</f>
        <v>0</v>
      </c>
      <c r="M487" s="91" t="s">
        <v>77</v>
      </c>
      <c r="N487" s="95">
        <f>_xlfn.XLOOKUP(M487,'F U L L   S E T S  (-10%)'!$T:$T,'F U L L   S E T S  (-10%)'!$L:$L,0)+_xlfn.XLOOKUP(M487,'M A C R O S'!$R:$R,'M A C R O S'!$K:$K,0)</f>
        <v>0</v>
      </c>
      <c r="O487" s="140" t="s">
        <v>437</v>
      </c>
      <c r="P487" s="91">
        <f>_xlfn.XLOOKUP(O487,'H O L D S'!S:S,'H O L D S'!K:K)</f>
        <v>0</v>
      </c>
      <c r="Q487" s="90"/>
      <c r="R487" s="91"/>
      <c r="S487" s="91"/>
    </row>
    <row r="488" spans="1:19" hidden="1" x14ac:dyDescent="0.2">
      <c r="A488" s="161" t="s">
        <v>619</v>
      </c>
      <c r="B488" s="161">
        <f>_xlfn.XLOOKUP(D488,'H O L D S'!S:S,'H O L D S'!L:L,0)</f>
        <v>0</v>
      </c>
      <c r="C488" s="161">
        <f t="shared" si="23"/>
        <v>0</v>
      </c>
      <c r="D488" s="161" t="s">
        <v>441</v>
      </c>
      <c r="E488" s="161">
        <f t="shared" si="21"/>
        <v>0</v>
      </c>
      <c r="F488" s="161">
        <v>10095</v>
      </c>
      <c r="G488" s="161">
        <f t="shared" si="22"/>
        <v>0</v>
      </c>
      <c r="J488" s="91"/>
      <c r="K488" s="91" t="s">
        <v>85</v>
      </c>
      <c r="L488" s="95">
        <f>_xlfn.XLOOKUP(K488,'F U L L   S E T S  (-10%)'!$T:$T,'F U L L   S E T S  (-10%)'!$M:$M,0)+_xlfn.XLOOKUP(K488,'M A C R O S'!$R:$R,'M A C R O S'!$L:$L,0)</f>
        <v>0</v>
      </c>
      <c r="M488" s="91" t="s">
        <v>77</v>
      </c>
      <c r="N488" s="95">
        <f>_xlfn.XLOOKUP(M488,'F U L L   S E T S  (-10%)'!$T:$T,'F U L L   S E T S  (-10%)'!$M:$M,0)+_xlfn.XLOOKUP(M488,'M A C R O S'!$R:$R,'M A C R O S'!$L:$L,0)</f>
        <v>0</v>
      </c>
      <c r="O488" s="140" t="s">
        <v>437</v>
      </c>
      <c r="P488" s="91">
        <f>_xlfn.XLOOKUP(O488,'H O L D S'!S:S,'H O L D S'!L:L)</f>
        <v>0</v>
      </c>
      <c r="Q488" s="91"/>
      <c r="R488" s="91"/>
      <c r="S488" s="91"/>
    </row>
    <row r="489" spans="1:19" hidden="1" x14ac:dyDescent="0.2">
      <c r="A489" s="95" t="s">
        <v>619</v>
      </c>
      <c r="B489" s="95">
        <f>_xlfn.XLOOKUP(D489,'H O L D S'!S:S,'H O L D S'!L:L,0)</f>
        <v>0</v>
      </c>
      <c r="C489" s="95">
        <f t="shared" si="23"/>
        <v>0</v>
      </c>
      <c r="D489" s="95" t="s">
        <v>439</v>
      </c>
      <c r="E489" s="95">
        <f t="shared" si="21"/>
        <v>0</v>
      </c>
      <c r="F489" s="95">
        <v>10095</v>
      </c>
      <c r="G489" s="95">
        <f t="shared" si="22"/>
        <v>0</v>
      </c>
      <c r="J489" s="91"/>
      <c r="K489" s="91" t="s">
        <v>85</v>
      </c>
      <c r="L489" s="95">
        <f>_xlfn.XLOOKUP(K489,'F U L L   S E T S  (-10%)'!$T:$T,'F U L L   S E T S  (-10%)'!$M:$M,0)+_xlfn.XLOOKUP(K489,'M A C R O S'!$R:$R,'M A C R O S'!$L:$L,0)</f>
        <v>0</v>
      </c>
      <c r="M489" s="91" t="s">
        <v>77</v>
      </c>
      <c r="N489" s="95">
        <f>_xlfn.XLOOKUP(M489,'F U L L   S E T S  (-10%)'!$T:$T,'F U L L   S E T S  (-10%)'!$M:$M,0)+_xlfn.XLOOKUP(M489,'M A C R O S'!$R:$R,'M A C R O S'!$L:$L,0)</f>
        <v>0</v>
      </c>
      <c r="O489" s="140" t="s">
        <v>437</v>
      </c>
      <c r="P489" s="91">
        <f>_xlfn.XLOOKUP(O489,'H O L D S'!S:S,'H O L D S'!L:L)</f>
        <v>0</v>
      </c>
      <c r="Q489" s="90"/>
      <c r="R489" s="91"/>
      <c r="S489" s="91"/>
    </row>
    <row r="490" spans="1:19" hidden="1" x14ac:dyDescent="0.2">
      <c r="A490" s="95" t="s">
        <v>619</v>
      </c>
      <c r="B490" s="95">
        <f>_xlfn.XLOOKUP(D490,'H O L D S'!S:S,'H O L D S'!L:L,0)</f>
        <v>0</v>
      </c>
      <c r="C490" s="95">
        <f t="shared" si="23"/>
        <v>0</v>
      </c>
      <c r="D490" s="95" t="s">
        <v>443</v>
      </c>
      <c r="E490" s="95">
        <f t="shared" si="21"/>
        <v>0</v>
      </c>
      <c r="F490" s="95">
        <v>10095</v>
      </c>
      <c r="G490" s="95">
        <f t="shared" si="22"/>
        <v>0</v>
      </c>
      <c r="J490" s="91"/>
      <c r="K490" s="91" t="s">
        <v>85</v>
      </c>
      <c r="L490" s="95">
        <f>_xlfn.XLOOKUP(K490,'F U L L   S E T S  (-10%)'!$T:$T,'F U L L   S E T S  (-10%)'!$M:$M,0)+_xlfn.XLOOKUP(K490,'M A C R O S'!$R:$R,'M A C R O S'!$L:$L,0)</f>
        <v>0</v>
      </c>
      <c r="M490" s="91" t="s">
        <v>77</v>
      </c>
      <c r="N490" s="95">
        <f>_xlfn.XLOOKUP(M490,'F U L L   S E T S  (-10%)'!$T:$T,'F U L L   S E T S  (-10%)'!$M:$M,0)+_xlfn.XLOOKUP(M490,'M A C R O S'!$R:$R,'M A C R O S'!$L:$L,0)</f>
        <v>0</v>
      </c>
      <c r="O490" s="140" t="s">
        <v>437</v>
      </c>
      <c r="P490" s="91">
        <f>_xlfn.XLOOKUP(O490,'H O L D S'!S:S,'H O L D S'!L:L)</f>
        <v>0</v>
      </c>
      <c r="Q490" s="90"/>
      <c r="R490" s="91"/>
      <c r="S490" s="91"/>
    </row>
    <row r="491" spans="1:19" x14ac:dyDescent="0.2">
      <c r="A491" s="161" t="s">
        <v>619</v>
      </c>
      <c r="B491" s="161">
        <f>_xlfn.XLOOKUP(D491,'H O L D S'!S:S,'H O L D S'!N:N,0)</f>
        <v>0</v>
      </c>
      <c r="C491" s="161">
        <f t="shared" si="23"/>
        <v>0</v>
      </c>
      <c r="D491" s="161" t="s">
        <v>441</v>
      </c>
      <c r="E491" s="161">
        <f t="shared" si="21"/>
        <v>0</v>
      </c>
      <c r="F491" s="161">
        <v>10083</v>
      </c>
      <c r="G491" s="161">
        <f t="shared" si="22"/>
        <v>0</v>
      </c>
      <c r="J491" s="91"/>
      <c r="K491" s="91" t="s">
        <v>85</v>
      </c>
      <c r="L491" s="95">
        <f>_xlfn.XLOOKUP(K491,'F U L L   S E T S  (-10%)'!$T:$T,'F U L L   S E T S  (-10%)'!$O:$O,0)+_xlfn.XLOOKUP(K491,'M A C R O S'!$R:$R,'M A C R O S'!$N:$N,0)</f>
        <v>0</v>
      </c>
      <c r="M491" s="91" t="s">
        <v>77</v>
      </c>
      <c r="N491" s="95">
        <f>_xlfn.XLOOKUP(M491,'F U L L   S E T S  (-10%)'!$T:$T,'F U L L   S E T S  (-10%)'!$O:$O,0)+_xlfn.XLOOKUP(M491,'M A C R O S'!$R:$R,'M A C R O S'!$N:$N,0)</f>
        <v>0</v>
      </c>
      <c r="O491" s="140" t="s">
        <v>437</v>
      </c>
      <c r="P491" s="91">
        <f>_xlfn.XLOOKUP(O491,'H O L D S'!S:S,'H O L D S'!N:N)</f>
        <v>0</v>
      </c>
      <c r="Q491" s="91"/>
      <c r="R491" s="91"/>
      <c r="S491" s="91"/>
    </row>
    <row r="492" spans="1:19" x14ac:dyDescent="0.2">
      <c r="A492" s="95" t="s">
        <v>619</v>
      </c>
      <c r="B492" s="95">
        <f>_xlfn.XLOOKUP(D492,'H O L D S'!S:S,'H O L D S'!N:N,0)</f>
        <v>0</v>
      </c>
      <c r="C492" s="95">
        <f t="shared" si="23"/>
        <v>0</v>
      </c>
      <c r="D492" s="95" t="s">
        <v>439</v>
      </c>
      <c r="E492" s="95">
        <f t="shared" si="21"/>
        <v>0</v>
      </c>
      <c r="F492" s="95">
        <v>10083</v>
      </c>
      <c r="G492" s="95">
        <f t="shared" si="22"/>
        <v>0</v>
      </c>
      <c r="J492" s="91"/>
      <c r="K492" s="91" t="s">
        <v>85</v>
      </c>
      <c r="L492" s="95">
        <f>_xlfn.XLOOKUP(K492,'F U L L   S E T S  (-10%)'!$T:$T,'F U L L   S E T S  (-10%)'!$O:$O,0)+_xlfn.XLOOKUP(K492,'M A C R O S'!$R:$R,'M A C R O S'!$N:$N,0)</f>
        <v>0</v>
      </c>
      <c r="M492" s="91" t="s">
        <v>77</v>
      </c>
      <c r="N492" s="95">
        <f>_xlfn.XLOOKUP(M492,'F U L L   S E T S  (-10%)'!$T:$T,'F U L L   S E T S  (-10%)'!$O:$O,0)+_xlfn.XLOOKUP(M492,'M A C R O S'!$R:$R,'M A C R O S'!$N:$N,0)</f>
        <v>0</v>
      </c>
      <c r="O492" s="140" t="s">
        <v>437</v>
      </c>
      <c r="P492" s="91">
        <f>_xlfn.XLOOKUP(O492,'H O L D S'!S:S,'H O L D S'!N:N)</f>
        <v>0</v>
      </c>
      <c r="Q492" s="90"/>
      <c r="R492" s="91"/>
      <c r="S492" s="91"/>
    </row>
    <row r="493" spans="1:19" x14ac:dyDescent="0.2">
      <c r="A493" s="95" t="s">
        <v>619</v>
      </c>
      <c r="B493" s="95">
        <f>_xlfn.XLOOKUP(D493,'H O L D S'!S:S,'H O L D S'!N:N,0)</f>
        <v>0</v>
      </c>
      <c r="C493" s="95">
        <f t="shared" si="23"/>
        <v>0</v>
      </c>
      <c r="D493" s="95" t="s">
        <v>443</v>
      </c>
      <c r="E493" s="95">
        <f t="shared" si="21"/>
        <v>0</v>
      </c>
      <c r="F493" s="95">
        <v>10083</v>
      </c>
      <c r="G493" s="95">
        <f t="shared" si="22"/>
        <v>0</v>
      </c>
      <c r="J493" s="91"/>
      <c r="K493" s="91" t="s">
        <v>85</v>
      </c>
      <c r="L493" s="95">
        <f>_xlfn.XLOOKUP(K493,'F U L L   S E T S  (-10%)'!$T:$T,'F U L L   S E T S  (-10%)'!$O:$O,0)+_xlfn.XLOOKUP(K493,'M A C R O S'!$R:$R,'M A C R O S'!$N:$N,0)</f>
        <v>0</v>
      </c>
      <c r="M493" s="91" t="s">
        <v>77</v>
      </c>
      <c r="N493" s="95">
        <f>_xlfn.XLOOKUP(M493,'F U L L   S E T S  (-10%)'!$T:$T,'F U L L   S E T S  (-10%)'!$O:$O,0)+_xlfn.XLOOKUP(M493,'M A C R O S'!$R:$R,'M A C R O S'!$N:$N,0)</f>
        <v>0</v>
      </c>
      <c r="O493" s="140" t="s">
        <v>437</v>
      </c>
      <c r="P493" s="91">
        <f>_xlfn.XLOOKUP(O493,'H O L D S'!S:S,'H O L D S'!N:N)</f>
        <v>0</v>
      </c>
      <c r="Q493" s="90"/>
      <c r="R493" s="91"/>
      <c r="S493" s="91"/>
    </row>
    <row r="494" spans="1:19" hidden="1" x14ac:dyDescent="0.2">
      <c r="A494" s="161" t="s">
        <v>619</v>
      </c>
      <c r="B494" s="161">
        <f>_xlfn.XLOOKUP(D494,'H O L D S'!S:S,'H O L D S'!O:O,0)</f>
        <v>0</v>
      </c>
      <c r="C494" s="161">
        <f t="shared" si="23"/>
        <v>0</v>
      </c>
      <c r="D494" s="161" t="s">
        <v>441</v>
      </c>
      <c r="E494" s="161">
        <f t="shared" si="21"/>
        <v>0</v>
      </c>
      <c r="F494" s="161">
        <v>10082</v>
      </c>
      <c r="G494" s="161">
        <f t="shared" si="22"/>
        <v>0</v>
      </c>
      <c r="J494" s="91"/>
      <c r="K494" s="91" t="s">
        <v>85</v>
      </c>
      <c r="L494" s="95">
        <f>_xlfn.XLOOKUP(K494,'F U L L   S E T S  (-10%)'!$T:$T,'F U L L   S E T S  (-10%)'!$P:$P,0)+_xlfn.XLOOKUP(K494,'M A C R O S'!$R:$R,'M A C R O S'!$O:$O,0)</f>
        <v>0</v>
      </c>
      <c r="M494" s="91" t="s">
        <v>77</v>
      </c>
      <c r="N494" s="95">
        <f>_xlfn.XLOOKUP(M494,'F U L L   S E T S  (-10%)'!$T:$T,'F U L L   S E T S  (-10%)'!$P:$P,0)+_xlfn.XLOOKUP(M494,'M A C R O S'!$R:$R,'M A C R O S'!$O:$O,0)</f>
        <v>0</v>
      </c>
      <c r="O494" s="140" t="s">
        <v>437</v>
      </c>
      <c r="P494" s="91">
        <f>_xlfn.XLOOKUP(O494,'H O L D S'!S:S,'H O L D S'!O:O)</f>
        <v>0</v>
      </c>
      <c r="Q494" s="91"/>
      <c r="R494" s="91"/>
      <c r="S494" s="91"/>
    </row>
    <row r="495" spans="1:19" hidden="1" x14ac:dyDescent="0.2">
      <c r="A495" s="95" t="s">
        <v>619</v>
      </c>
      <c r="B495" s="95">
        <f>_xlfn.XLOOKUP(D495,'H O L D S'!S:S,'H O L D S'!O:O,0)</f>
        <v>0</v>
      </c>
      <c r="C495" s="95">
        <f t="shared" si="23"/>
        <v>0</v>
      </c>
      <c r="D495" s="95" t="s">
        <v>439</v>
      </c>
      <c r="E495" s="95">
        <f t="shared" si="21"/>
        <v>0</v>
      </c>
      <c r="F495" s="95">
        <v>10082</v>
      </c>
      <c r="G495" s="95">
        <f t="shared" si="22"/>
        <v>0</v>
      </c>
      <c r="J495" s="91"/>
      <c r="K495" s="91" t="s">
        <v>85</v>
      </c>
      <c r="L495" s="95">
        <f>_xlfn.XLOOKUP(K495,'F U L L   S E T S  (-10%)'!$T:$T,'F U L L   S E T S  (-10%)'!$P:$P,0)+_xlfn.XLOOKUP(K495,'M A C R O S'!$R:$R,'M A C R O S'!$O:$O,0)</f>
        <v>0</v>
      </c>
      <c r="M495" s="91" t="s">
        <v>77</v>
      </c>
      <c r="N495" s="95">
        <f>_xlfn.XLOOKUP(M495,'F U L L   S E T S  (-10%)'!$T:$T,'F U L L   S E T S  (-10%)'!$P:$P,0)+_xlfn.XLOOKUP(M495,'M A C R O S'!$R:$R,'M A C R O S'!$O:$O,0)</f>
        <v>0</v>
      </c>
      <c r="O495" s="140" t="s">
        <v>437</v>
      </c>
      <c r="P495" s="91">
        <f>_xlfn.XLOOKUP(O495,'H O L D S'!S:S,'H O L D S'!O:O)</f>
        <v>0</v>
      </c>
      <c r="Q495" s="90"/>
      <c r="R495" s="91"/>
      <c r="S495" s="91"/>
    </row>
    <row r="496" spans="1:19" hidden="1" x14ac:dyDescent="0.2">
      <c r="A496" s="95" t="s">
        <v>619</v>
      </c>
      <c r="B496" s="95">
        <f>_xlfn.XLOOKUP(D496,'H O L D S'!S:S,'H O L D S'!O:O,0)</f>
        <v>0</v>
      </c>
      <c r="C496" s="95">
        <f t="shared" si="23"/>
        <v>0</v>
      </c>
      <c r="D496" s="95" t="s">
        <v>443</v>
      </c>
      <c r="E496" s="95">
        <f t="shared" si="21"/>
        <v>0</v>
      </c>
      <c r="F496" s="95">
        <v>10082</v>
      </c>
      <c r="G496" s="95">
        <f t="shared" si="22"/>
        <v>0</v>
      </c>
      <c r="J496" s="91"/>
      <c r="K496" s="91" t="s">
        <v>85</v>
      </c>
      <c r="L496" s="95">
        <f>_xlfn.XLOOKUP(K496,'F U L L   S E T S  (-10%)'!$T:$T,'F U L L   S E T S  (-10%)'!$P:$P,0)+_xlfn.XLOOKUP(K496,'M A C R O S'!$R:$R,'M A C R O S'!$O:$O,0)</f>
        <v>0</v>
      </c>
      <c r="M496" s="91" t="s">
        <v>77</v>
      </c>
      <c r="N496" s="95">
        <f>_xlfn.XLOOKUP(M496,'F U L L   S E T S  (-10%)'!$T:$T,'F U L L   S E T S  (-10%)'!$P:$P,0)+_xlfn.XLOOKUP(M496,'M A C R O S'!$R:$R,'M A C R O S'!$O:$O,0)</f>
        <v>0</v>
      </c>
      <c r="O496" s="140" t="s">
        <v>437</v>
      </c>
      <c r="P496" s="91">
        <f>_xlfn.XLOOKUP(O496,'H O L D S'!S:S,'H O L D S'!O:O)</f>
        <v>0</v>
      </c>
      <c r="Q496" s="90"/>
      <c r="R496" s="91"/>
      <c r="S496" s="91"/>
    </row>
    <row r="497" spans="1:19" hidden="1" x14ac:dyDescent="0.2">
      <c r="A497" s="161" t="s">
        <v>618</v>
      </c>
      <c r="B497" s="161">
        <f>_xlfn.XLOOKUP(D497,'M A C R O S'!R:R,'M A C R O S'!D:D,0)</f>
        <v>0</v>
      </c>
      <c r="C497" s="161">
        <f>SUM(K497+M497+O497)</f>
        <v>0</v>
      </c>
      <c r="D497" s="161" t="s">
        <v>259</v>
      </c>
      <c r="E497" s="161">
        <f t="shared" si="21"/>
        <v>0</v>
      </c>
      <c r="F497" s="161">
        <v>10084</v>
      </c>
      <c r="G497" s="161">
        <f t="shared" si="22"/>
        <v>0</v>
      </c>
      <c r="J497" s="91" t="s">
        <v>93</v>
      </c>
      <c r="K497" s="91">
        <f>_xlfn.XLOOKUP(J497,'F U L L   S E T S  (-10%)'!T:T,'F U L L   S E T S  (-10%)'!E:E,0)</f>
        <v>0</v>
      </c>
      <c r="L497" s="90" t="s">
        <v>95</v>
      </c>
      <c r="M497" s="91">
        <f>_xlfn.XLOOKUP(L497,'F U L L   S E T S  (-10%)'!T:T,'F U L L   S E T S  (-10%)'!E:E,0)+_xlfn.XLOOKUP(L497,'M A C R O S'!R:R,'M A C R O S'!D:D,0)</f>
        <v>0</v>
      </c>
      <c r="N497" s="91"/>
      <c r="O497" s="91"/>
      <c r="P497" s="91"/>
      <c r="Q497" s="91"/>
      <c r="R497" s="91"/>
      <c r="S497" s="91"/>
    </row>
    <row r="498" spans="1:19" hidden="1" x14ac:dyDescent="0.2">
      <c r="A498" s="95" t="s">
        <v>618</v>
      </c>
      <c r="B498" s="95">
        <f>_xlfn.XLOOKUP(D498,'M A C R O S'!R:R,'M A C R O S'!D:D,0)</f>
        <v>0</v>
      </c>
      <c r="C498" s="95">
        <f t="shared" ref="C498:C511" si="24">SUM(K498+M498+O498)</f>
        <v>0</v>
      </c>
      <c r="D498" s="95" t="s">
        <v>261</v>
      </c>
      <c r="E498" s="95">
        <f t="shared" si="21"/>
        <v>0</v>
      </c>
      <c r="F498" s="95">
        <v>10084</v>
      </c>
      <c r="G498" s="95">
        <f t="shared" si="22"/>
        <v>0</v>
      </c>
      <c r="J498" s="91" t="s">
        <v>93</v>
      </c>
      <c r="K498" s="91">
        <f>_xlfn.XLOOKUP(J498,'F U L L   S E T S  (-10%)'!T:T,'F U L L   S E T S  (-10%)'!E:E,0)</f>
        <v>0</v>
      </c>
      <c r="L498" s="90" t="s">
        <v>95</v>
      </c>
      <c r="M498" s="91">
        <f>_xlfn.XLOOKUP(L498,'F U L L   S E T S  (-10%)'!T:T,'F U L L   S E T S  (-10%)'!E:E,0)+_xlfn.XLOOKUP(L498,'M A C R O S'!R:R,'M A C R O S'!D:D,0)</f>
        <v>0</v>
      </c>
      <c r="N498" s="91"/>
      <c r="O498" s="91"/>
      <c r="P498" s="91"/>
      <c r="Q498" s="91"/>
      <c r="R498" s="91"/>
      <c r="S498" s="91"/>
    </row>
    <row r="499" spans="1:19" hidden="1" x14ac:dyDescent="0.2">
      <c r="A499" s="95" t="s">
        <v>618</v>
      </c>
      <c r="B499" s="95">
        <f>_xlfn.XLOOKUP(D499,'M A C R O S'!R:R,'M A C R O S'!D:D,0)</f>
        <v>0</v>
      </c>
      <c r="C499" s="95">
        <f t="shared" si="24"/>
        <v>0</v>
      </c>
      <c r="D499" s="95" t="s">
        <v>263</v>
      </c>
      <c r="E499" s="95">
        <f t="shared" si="21"/>
        <v>0</v>
      </c>
      <c r="F499" s="95">
        <v>10084</v>
      </c>
      <c r="G499" s="95">
        <f t="shared" si="22"/>
        <v>0</v>
      </c>
      <c r="J499" s="91" t="s">
        <v>93</v>
      </c>
      <c r="K499" s="91">
        <f>_xlfn.XLOOKUP(J499,'F U L L   S E T S  (-10%)'!T:T,'F U L L   S E T S  (-10%)'!E:E,0)</f>
        <v>0</v>
      </c>
      <c r="L499" s="90" t="s">
        <v>95</v>
      </c>
      <c r="M499" s="91">
        <f>_xlfn.XLOOKUP(L499,'F U L L   S E T S  (-10%)'!T:T,'F U L L   S E T S  (-10%)'!E:E,0)+_xlfn.XLOOKUP(L499,'M A C R O S'!R:R,'M A C R O S'!D:D,0)</f>
        <v>0</v>
      </c>
      <c r="N499" s="91"/>
      <c r="O499" s="91"/>
      <c r="P499" s="91"/>
      <c r="Q499" s="91"/>
      <c r="R499" s="91"/>
      <c r="S499" s="91"/>
    </row>
    <row r="500" spans="1:19" hidden="1" x14ac:dyDescent="0.2">
      <c r="A500" s="95" t="s">
        <v>618</v>
      </c>
      <c r="B500" s="95">
        <f>_xlfn.XLOOKUP(D500,'M A C R O S'!R:R,'M A C R O S'!D:D,0)</f>
        <v>0</v>
      </c>
      <c r="C500" s="95">
        <f t="shared" si="24"/>
        <v>0</v>
      </c>
      <c r="D500" s="95" t="s">
        <v>265</v>
      </c>
      <c r="E500" s="95">
        <f t="shared" si="21"/>
        <v>0</v>
      </c>
      <c r="F500" s="95">
        <v>10084</v>
      </c>
      <c r="G500" s="95">
        <f t="shared" si="22"/>
        <v>0</v>
      </c>
      <c r="J500" s="91" t="s">
        <v>93</v>
      </c>
      <c r="K500" s="91">
        <f>_xlfn.XLOOKUP(J500,'F U L L   S E T S  (-10%)'!T:T,'F U L L   S E T S  (-10%)'!E:E,0)</f>
        <v>0</v>
      </c>
      <c r="L500" s="90" t="s">
        <v>95</v>
      </c>
      <c r="M500" s="91">
        <f>_xlfn.XLOOKUP(L500,'F U L L   S E T S  (-10%)'!T:T,'F U L L   S E T S  (-10%)'!E:E,0)+_xlfn.XLOOKUP(L500,'M A C R O S'!R:R,'M A C R O S'!D:D,0)</f>
        <v>0</v>
      </c>
      <c r="N500" s="91"/>
      <c r="O500" s="91"/>
      <c r="P500" s="91"/>
      <c r="Q500" s="91"/>
      <c r="R500" s="91"/>
      <c r="S500" s="91"/>
    </row>
    <row r="501" spans="1:19" hidden="1" x14ac:dyDescent="0.2">
      <c r="A501" s="95" t="s">
        <v>618</v>
      </c>
      <c r="B501" s="95">
        <f>_xlfn.XLOOKUP(D501,'M A C R O S'!R:R,'M A C R O S'!D:D,0)</f>
        <v>0</v>
      </c>
      <c r="C501" s="95">
        <f t="shared" si="24"/>
        <v>0</v>
      </c>
      <c r="D501" s="95" t="s">
        <v>267</v>
      </c>
      <c r="E501" s="95">
        <f t="shared" si="21"/>
        <v>0</v>
      </c>
      <c r="F501" s="95">
        <v>10084</v>
      </c>
      <c r="G501" s="95">
        <f t="shared" si="22"/>
        <v>0</v>
      </c>
      <c r="J501" s="91" t="s">
        <v>93</v>
      </c>
      <c r="K501" s="91">
        <f>_xlfn.XLOOKUP(J501,'F U L L   S E T S  (-10%)'!T:T,'F U L L   S E T S  (-10%)'!E:E,0)</f>
        <v>0</v>
      </c>
      <c r="L501" s="90" t="s">
        <v>95</v>
      </c>
      <c r="M501" s="91">
        <f>_xlfn.XLOOKUP(L501,'F U L L   S E T S  (-10%)'!T:T,'F U L L   S E T S  (-10%)'!E:E,0)+_xlfn.XLOOKUP(L501,'M A C R O S'!R:R,'M A C R O S'!D:D,0)</f>
        <v>0</v>
      </c>
      <c r="N501" s="91"/>
      <c r="O501" s="91"/>
      <c r="P501" s="91"/>
      <c r="Q501" s="91"/>
      <c r="R501" s="91"/>
      <c r="S501" s="91"/>
    </row>
    <row r="502" spans="1:19" hidden="1" x14ac:dyDescent="0.2">
      <c r="A502" s="95" t="s">
        <v>618</v>
      </c>
      <c r="B502" s="95">
        <f>_xlfn.XLOOKUP(D502,'M A C R O S'!R:R,'M A C R O S'!D:D,0)</f>
        <v>0</v>
      </c>
      <c r="C502" s="95">
        <f t="shared" si="24"/>
        <v>0</v>
      </c>
      <c r="D502" s="95" t="s">
        <v>269</v>
      </c>
      <c r="E502" s="95">
        <f t="shared" si="21"/>
        <v>0</v>
      </c>
      <c r="F502" s="95">
        <v>10084</v>
      </c>
      <c r="G502" s="95">
        <f t="shared" si="22"/>
        <v>0</v>
      </c>
      <c r="J502" s="91" t="s">
        <v>93</v>
      </c>
      <c r="K502" s="91">
        <f>_xlfn.XLOOKUP(J502,'F U L L   S E T S  (-10%)'!T:T,'F U L L   S E T S  (-10%)'!E:E,0)</f>
        <v>0</v>
      </c>
      <c r="L502" s="90" t="s">
        <v>95</v>
      </c>
      <c r="M502" s="91">
        <f>_xlfn.XLOOKUP(L502,'F U L L   S E T S  (-10%)'!T:T,'F U L L   S E T S  (-10%)'!E:E,0)+_xlfn.XLOOKUP(L502,'M A C R O S'!R:R,'M A C R O S'!D:D,0)</f>
        <v>0</v>
      </c>
      <c r="N502" s="91"/>
      <c r="O502" s="91"/>
      <c r="P502" s="91"/>
      <c r="Q502" s="91"/>
      <c r="R502" s="91"/>
      <c r="S502" s="91"/>
    </row>
    <row r="503" spans="1:19" hidden="1" x14ac:dyDescent="0.2">
      <c r="A503" s="95" t="s">
        <v>618</v>
      </c>
      <c r="B503" s="95">
        <f>_xlfn.XLOOKUP(D503,'M A C R O S'!R:R,'M A C R O S'!D:D,0)</f>
        <v>0</v>
      </c>
      <c r="C503" s="95">
        <f t="shared" si="24"/>
        <v>0</v>
      </c>
      <c r="D503" s="40" t="s">
        <v>271</v>
      </c>
      <c r="E503" s="95">
        <f t="shared" si="21"/>
        <v>0</v>
      </c>
      <c r="F503" s="95">
        <v>10084</v>
      </c>
      <c r="G503" s="95">
        <f t="shared" si="22"/>
        <v>0</v>
      </c>
      <c r="J503" s="91" t="s">
        <v>93</v>
      </c>
      <c r="K503" s="91">
        <f>_xlfn.XLOOKUP(J503,'F U L L   S E T S  (-10%)'!T:T,'F U L L   S E T S  (-10%)'!E:E,0)</f>
        <v>0</v>
      </c>
      <c r="L503" s="90" t="s">
        <v>95</v>
      </c>
      <c r="M503" s="91">
        <f>_xlfn.XLOOKUP(L503,'F U L L   S E T S  (-10%)'!T:T,'F U L L   S E T S  (-10%)'!E:E,0)+_xlfn.XLOOKUP(L503,'M A C R O S'!R:R,'M A C R O S'!D:D,0)</f>
        <v>0</v>
      </c>
      <c r="N503" s="91"/>
      <c r="O503" s="91"/>
      <c r="P503" s="91"/>
      <c r="Q503" s="91"/>
      <c r="R503" s="91"/>
      <c r="S503" s="91"/>
    </row>
    <row r="504" spans="1:19" hidden="1" x14ac:dyDescent="0.2">
      <c r="A504" s="95" t="s">
        <v>618</v>
      </c>
      <c r="B504" s="95">
        <f>_xlfn.XLOOKUP(D504,'M A C R O S'!R:R,'M A C R O S'!D:D,0)</f>
        <v>0</v>
      </c>
      <c r="C504" s="95">
        <f t="shared" si="24"/>
        <v>0</v>
      </c>
      <c r="D504" s="40" t="s">
        <v>273</v>
      </c>
      <c r="E504" s="95">
        <f t="shared" si="21"/>
        <v>0</v>
      </c>
      <c r="F504" s="95">
        <v>10084</v>
      </c>
      <c r="G504" s="95">
        <f t="shared" si="22"/>
        <v>0</v>
      </c>
      <c r="J504" s="91" t="s">
        <v>93</v>
      </c>
      <c r="K504" s="91">
        <f>_xlfn.XLOOKUP(J504,'F U L L   S E T S  (-10%)'!T:T,'F U L L   S E T S  (-10%)'!E:E,0)</f>
        <v>0</v>
      </c>
      <c r="L504" s="90" t="s">
        <v>95</v>
      </c>
      <c r="M504" s="91">
        <f>_xlfn.XLOOKUP(L504,'F U L L   S E T S  (-10%)'!T:T,'F U L L   S E T S  (-10%)'!E:E,0)+_xlfn.XLOOKUP(L504,'M A C R O S'!R:R,'M A C R O S'!D:D,0)</f>
        <v>0</v>
      </c>
      <c r="N504" s="91"/>
      <c r="O504" s="91"/>
      <c r="P504" s="91"/>
      <c r="Q504" s="91"/>
      <c r="R504" s="91"/>
      <c r="S504" s="91"/>
    </row>
    <row r="505" spans="1:19" hidden="1" x14ac:dyDescent="0.2">
      <c r="A505" s="95" t="s">
        <v>618</v>
      </c>
      <c r="B505" s="95">
        <f>_xlfn.XLOOKUP(D505,'M A C R O S'!R:R,'M A C R O S'!D:D,0)</f>
        <v>0</v>
      </c>
      <c r="C505" s="95">
        <f t="shared" si="24"/>
        <v>0</v>
      </c>
      <c r="D505" s="40" t="s">
        <v>275</v>
      </c>
      <c r="E505" s="95">
        <f t="shared" si="21"/>
        <v>0</v>
      </c>
      <c r="F505" s="95">
        <v>10084</v>
      </c>
      <c r="G505" s="95">
        <f t="shared" si="22"/>
        <v>0</v>
      </c>
      <c r="J505" s="91" t="s">
        <v>93</v>
      </c>
      <c r="K505" s="91">
        <f>_xlfn.XLOOKUP(J505,'F U L L   S E T S  (-10%)'!T:T,'F U L L   S E T S  (-10%)'!E:E,0)</f>
        <v>0</v>
      </c>
      <c r="L505" s="90" t="s">
        <v>95</v>
      </c>
      <c r="M505" s="91">
        <f>_xlfn.XLOOKUP(L505,'F U L L   S E T S  (-10%)'!T:T,'F U L L   S E T S  (-10%)'!E:E,0)+_xlfn.XLOOKUP(L505,'M A C R O S'!R:R,'M A C R O S'!D:D,0)</f>
        <v>0</v>
      </c>
      <c r="N505" s="91"/>
      <c r="O505" s="91"/>
      <c r="P505" s="91"/>
      <c r="Q505" s="91"/>
      <c r="R505" s="91"/>
      <c r="S505" s="91"/>
    </row>
    <row r="506" spans="1:19" hidden="1" x14ac:dyDescent="0.2">
      <c r="A506" s="95" t="s">
        <v>618</v>
      </c>
      <c r="B506" s="95">
        <f>_xlfn.XLOOKUP(D506,'M A C R O S'!R:R,'M A C R O S'!D:D,0)</f>
        <v>0</v>
      </c>
      <c r="C506" s="95">
        <f t="shared" si="24"/>
        <v>0</v>
      </c>
      <c r="D506" s="40" t="s">
        <v>277</v>
      </c>
      <c r="E506" s="95">
        <f t="shared" si="21"/>
        <v>0</v>
      </c>
      <c r="F506" s="95">
        <v>10084</v>
      </c>
      <c r="G506" s="95">
        <f t="shared" si="22"/>
        <v>0</v>
      </c>
      <c r="J506" s="91" t="s">
        <v>93</v>
      </c>
      <c r="K506" s="91">
        <f>_xlfn.XLOOKUP(J506,'F U L L   S E T S  (-10%)'!T:T,'F U L L   S E T S  (-10%)'!E:E,0)</f>
        <v>0</v>
      </c>
      <c r="L506" s="90" t="s">
        <v>95</v>
      </c>
      <c r="M506" s="91">
        <f>_xlfn.XLOOKUP(L506,'F U L L   S E T S  (-10%)'!T:T,'F U L L   S E T S  (-10%)'!E:E,0)+_xlfn.XLOOKUP(L506,'M A C R O S'!R:R,'M A C R O S'!D:D,0)</f>
        <v>0</v>
      </c>
      <c r="N506" s="91"/>
      <c r="O506" s="91"/>
      <c r="P506" s="91"/>
      <c r="Q506" s="91"/>
      <c r="R506" s="91"/>
      <c r="S506" s="91"/>
    </row>
    <row r="507" spans="1:19" hidden="1" x14ac:dyDescent="0.2">
      <c r="A507" s="95" t="s">
        <v>618</v>
      </c>
      <c r="B507" s="95">
        <f>_xlfn.XLOOKUP(D507,'M A C R O S'!R:R,'M A C R O S'!D:D,0)</f>
        <v>0</v>
      </c>
      <c r="C507" s="95">
        <f t="shared" si="24"/>
        <v>0</v>
      </c>
      <c r="D507" s="40" t="s">
        <v>279</v>
      </c>
      <c r="E507" s="95">
        <f t="shared" si="21"/>
        <v>0</v>
      </c>
      <c r="F507" s="95">
        <v>10084</v>
      </c>
      <c r="G507" s="95">
        <f t="shared" si="22"/>
        <v>0</v>
      </c>
      <c r="J507" s="91" t="s">
        <v>93</v>
      </c>
      <c r="K507" s="91">
        <f>_xlfn.XLOOKUP(J507,'F U L L   S E T S  (-10%)'!T:T,'F U L L   S E T S  (-10%)'!E:E,0)</f>
        <v>0</v>
      </c>
      <c r="L507" s="90" t="s">
        <v>95</v>
      </c>
      <c r="M507" s="91">
        <f>_xlfn.XLOOKUP(L507,'F U L L   S E T S  (-10%)'!T:T,'F U L L   S E T S  (-10%)'!E:E,0)+_xlfn.XLOOKUP(L507,'M A C R O S'!R:R,'M A C R O S'!D:D,0)</f>
        <v>0</v>
      </c>
      <c r="N507" s="91"/>
      <c r="O507" s="91"/>
      <c r="P507" s="91"/>
      <c r="Q507" s="91"/>
      <c r="R507" s="91"/>
      <c r="S507" s="91"/>
    </row>
    <row r="508" spans="1:19" hidden="1" x14ac:dyDescent="0.2">
      <c r="A508" s="95" t="s">
        <v>618</v>
      </c>
      <c r="B508" s="95">
        <f>_xlfn.XLOOKUP(D508,'M A C R O S'!R:R,'M A C R O S'!D:D,0)</f>
        <v>0</v>
      </c>
      <c r="C508" s="95">
        <f t="shared" si="24"/>
        <v>0</v>
      </c>
      <c r="D508" s="40" t="s">
        <v>281</v>
      </c>
      <c r="E508" s="95">
        <f t="shared" si="21"/>
        <v>0</v>
      </c>
      <c r="F508" s="95">
        <v>10084</v>
      </c>
      <c r="G508" s="95">
        <f t="shared" si="22"/>
        <v>0</v>
      </c>
      <c r="J508" s="91" t="s">
        <v>93</v>
      </c>
      <c r="K508" s="91">
        <f>_xlfn.XLOOKUP(J508,'F U L L   S E T S  (-10%)'!T:T,'F U L L   S E T S  (-10%)'!E:E,0)</f>
        <v>0</v>
      </c>
      <c r="L508" s="90" t="s">
        <v>95</v>
      </c>
      <c r="M508" s="91">
        <f>_xlfn.XLOOKUP(L508,'F U L L   S E T S  (-10%)'!T:T,'F U L L   S E T S  (-10%)'!E:E,0)+_xlfn.XLOOKUP(L508,'M A C R O S'!R:R,'M A C R O S'!D:D,0)</f>
        <v>0</v>
      </c>
      <c r="N508" s="91"/>
      <c r="O508" s="91"/>
      <c r="P508" s="91"/>
      <c r="Q508" s="91"/>
      <c r="R508" s="91"/>
      <c r="S508" s="91"/>
    </row>
    <row r="509" spans="1:19" hidden="1" x14ac:dyDescent="0.2">
      <c r="A509" s="95" t="s">
        <v>618</v>
      </c>
      <c r="B509" s="95">
        <f>_xlfn.XLOOKUP(D509,'M A C R O S'!R:R,'M A C R O S'!D:D,0)</f>
        <v>0</v>
      </c>
      <c r="C509" s="95">
        <f t="shared" si="24"/>
        <v>0</v>
      </c>
      <c r="D509" s="40" t="s">
        <v>283</v>
      </c>
      <c r="E509" s="95">
        <f t="shared" si="21"/>
        <v>0</v>
      </c>
      <c r="F509" s="95">
        <v>10084</v>
      </c>
      <c r="G509" s="95">
        <f t="shared" si="22"/>
        <v>0</v>
      </c>
      <c r="J509" s="91" t="s">
        <v>93</v>
      </c>
      <c r="K509" s="91">
        <f>_xlfn.XLOOKUP(J509,'F U L L   S E T S  (-10%)'!T:T,'F U L L   S E T S  (-10%)'!E:E,0)</f>
        <v>0</v>
      </c>
      <c r="L509" s="90" t="s">
        <v>95</v>
      </c>
      <c r="M509" s="91">
        <f>_xlfn.XLOOKUP(L509,'F U L L   S E T S  (-10%)'!T:T,'F U L L   S E T S  (-10%)'!E:E,0)+_xlfn.XLOOKUP(L509,'M A C R O S'!R:R,'M A C R O S'!D:D,0)</f>
        <v>0</v>
      </c>
      <c r="N509" s="91"/>
      <c r="O509" s="91"/>
      <c r="P509" s="91"/>
      <c r="Q509" s="91"/>
      <c r="R509" s="91"/>
      <c r="S509" s="91"/>
    </row>
    <row r="510" spans="1:19" hidden="1" x14ac:dyDescent="0.2">
      <c r="A510" s="95" t="s">
        <v>618</v>
      </c>
      <c r="B510" s="95">
        <f>_xlfn.XLOOKUP(D510,'M A C R O S'!R:R,'M A C R O S'!D:D,0)</f>
        <v>0</v>
      </c>
      <c r="C510" s="95">
        <f t="shared" si="24"/>
        <v>0</v>
      </c>
      <c r="D510" s="40" t="s">
        <v>285</v>
      </c>
      <c r="E510" s="95">
        <f t="shared" si="21"/>
        <v>0</v>
      </c>
      <c r="F510" s="95">
        <v>10084</v>
      </c>
      <c r="G510" s="95">
        <f t="shared" si="22"/>
        <v>0</v>
      </c>
      <c r="J510" s="91" t="s">
        <v>93</v>
      </c>
      <c r="K510" s="91">
        <f>_xlfn.XLOOKUP(J510,'F U L L   S E T S  (-10%)'!T:T,'F U L L   S E T S  (-10%)'!E:E,0)</f>
        <v>0</v>
      </c>
      <c r="L510" s="90" t="s">
        <v>95</v>
      </c>
      <c r="M510" s="91">
        <f>_xlfn.XLOOKUP(L510,'F U L L   S E T S  (-10%)'!T:T,'F U L L   S E T S  (-10%)'!E:E,0)+_xlfn.XLOOKUP(L510,'M A C R O S'!R:R,'M A C R O S'!D:D,0)</f>
        <v>0</v>
      </c>
      <c r="N510" s="91"/>
      <c r="O510" s="91"/>
      <c r="P510" s="91"/>
      <c r="Q510" s="91"/>
      <c r="R510" s="91"/>
      <c r="S510" s="91"/>
    </row>
    <row r="511" spans="1:19" hidden="1" x14ac:dyDescent="0.2">
      <c r="A511" s="95" t="s">
        <v>618</v>
      </c>
      <c r="B511" s="95">
        <f>_xlfn.XLOOKUP(D511,'M A C R O S'!R:R,'M A C R O S'!D:D,0)</f>
        <v>0</v>
      </c>
      <c r="C511" s="95">
        <f t="shared" si="24"/>
        <v>0</v>
      </c>
      <c r="D511" s="40" t="s">
        <v>287</v>
      </c>
      <c r="E511" s="95">
        <f t="shared" si="21"/>
        <v>0</v>
      </c>
      <c r="F511" s="95">
        <v>10084</v>
      </c>
      <c r="G511" s="95">
        <f t="shared" si="22"/>
        <v>0</v>
      </c>
      <c r="J511" s="91" t="s">
        <v>93</v>
      </c>
      <c r="K511" s="91">
        <f>_xlfn.XLOOKUP(J511,'F U L L   S E T S  (-10%)'!T:T,'F U L L   S E T S  (-10%)'!E:E,0)</f>
        <v>0</v>
      </c>
      <c r="L511" s="90" t="s">
        <v>95</v>
      </c>
      <c r="M511" s="91">
        <f>_xlfn.XLOOKUP(L511,'F U L L   S E T S  (-10%)'!T:T,'F U L L   S E T S  (-10%)'!E:E,0)+_xlfn.XLOOKUP(L511,'M A C R O S'!R:R,'M A C R O S'!D:D,0)</f>
        <v>0</v>
      </c>
      <c r="N511" s="91"/>
      <c r="O511" s="91"/>
      <c r="P511" s="91"/>
      <c r="Q511" s="91"/>
      <c r="R511" s="91"/>
      <c r="S511" s="91"/>
    </row>
    <row r="512" spans="1:19" hidden="1" x14ac:dyDescent="0.2">
      <c r="A512" s="163" t="s">
        <v>618</v>
      </c>
      <c r="B512" s="163">
        <f>_xlfn.XLOOKUP(D512,'M A C R O S'!R:R,'M A C R O S'!D:D,0)</f>
        <v>0</v>
      </c>
      <c r="C512" s="163">
        <f>_xlfn.XLOOKUP(J512,'F U L L   S E T S  (-10%)'!T:T,'F U L L   S E T S  (-10%)'!E:E,0)+_xlfn.XLOOKUP('Data Sheet '!J512,'M A C R O S'!R:R,'M A C R O S'!D:D,0)</f>
        <v>0</v>
      </c>
      <c r="D512" s="163" t="s">
        <v>340</v>
      </c>
      <c r="E512" s="163">
        <f t="shared" si="21"/>
        <v>0</v>
      </c>
      <c r="F512" s="163">
        <v>10084</v>
      </c>
      <c r="G512" s="161">
        <f t="shared" si="22"/>
        <v>0</v>
      </c>
      <c r="J512" s="90" t="s">
        <v>106</v>
      </c>
      <c r="K512" s="91"/>
      <c r="L512" s="91"/>
      <c r="M512" s="91"/>
      <c r="N512" s="91"/>
      <c r="O512" s="91"/>
      <c r="P512" s="91"/>
      <c r="Q512" s="91"/>
      <c r="R512" s="91"/>
      <c r="S512" s="91"/>
    </row>
    <row r="513" spans="1:19" hidden="1" x14ac:dyDescent="0.2">
      <c r="A513" s="95" t="s">
        <v>618</v>
      </c>
      <c r="B513" s="95">
        <f>_xlfn.XLOOKUP(D513,'M A C R O S'!R:R,'M A C R O S'!D:D,0)</f>
        <v>0</v>
      </c>
      <c r="C513" s="95">
        <f>_xlfn.XLOOKUP(J513,'F U L L   S E T S  (-10%)'!T:T,'F U L L   S E T S  (-10%)'!E:E,0)+_xlfn.XLOOKUP('Data Sheet '!J513,'M A C R O S'!R:R,'M A C R O S'!D:D,0)</f>
        <v>0</v>
      </c>
      <c r="D513" s="95" t="s">
        <v>342</v>
      </c>
      <c r="E513" s="95">
        <f t="shared" si="21"/>
        <v>0</v>
      </c>
      <c r="F513" s="95">
        <v>10084</v>
      </c>
      <c r="G513" s="95">
        <f t="shared" si="22"/>
        <v>0</v>
      </c>
      <c r="J513" s="90" t="s">
        <v>106</v>
      </c>
      <c r="K513" s="91"/>
      <c r="L513" s="91"/>
      <c r="M513" s="91"/>
      <c r="N513" s="91"/>
      <c r="O513" s="91"/>
      <c r="P513" s="91"/>
      <c r="Q513" s="91"/>
      <c r="R513" s="91"/>
      <c r="S513" s="91"/>
    </row>
    <row r="514" spans="1:19" hidden="1" x14ac:dyDescent="0.2">
      <c r="A514" s="95" t="s">
        <v>618</v>
      </c>
      <c r="B514" s="95">
        <f>_xlfn.XLOOKUP(D514,'M A C R O S'!R:R,'M A C R O S'!D:D,0)</f>
        <v>0</v>
      </c>
      <c r="C514" s="95">
        <f>_xlfn.XLOOKUP(J514,'F U L L   S E T S  (-10%)'!T:T,'F U L L   S E T S  (-10%)'!E:E,0)+_xlfn.XLOOKUP('Data Sheet '!J514,'M A C R O S'!R:R,'M A C R O S'!D:D,0)</f>
        <v>0</v>
      </c>
      <c r="D514" s="95" t="s">
        <v>344</v>
      </c>
      <c r="E514" s="95">
        <f t="shared" si="21"/>
        <v>0</v>
      </c>
      <c r="F514" s="95">
        <v>10084</v>
      </c>
      <c r="G514" s="95">
        <f t="shared" ref="G514:G577" si="25">IF(C514&gt;0,10*C514/E514,0)</f>
        <v>0</v>
      </c>
      <c r="J514" s="90" t="s">
        <v>106</v>
      </c>
      <c r="K514" s="91"/>
      <c r="L514" s="91"/>
      <c r="M514" s="91"/>
      <c r="N514" s="91"/>
      <c r="O514" s="91"/>
      <c r="P514" s="91"/>
      <c r="Q514" s="91"/>
      <c r="R514" s="91"/>
      <c r="S514" s="91"/>
    </row>
    <row r="515" spans="1:19" hidden="1" x14ac:dyDescent="0.2">
      <c r="A515" s="95" t="s">
        <v>618</v>
      </c>
      <c r="B515" s="95">
        <f>_xlfn.XLOOKUP(D515,'M A C R O S'!R:R,'M A C R O S'!D:D,0)</f>
        <v>0</v>
      </c>
      <c r="C515" s="95">
        <f>_xlfn.XLOOKUP(J515,'F U L L   S E T S  (-10%)'!T:T,'F U L L   S E T S  (-10%)'!E:E,0)+_xlfn.XLOOKUP('Data Sheet '!J515,'M A C R O S'!R:R,'M A C R O S'!D:D,0)</f>
        <v>0</v>
      </c>
      <c r="D515" s="95" t="s">
        <v>346</v>
      </c>
      <c r="E515" s="95">
        <f t="shared" si="21"/>
        <v>0</v>
      </c>
      <c r="F515" s="95">
        <v>10084</v>
      </c>
      <c r="G515" s="95">
        <f t="shared" si="25"/>
        <v>0</v>
      </c>
      <c r="J515" s="90" t="s">
        <v>106</v>
      </c>
      <c r="K515" s="91"/>
      <c r="L515" s="91"/>
      <c r="M515" s="91"/>
      <c r="N515" s="91"/>
      <c r="O515" s="91"/>
      <c r="P515" s="91"/>
      <c r="Q515" s="91"/>
      <c r="R515" s="91"/>
      <c r="S515" s="91"/>
    </row>
    <row r="516" spans="1:19" hidden="1" x14ac:dyDescent="0.2">
      <c r="A516" s="95" t="s">
        <v>618</v>
      </c>
      <c r="B516" s="95">
        <f>_xlfn.XLOOKUP(D516,'M A C R O S'!R:R,'M A C R O S'!D:D,0)</f>
        <v>0</v>
      </c>
      <c r="C516" s="95">
        <f>_xlfn.XLOOKUP(J516,'F U L L   S E T S  (-10%)'!T:T,'F U L L   S E T S  (-10%)'!E:E,0)+_xlfn.XLOOKUP('Data Sheet '!J516,'M A C R O S'!R:R,'M A C R O S'!D:D,0)</f>
        <v>0</v>
      </c>
      <c r="D516" s="95" t="s">
        <v>348</v>
      </c>
      <c r="E516" s="95">
        <f t="shared" si="21"/>
        <v>0</v>
      </c>
      <c r="F516" s="95">
        <v>10084</v>
      </c>
      <c r="G516" s="95">
        <f t="shared" si="25"/>
        <v>0</v>
      </c>
      <c r="J516" s="90" t="s">
        <v>106</v>
      </c>
      <c r="K516" s="1"/>
      <c r="L516" s="91"/>
      <c r="M516" s="91"/>
      <c r="N516" s="91"/>
      <c r="O516" s="91"/>
      <c r="P516" s="91"/>
      <c r="Q516" s="91"/>
      <c r="R516" s="91"/>
      <c r="S516" s="91"/>
    </row>
    <row r="517" spans="1:19" hidden="1" x14ac:dyDescent="0.2">
      <c r="A517" s="95" t="s">
        <v>618</v>
      </c>
      <c r="B517" s="95">
        <f>_xlfn.XLOOKUP(D517,'M A C R O S'!R:R,'M A C R O S'!D:D,0)</f>
        <v>0</v>
      </c>
      <c r="C517" s="95">
        <f>_xlfn.XLOOKUP(J517,'F U L L   S E T S  (-10%)'!T:T,'F U L L   S E T S  (-10%)'!E:E,0)+_xlfn.XLOOKUP('Data Sheet '!J517,'M A C R O S'!R:R,'M A C R O S'!D:D,0)</f>
        <v>0</v>
      </c>
      <c r="D517" s="141" t="s">
        <v>350</v>
      </c>
      <c r="E517" s="95">
        <f t="shared" ref="E517:E520" si="26">SUM(B517:C517)</f>
        <v>0</v>
      </c>
      <c r="F517" s="95">
        <v>10084</v>
      </c>
      <c r="G517" s="95">
        <f t="shared" si="25"/>
        <v>0</v>
      </c>
      <c r="J517" s="90" t="s">
        <v>106</v>
      </c>
      <c r="K517" s="1"/>
      <c r="L517" s="91"/>
      <c r="M517" s="91"/>
      <c r="N517" s="91"/>
      <c r="O517" s="91"/>
      <c r="P517" s="91"/>
      <c r="Q517" s="91"/>
      <c r="R517" s="91"/>
      <c r="S517" s="91"/>
    </row>
    <row r="518" spans="1:19" hidden="1" x14ac:dyDescent="0.2">
      <c r="A518" s="95" t="s">
        <v>618</v>
      </c>
      <c r="B518" s="95">
        <f>_xlfn.XLOOKUP(D518,'M A C R O S'!R:R,'M A C R O S'!D:D,0)</f>
        <v>0</v>
      </c>
      <c r="C518" s="95">
        <f>_xlfn.XLOOKUP(J518,'F U L L   S E T S  (-10%)'!T:T,'F U L L   S E T S  (-10%)'!E:E,0)+_xlfn.XLOOKUP('Data Sheet '!J518,'M A C R O S'!R:R,'M A C R O S'!D:D,0)</f>
        <v>0</v>
      </c>
      <c r="D518" s="140" t="s">
        <v>352</v>
      </c>
      <c r="E518" s="95">
        <f t="shared" si="26"/>
        <v>0</v>
      </c>
      <c r="F518" s="95">
        <v>10084</v>
      </c>
      <c r="G518" s="95">
        <f t="shared" si="25"/>
        <v>0</v>
      </c>
      <c r="J518" s="90" t="s">
        <v>106</v>
      </c>
      <c r="K518" s="1"/>
      <c r="L518" s="91"/>
      <c r="M518" s="91"/>
      <c r="N518" s="91"/>
      <c r="O518" s="91"/>
      <c r="P518" s="91"/>
      <c r="Q518" s="91"/>
      <c r="R518" s="91"/>
      <c r="S518" s="91"/>
    </row>
    <row r="519" spans="1:19" hidden="1" x14ac:dyDescent="0.2">
      <c r="A519" s="95" t="s">
        <v>618</v>
      </c>
      <c r="B519" s="95">
        <f>_xlfn.XLOOKUP(D519,'M A C R O S'!R:R,'M A C R O S'!D:D,0)</f>
        <v>0</v>
      </c>
      <c r="C519" s="95">
        <f>_xlfn.XLOOKUP(J519,'F U L L   S E T S  (-10%)'!T:T,'F U L L   S E T S  (-10%)'!E:E,0)+_xlfn.XLOOKUP('Data Sheet '!J519,'M A C R O S'!R:R,'M A C R O S'!D:D,0)</f>
        <v>0</v>
      </c>
      <c r="D519" s="141" t="s">
        <v>354</v>
      </c>
      <c r="E519" s="95">
        <f t="shared" si="26"/>
        <v>0</v>
      </c>
      <c r="F519" s="95">
        <v>10084</v>
      </c>
      <c r="G519" s="95">
        <f t="shared" si="25"/>
        <v>0</v>
      </c>
      <c r="J519" s="90" t="s">
        <v>106</v>
      </c>
      <c r="K519" s="1"/>
      <c r="L519" s="91"/>
      <c r="M519" s="91"/>
      <c r="N519" s="91"/>
      <c r="O519" s="91"/>
      <c r="P519" s="91"/>
      <c r="Q519" s="91"/>
      <c r="R519" s="91"/>
      <c r="S519" s="91"/>
    </row>
    <row r="520" spans="1:19" hidden="1" x14ac:dyDescent="0.2">
      <c r="A520" s="95" t="s">
        <v>618</v>
      </c>
      <c r="B520" s="95">
        <f>_xlfn.XLOOKUP(D520,'M A C R O S'!R:R,'M A C R O S'!D:D,0)</f>
        <v>0</v>
      </c>
      <c r="C520" s="95">
        <f>_xlfn.XLOOKUP(J520,'F U L L   S E T S  (-10%)'!T:T,'F U L L   S E T S  (-10%)'!E:E,0)+_xlfn.XLOOKUP('Data Sheet '!J520,'M A C R O S'!R:R,'M A C R O S'!D:D,0)</f>
        <v>0</v>
      </c>
      <c r="D520" s="140" t="s">
        <v>356</v>
      </c>
      <c r="E520" s="95">
        <f t="shared" si="26"/>
        <v>0</v>
      </c>
      <c r="F520" s="95">
        <v>10084</v>
      </c>
      <c r="G520" s="95">
        <f t="shared" si="25"/>
        <v>0</v>
      </c>
      <c r="J520" s="90" t="s">
        <v>106</v>
      </c>
      <c r="K520" s="1"/>
      <c r="L520" s="91"/>
      <c r="M520" s="91"/>
      <c r="N520" s="91"/>
      <c r="O520" s="91"/>
      <c r="P520" s="91"/>
      <c r="Q520" s="91"/>
      <c r="R520" s="91"/>
      <c r="S520" s="91"/>
    </row>
    <row r="521" spans="1:19" hidden="1" x14ac:dyDescent="0.2">
      <c r="A521" s="163" t="s">
        <v>618</v>
      </c>
      <c r="B521" s="163">
        <f>_xlfn.XLOOKUP(D521,'M A C R O S'!R:R,'M A C R O S'!D:D,0)</f>
        <v>0</v>
      </c>
      <c r="C521" s="163">
        <f>_xlfn.XLOOKUP(J521,'F U L L   S E T S  (-10%)'!T:T,'F U L L   S E T S  (-10%)'!E:E,0)+_xlfn.XLOOKUP(J521,'M A C R O S'!R:R,'M A C R O S'!D:D,0)</f>
        <v>0</v>
      </c>
      <c r="D521" s="163" t="s">
        <v>390</v>
      </c>
      <c r="E521" s="163">
        <f t="shared" ref="E521:E555" si="27">SUM(B521:C521)</f>
        <v>0</v>
      </c>
      <c r="F521" s="163">
        <v>10084</v>
      </c>
      <c r="G521" s="161">
        <f t="shared" si="25"/>
        <v>0</v>
      </c>
      <c r="J521" s="90" t="s">
        <v>114</v>
      </c>
      <c r="K521" s="91"/>
      <c r="L521" s="91"/>
      <c r="M521" s="91"/>
      <c r="N521" s="91"/>
      <c r="O521" s="91"/>
      <c r="P521" s="91"/>
      <c r="Q521" s="91"/>
      <c r="R521" s="91"/>
      <c r="S521" s="91"/>
    </row>
    <row r="522" spans="1:19" hidden="1" x14ac:dyDescent="0.2">
      <c r="A522" s="95" t="s">
        <v>618</v>
      </c>
      <c r="B522" s="95">
        <f>_xlfn.XLOOKUP(D522,'M A C R O S'!R:R,'M A C R O S'!D:D,0)</f>
        <v>0</v>
      </c>
      <c r="C522" s="95">
        <f>_xlfn.XLOOKUP(J522,'F U L L   S E T S  (-10%)'!T:T,'F U L L   S E T S  (-10%)'!E:E,0)+_xlfn.XLOOKUP(J522,'M A C R O S'!R:R,'M A C R O S'!D:D,0)</f>
        <v>0</v>
      </c>
      <c r="D522" s="95" t="s">
        <v>392</v>
      </c>
      <c r="E522" s="95">
        <f t="shared" si="27"/>
        <v>0</v>
      </c>
      <c r="F522" s="95">
        <v>10084</v>
      </c>
      <c r="G522" s="95">
        <f t="shared" si="25"/>
        <v>0</v>
      </c>
      <c r="J522" s="90" t="s">
        <v>114</v>
      </c>
      <c r="K522" s="91"/>
      <c r="L522" s="91"/>
      <c r="M522" s="91"/>
      <c r="N522" s="91"/>
      <c r="O522" s="91"/>
      <c r="P522" s="91"/>
      <c r="Q522" s="91"/>
      <c r="R522" s="91"/>
      <c r="S522" s="91"/>
    </row>
    <row r="523" spans="1:19" hidden="1" x14ac:dyDescent="0.2">
      <c r="A523" s="95" t="s">
        <v>618</v>
      </c>
      <c r="B523" s="95">
        <f>_xlfn.XLOOKUP(D523,'M A C R O S'!R:R,'M A C R O S'!D:D,0)</f>
        <v>0</v>
      </c>
      <c r="C523" s="95">
        <f>_xlfn.XLOOKUP(J523,'F U L L   S E T S  (-10%)'!T:T,'F U L L   S E T S  (-10%)'!E:E,0)+_xlfn.XLOOKUP(J523,'M A C R O S'!R:R,'M A C R O S'!D:D,0)</f>
        <v>0</v>
      </c>
      <c r="D523" s="95" t="s">
        <v>394</v>
      </c>
      <c r="E523" s="95">
        <f t="shared" si="27"/>
        <v>0</v>
      </c>
      <c r="F523" s="95">
        <v>10084</v>
      </c>
      <c r="G523" s="95">
        <f t="shared" si="25"/>
        <v>0</v>
      </c>
      <c r="J523" s="90" t="s">
        <v>114</v>
      </c>
      <c r="K523" s="91"/>
      <c r="L523" s="91"/>
      <c r="M523" s="91"/>
      <c r="N523" s="91"/>
      <c r="O523" s="91"/>
      <c r="P523" s="91"/>
      <c r="Q523" s="91"/>
      <c r="R523" s="91"/>
      <c r="S523" s="91"/>
    </row>
    <row r="524" spans="1:19" hidden="1" x14ac:dyDescent="0.2">
      <c r="A524" s="95" t="s">
        <v>618</v>
      </c>
      <c r="B524" s="95">
        <f>_xlfn.XLOOKUP(D524,'M A C R O S'!R:R,'M A C R O S'!D:D,0)</f>
        <v>0</v>
      </c>
      <c r="C524" s="95">
        <f>_xlfn.XLOOKUP(J524,'F U L L   S E T S  (-10%)'!T:T,'F U L L   S E T S  (-10%)'!E:E,0)+_xlfn.XLOOKUP(J524,'M A C R O S'!R:R,'M A C R O S'!D:D,0)</f>
        <v>0</v>
      </c>
      <c r="D524" s="95" t="s">
        <v>396</v>
      </c>
      <c r="E524" s="95">
        <f t="shared" si="27"/>
        <v>0</v>
      </c>
      <c r="F524" s="95">
        <v>10084</v>
      </c>
      <c r="G524" s="95">
        <f t="shared" si="25"/>
        <v>0</v>
      </c>
      <c r="J524" s="90" t="s">
        <v>114</v>
      </c>
      <c r="K524" s="91"/>
      <c r="L524" s="91"/>
      <c r="M524" s="91"/>
      <c r="N524" s="91"/>
      <c r="O524" s="91"/>
      <c r="P524" s="91"/>
      <c r="Q524" s="91"/>
      <c r="R524" s="91"/>
      <c r="S524" s="91"/>
    </row>
    <row r="525" spans="1:19" hidden="1" x14ac:dyDescent="0.2">
      <c r="A525" s="95" t="s">
        <v>618</v>
      </c>
      <c r="B525" s="95">
        <f>_xlfn.XLOOKUP(D525,'M A C R O S'!R:R,'M A C R O S'!D:D,0)</f>
        <v>0</v>
      </c>
      <c r="C525" s="95">
        <f>_xlfn.XLOOKUP(J525,'F U L L   S E T S  (-10%)'!T:T,'F U L L   S E T S  (-10%)'!E:E,0)+_xlfn.XLOOKUP(J525,'M A C R O S'!R:R,'M A C R O S'!D:D,0)</f>
        <v>0</v>
      </c>
      <c r="D525" s="95" t="s">
        <v>398</v>
      </c>
      <c r="E525" s="95">
        <f t="shared" si="27"/>
        <v>0</v>
      </c>
      <c r="F525" s="95">
        <v>10084</v>
      </c>
      <c r="G525" s="95">
        <f t="shared" si="25"/>
        <v>0</v>
      </c>
      <c r="J525" s="90" t="s">
        <v>114</v>
      </c>
      <c r="K525" s="91"/>
      <c r="L525" s="91"/>
      <c r="M525" s="91"/>
      <c r="N525" s="91"/>
      <c r="O525" s="91"/>
      <c r="P525" s="91"/>
      <c r="Q525" s="91"/>
      <c r="R525" s="91"/>
      <c r="S525" s="91"/>
    </row>
    <row r="526" spans="1:19" hidden="1" x14ac:dyDescent="0.2">
      <c r="A526" s="95" t="s">
        <v>618</v>
      </c>
      <c r="B526" s="95">
        <f>_xlfn.XLOOKUP(D526,'M A C R O S'!R:R,'M A C R O S'!D:D,0)</f>
        <v>0</v>
      </c>
      <c r="C526" s="95">
        <f>_xlfn.XLOOKUP(J526,'F U L L   S E T S  (-10%)'!T:T,'F U L L   S E T S  (-10%)'!E:E,0)+_xlfn.XLOOKUP(J526,'M A C R O S'!R:R,'M A C R O S'!D:D,0)</f>
        <v>0</v>
      </c>
      <c r="D526" s="95" t="s">
        <v>400</v>
      </c>
      <c r="E526" s="95">
        <f t="shared" si="27"/>
        <v>0</v>
      </c>
      <c r="F526" s="95">
        <v>10084</v>
      </c>
      <c r="G526" s="95">
        <f t="shared" si="25"/>
        <v>0</v>
      </c>
      <c r="J526" s="90" t="s">
        <v>114</v>
      </c>
      <c r="K526" s="91"/>
      <c r="L526" s="91"/>
      <c r="M526" s="91"/>
      <c r="N526" s="91"/>
      <c r="O526" s="91"/>
      <c r="P526" s="91"/>
      <c r="Q526" s="91"/>
      <c r="R526" s="91"/>
      <c r="S526" s="91"/>
    </row>
    <row r="527" spans="1:19" hidden="1" x14ac:dyDescent="0.2">
      <c r="A527" s="95" t="s">
        <v>618</v>
      </c>
      <c r="B527" s="95">
        <f>_xlfn.XLOOKUP(D527,'M A C R O S'!R:R,'M A C R O S'!D:D,0)</f>
        <v>0</v>
      </c>
      <c r="C527" s="95">
        <f>_xlfn.XLOOKUP(J527,'F U L L   S E T S  (-10%)'!T:T,'F U L L   S E T S  (-10%)'!E:E,0)+_xlfn.XLOOKUP(J527,'M A C R O S'!R:R,'M A C R O S'!D:D,0)</f>
        <v>0</v>
      </c>
      <c r="D527" s="95" t="s">
        <v>402</v>
      </c>
      <c r="E527" s="95">
        <f t="shared" si="27"/>
        <v>0</v>
      </c>
      <c r="F527" s="95">
        <v>10084</v>
      </c>
      <c r="G527" s="95">
        <f t="shared" si="25"/>
        <v>0</v>
      </c>
      <c r="J527" s="90" t="s">
        <v>114</v>
      </c>
      <c r="K527" s="91"/>
      <c r="L527" s="91"/>
      <c r="M527" s="91"/>
      <c r="N527" s="91"/>
      <c r="O527" s="91"/>
      <c r="P527" s="91"/>
      <c r="Q527" s="91"/>
      <c r="R527" s="91"/>
      <c r="S527" s="91"/>
    </row>
    <row r="528" spans="1:19" hidden="1" x14ac:dyDescent="0.2">
      <c r="A528" s="95" t="s">
        <v>618</v>
      </c>
      <c r="B528" s="95">
        <f>_xlfn.XLOOKUP(D528,'M A C R O S'!R:R,'M A C R O S'!D:D,0)</f>
        <v>0</v>
      </c>
      <c r="C528" s="95">
        <f>_xlfn.XLOOKUP(J528,'F U L L   S E T S  (-10%)'!T:T,'F U L L   S E T S  (-10%)'!E:E,0)+_xlfn.XLOOKUP(J528,'M A C R O S'!R:R,'M A C R O S'!D:D,0)</f>
        <v>0</v>
      </c>
      <c r="D528" s="95" t="s">
        <v>404</v>
      </c>
      <c r="E528" s="95">
        <f t="shared" si="27"/>
        <v>0</v>
      </c>
      <c r="F528" s="95">
        <v>10084</v>
      </c>
      <c r="G528" s="95">
        <f t="shared" si="25"/>
        <v>0</v>
      </c>
      <c r="J528" s="90" t="s">
        <v>114</v>
      </c>
      <c r="K528" s="91"/>
      <c r="L528" s="91"/>
      <c r="M528" s="91"/>
      <c r="N528" s="91"/>
      <c r="O528" s="91"/>
      <c r="P528" s="91"/>
      <c r="Q528" s="91"/>
      <c r="R528" s="91"/>
      <c r="S528" s="91"/>
    </row>
    <row r="529" spans="1:19" hidden="1" x14ac:dyDescent="0.2">
      <c r="A529" s="95" t="s">
        <v>618</v>
      </c>
      <c r="B529" s="95">
        <f>_xlfn.XLOOKUP(D529,'M A C R O S'!R:R,'M A C R O S'!D:D,0)</f>
        <v>0</v>
      </c>
      <c r="C529" s="95">
        <f>_xlfn.XLOOKUP(J529,'F U L L   S E T S  (-10%)'!T:T,'F U L L   S E T S  (-10%)'!E:E,0)+_xlfn.XLOOKUP(J529,'M A C R O S'!R:R,'M A C R O S'!D:D,0)</f>
        <v>0</v>
      </c>
      <c r="D529" s="95" t="s">
        <v>406</v>
      </c>
      <c r="E529" s="95">
        <f t="shared" si="27"/>
        <v>0</v>
      </c>
      <c r="F529" s="95">
        <v>10084</v>
      </c>
      <c r="G529" s="95">
        <f t="shared" si="25"/>
        <v>0</v>
      </c>
      <c r="J529" s="90" t="s">
        <v>114</v>
      </c>
      <c r="K529" s="91"/>
      <c r="L529" s="91"/>
      <c r="M529" s="91"/>
      <c r="N529" s="91"/>
      <c r="O529" s="91"/>
      <c r="P529" s="91"/>
      <c r="Q529" s="91"/>
      <c r="R529" s="91"/>
      <c r="S529" s="91"/>
    </row>
    <row r="530" spans="1:19" hidden="1" x14ac:dyDescent="0.2">
      <c r="A530" s="95" t="s">
        <v>618</v>
      </c>
      <c r="B530" s="95">
        <f>_xlfn.XLOOKUP(D530,'M A C R O S'!R:R,'M A C R O S'!D:D,0)</f>
        <v>0</v>
      </c>
      <c r="C530" s="95">
        <f>_xlfn.XLOOKUP(J530,'F U L L   S E T S  (-10%)'!T:T,'F U L L   S E T S  (-10%)'!E:E,0)+_xlfn.XLOOKUP(J530,'M A C R O S'!R:R,'M A C R O S'!D:D,0)</f>
        <v>0</v>
      </c>
      <c r="D530" s="95" t="s">
        <v>408</v>
      </c>
      <c r="E530" s="95">
        <f t="shared" si="27"/>
        <v>0</v>
      </c>
      <c r="F530" s="95">
        <v>10084</v>
      </c>
      <c r="G530" s="95">
        <f t="shared" si="25"/>
        <v>0</v>
      </c>
      <c r="J530" s="90" t="s">
        <v>114</v>
      </c>
      <c r="K530" s="91"/>
      <c r="L530" s="91"/>
      <c r="M530" s="91"/>
      <c r="N530" s="91"/>
      <c r="O530" s="91"/>
      <c r="P530" s="91"/>
      <c r="Q530" s="91"/>
      <c r="R530" s="91"/>
      <c r="S530" s="91"/>
    </row>
    <row r="531" spans="1:19" hidden="1" x14ac:dyDescent="0.2">
      <c r="A531" s="95" t="s">
        <v>618</v>
      </c>
      <c r="B531" s="95">
        <f>_xlfn.XLOOKUP(D531,'M A C R O S'!R:R,'M A C R O S'!D:D,0)</f>
        <v>0</v>
      </c>
      <c r="C531" s="95">
        <f>_xlfn.XLOOKUP(J531,'F U L L   S E T S  (-10%)'!T:T,'F U L L   S E T S  (-10%)'!E:E,0)+_xlfn.XLOOKUP(J531,'M A C R O S'!R:R,'M A C R O S'!D:D,0)</f>
        <v>0</v>
      </c>
      <c r="D531" s="95" t="s">
        <v>410</v>
      </c>
      <c r="E531" s="95">
        <f t="shared" si="27"/>
        <v>0</v>
      </c>
      <c r="F531" s="95">
        <v>10084</v>
      </c>
      <c r="G531" s="95">
        <f t="shared" si="25"/>
        <v>0</v>
      </c>
      <c r="J531" s="90" t="s">
        <v>114</v>
      </c>
      <c r="K531" s="91"/>
      <c r="L531" s="91"/>
      <c r="M531" s="91"/>
      <c r="N531" s="91"/>
      <c r="O531" s="91"/>
      <c r="P531" s="91"/>
      <c r="Q531" s="91"/>
      <c r="R531" s="91"/>
      <c r="S531" s="91"/>
    </row>
    <row r="532" spans="1:19" hidden="1" x14ac:dyDescent="0.2">
      <c r="A532" s="95" t="s">
        <v>618</v>
      </c>
      <c r="B532" s="95">
        <f>_xlfn.XLOOKUP(D532,'M A C R O S'!R:R,'M A C R O S'!D:D,0)</f>
        <v>0</v>
      </c>
      <c r="C532" s="95">
        <f>_xlfn.XLOOKUP(J532,'F U L L   S E T S  (-10%)'!T:T,'F U L L   S E T S  (-10%)'!E:E,0)+_xlfn.XLOOKUP(J532,'M A C R O S'!R:R,'M A C R O S'!D:D,0)</f>
        <v>0</v>
      </c>
      <c r="D532" s="95" t="s">
        <v>412</v>
      </c>
      <c r="E532" s="95">
        <f t="shared" si="27"/>
        <v>0</v>
      </c>
      <c r="F532" s="95">
        <v>10084</v>
      </c>
      <c r="G532" s="95">
        <f t="shared" si="25"/>
        <v>0</v>
      </c>
      <c r="J532" s="90" t="s">
        <v>114</v>
      </c>
      <c r="K532" s="91"/>
      <c r="L532" s="91"/>
      <c r="M532" s="91"/>
      <c r="N532" s="91"/>
      <c r="O532" s="91"/>
      <c r="P532" s="91"/>
      <c r="Q532" s="91"/>
      <c r="R532" s="91"/>
      <c r="S532" s="91"/>
    </row>
    <row r="533" spans="1:19" hidden="1" x14ac:dyDescent="0.2">
      <c r="A533" s="95" t="s">
        <v>618</v>
      </c>
      <c r="B533" s="95">
        <f>_xlfn.XLOOKUP(D533,'M A C R O S'!R:R,'M A C R O S'!D:D,0)</f>
        <v>0</v>
      </c>
      <c r="C533" s="95">
        <f>_xlfn.XLOOKUP(J533,'F U L L   S E T S  (-10%)'!T:T,'F U L L   S E T S  (-10%)'!E:E,0)+_xlfn.XLOOKUP(J533,'M A C R O S'!R:R,'M A C R O S'!D:D,0)</f>
        <v>0</v>
      </c>
      <c r="D533" s="95" t="s">
        <v>414</v>
      </c>
      <c r="E533" s="95">
        <f t="shared" si="27"/>
        <v>0</v>
      </c>
      <c r="F533" s="95">
        <v>10084</v>
      </c>
      <c r="G533" s="95">
        <f t="shared" si="25"/>
        <v>0</v>
      </c>
      <c r="J533" s="90" t="s">
        <v>114</v>
      </c>
      <c r="K533" s="91"/>
      <c r="L533" s="91"/>
      <c r="M533" s="91"/>
      <c r="N533" s="91"/>
      <c r="O533" s="91"/>
      <c r="P533" s="91"/>
      <c r="Q533" s="91"/>
      <c r="R533" s="91"/>
      <c r="S533" s="91"/>
    </row>
    <row r="534" spans="1:19" hidden="1" x14ac:dyDescent="0.2">
      <c r="A534" s="95" t="s">
        <v>618</v>
      </c>
      <c r="B534" s="95">
        <f>_xlfn.XLOOKUP(D534,'M A C R O S'!R:R,'M A C R O S'!D:D,0)</f>
        <v>0</v>
      </c>
      <c r="C534" s="95">
        <f>_xlfn.XLOOKUP(J534,'F U L L   S E T S  (-10%)'!T:T,'F U L L   S E T S  (-10%)'!E:E,0)+_xlfn.XLOOKUP(J534,'M A C R O S'!R:R,'M A C R O S'!D:D,0)</f>
        <v>0</v>
      </c>
      <c r="D534" s="95" t="s">
        <v>416</v>
      </c>
      <c r="E534" s="95">
        <f t="shared" si="27"/>
        <v>0</v>
      </c>
      <c r="F534" s="95">
        <v>10084</v>
      </c>
      <c r="G534" s="95">
        <f t="shared" si="25"/>
        <v>0</v>
      </c>
      <c r="J534" s="90" t="s">
        <v>114</v>
      </c>
      <c r="K534" s="91"/>
      <c r="L534" s="91"/>
      <c r="M534" s="91"/>
      <c r="N534" s="91"/>
      <c r="O534" s="91"/>
      <c r="P534" s="91"/>
      <c r="Q534" s="91"/>
      <c r="R534" s="91"/>
      <c r="S534" s="91"/>
    </row>
    <row r="535" spans="1:19" hidden="1" x14ac:dyDescent="0.2">
      <c r="A535" s="95" t="s">
        <v>618</v>
      </c>
      <c r="B535" s="95">
        <f>_xlfn.XLOOKUP(D535,'M A C R O S'!R:R,'M A C R O S'!D:D,0)</f>
        <v>0</v>
      </c>
      <c r="C535" s="95">
        <f>_xlfn.XLOOKUP(J535,'F U L L   S E T S  (-10%)'!T:T,'F U L L   S E T S  (-10%)'!E:E,0)+_xlfn.XLOOKUP(J535,'M A C R O S'!R:R,'M A C R O S'!D:D,0)</f>
        <v>0</v>
      </c>
      <c r="D535" s="95" t="s">
        <v>418</v>
      </c>
      <c r="E535" s="95">
        <f t="shared" si="27"/>
        <v>0</v>
      </c>
      <c r="F535" s="95">
        <v>10084</v>
      </c>
      <c r="G535" s="95">
        <f t="shared" si="25"/>
        <v>0</v>
      </c>
      <c r="J535" s="90" t="s">
        <v>114</v>
      </c>
      <c r="K535" s="91"/>
      <c r="L535" s="91"/>
      <c r="M535" s="91"/>
      <c r="N535" s="91"/>
      <c r="O535" s="91"/>
      <c r="P535" s="91"/>
      <c r="Q535" s="91"/>
      <c r="R535" s="91"/>
      <c r="S535" s="91"/>
    </row>
    <row r="536" spans="1:19" hidden="1" x14ac:dyDescent="0.2">
      <c r="A536" s="161" t="s">
        <v>618</v>
      </c>
      <c r="B536" s="161">
        <f>_xlfn.XLOOKUP(D536,'M A C R O S'!R:R,'M A C R O S'!E:E,0)</f>
        <v>0</v>
      </c>
      <c r="C536" s="161">
        <f t="shared" ref="C536:C550" si="28">SUM(K536+M536+O536)</f>
        <v>0</v>
      </c>
      <c r="D536" s="161" t="s">
        <v>259</v>
      </c>
      <c r="E536" s="161">
        <f t="shared" si="27"/>
        <v>0</v>
      </c>
      <c r="F536" s="161">
        <v>10085</v>
      </c>
      <c r="G536" s="161">
        <f t="shared" si="25"/>
        <v>0</v>
      </c>
      <c r="J536" s="91" t="s">
        <v>93</v>
      </c>
      <c r="K536" s="91">
        <f>_xlfn.XLOOKUP(J536,'F U L L   S E T S  (-10%)'!T:T,'F U L L   S E T S  (-10%)'!F:F,0)</f>
        <v>0</v>
      </c>
      <c r="L536" s="90" t="s">
        <v>95</v>
      </c>
      <c r="M536" s="91">
        <f>_xlfn.XLOOKUP(L536,'F U L L   S E T S  (-10%)'!T:T,'F U L L   S E T S  (-10%)'!F:F,0)+_xlfn.XLOOKUP(L536,'M A C R O S'!R:R,'M A C R O S'!E:E,0)</f>
        <v>0</v>
      </c>
      <c r="N536" s="91"/>
      <c r="O536" s="91"/>
      <c r="P536" s="91"/>
      <c r="Q536" s="91"/>
      <c r="R536" s="91"/>
      <c r="S536" s="91"/>
    </row>
    <row r="537" spans="1:19" hidden="1" x14ac:dyDescent="0.2">
      <c r="A537" s="95" t="s">
        <v>618</v>
      </c>
      <c r="B537" s="95">
        <f>_xlfn.XLOOKUP(D537,'M A C R O S'!R:R,'M A C R O S'!E:E,0)</f>
        <v>0</v>
      </c>
      <c r="C537" s="95">
        <f t="shared" si="28"/>
        <v>0</v>
      </c>
      <c r="D537" s="95" t="s">
        <v>261</v>
      </c>
      <c r="E537" s="95">
        <f t="shared" si="27"/>
        <v>0</v>
      </c>
      <c r="F537" s="95">
        <v>10085</v>
      </c>
      <c r="G537" s="95">
        <f t="shared" si="25"/>
        <v>0</v>
      </c>
      <c r="J537" s="91" t="s">
        <v>93</v>
      </c>
      <c r="K537" s="91">
        <f>_xlfn.XLOOKUP(J537,'F U L L   S E T S  (-10%)'!T:T,'F U L L   S E T S  (-10%)'!F:F,0)</f>
        <v>0</v>
      </c>
      <c r="L537" s="90" t="s">
        <v>95</v>
      </c>
      <c r="M537" s="91">
        <f>_xlfn.XLOOKUP(L537,'F U L L   S E T S  (-10%)'!T:T,'F U L L   S E T S  (-10%)'!F:F,0)+_xlfn.XLOOKUP(L537,'M A C R O S'!R:R,'M A C R O S'!E:E,0)</f>
        <v>0</v>
      </c>
      <c r="N537" s="91"/>
      <c r="O537" s="91"/>
      <c r="P537" s="91"/>
      <c r="Q537" s="91"/>
      <c r="R537" s="91"/>
      <c r="S537" s="91"/>
    </row>
    <row r="538" spans="1:19" hidden="1" x14ac:dyDescent="0.2">
      <c r="A538" s="95" t="s">
        <v>618</v>
      </c>
      <c r="B538" s="95">
        <f>_xlfn.XLOOKUP(D538,'M A C R O S'!R:R,'M A C R O S'!E:E,0)</f>
        <v>0</v>
      </c>
      <c r="C538" s="95">
        <f t="shared" si="28"/>
        <v>0</v>
      </c>
      <c r="D538" s="95" t="s">
        <v>263</v>
      </c>
      <c r="E538" s="95">
        <f t="shared" si="27"/>
        <v>0</v>
      </c>
      <c r="F538" s="95">
        <v>10085</v>
      </c>
      <c r="G538" s="95">
        <f t="shared" si="25"/>
        <v>0</v>
      </c>
      <c r="J538" s="91" t="s">
        <v>93</v>
      </c>
      <c r="K538" s="91">
        <f>_xlfn.XLOOKUP(J538,'F U L L   S E T S  (-10%)'!T:T,'F U L L   S E T S  (-10%)'!F:F,0)</f>
        <v>0</v>
      </c>
      <c r="L538" s="90" t="s">
        <v>95</v>
      </c>
      <c r="M538" s="91">
        <f>_xlfn.XLOOKUP(L538,'F U L L   S E T S  (-10%)'!T:T,'F U L L   S E T S  (-10%)'!F:F,0)+_xlfn.XLOOKUP(L538,'M A C R O S'!R:R,'M A C R O S'!E:E,0)</f>
        <v>0</v>
      </c>
      <c r="N538" s="91"/>
      <c r="O538" s="91"/>
      <c r="P538" s="91"/>
      <c r="Q538" s="91"/>
      <c r="R538" s="91"/>
      <c r="S538" s="91"/>
    </row>
    <row r="539" spans="1:19" hidden="1" x14ac:dyDescent="0.2">
      <c r="A539" s="95" t="s">
        <v>618</v>
      </c>
      <c r="B539" s="95">
        <f>_xlfn.XLOOKUP(D539,'M A C R O S'!R:R,'M A C R O S'!E:E,0)</f>
        <v>0</v>
      </c>
      <c r="C539" s="95">
        <f t="shared" si="28"/>
        <v>0</v>
      </c>
      <c r="D539" s="95" t="s">
        <v>265</v>
      </c>
      <c r="E539" s="95">
        <f t="shared" si="27"/>
        <v>0</v>
      </c>
      <c r="F539" s="95">
        <v>10085</v>
      </c>
      <c r="G539" s="95">
        <f t="shared" si="25"/>
        <v>0</v>
      </c>
      <c r="J539" s="91" t="s">
        <v>93</v>
      </c>
      <c r="K539" s="91">
        <f>_xlfn.XLOOKUP(J539,'F U L L   S E T S  (-10%)'!T:T,'F U L L   S E T S  (-10%)'!F:F,0)</f>
        <v>0</v>
      </c>
      <c r="L539" s="90" t="s">
        <v>95</v>
      </c>
      <c r="M539" s="91">
        <f>_xlfn.XLOOKUP(L539,'F U L L   S E T S  (-10%)'!T:T,'F U L L   S E T S  (-10%)'!F:F,0)+_xlfn.XLOOKUP(L539,'M A C R O S'!R:R,'M A C R O S'!E:E,0)</f>
        <v>0</v>
      </c>
      <c r="N539" s="91"/>
      <c r="O539" s="91"/>
      <c r="P539" s="91"/>
      <c r="Q539" s="91"/>
      <c r="R539" s="91"/>
      <c r="S539" s="91"/>
    </row>
    <row r="540" spans="1:19" hidden="1" x14ac:dyDescent="0.2">
      <c r="A540" s="95" t="s">
        <v>618</v>
      </c>
      <c r="B540" s="95">
        <f>_xlfn.XLOOKUP(D540,'M A C R O S'!R:R,'M A C R O S'!E:E,0)</f>
        <v>0</v>
      </c>
      <c r="C540" s="95">
        <f t="shared" si="28"/>
        <v>0</v>
      </c>
      <c r="D540" s="95" t="s">
        <v>267</v>
      </c>
      <c r="E540" s="95">
        <f t="shared" si="27"/>
        <v>0</v>
      </c>
      <c r="F540" s="95">
        <v>10085</v>
      </c>
      <c r="G540" s="95">
        <f t="shared" si="25"/>
        <v>0</v>
      </c>
      <c r="J540" s="91" t="s">
        <v>93</v>
      </c>
      <c r="K540" s="91">
        <f>_xlfn.XLOOKUP(J540,'F U L L   S E T S  (-10%)'!T:T,'F U L L   S E T S  (-10%)'!F:F,0)</f>
        <v>0</v>
      </c>
      <c r="L540" s="90" t="s">
        <v>95</v>
      </c>
      <c r="M540" s="91">
        <f>_xlfn.XLOOKUP(L540,'F U L L   S E T S  (-10%)'!T:T,'F U L L   S E T S  (-10%)'!F:F,0)+_xlfn.XLOOKUP(L540,'M A C R O S'!R:R,'M A C R O S'!E:E,0)</f>
        <v>0</v>
      </c>
      <c r="N540" s="91"/>
      <c r="O540" s="91"/>
      <c r="P540" s="91"/>
      <c r="Q540" s="91"/>
      <c r="R540" s="91"/>
      <c r="S540" s="91"/>
    </row>
    <row r="541" spans="1:19" hidden="1" x14ac:dyDescent="0.2">
      <c r="A541" s="95" t="s">
        <v>618</v>
      </c>
      <c r="B541" s="95">
        <f>_xlfn.XLOOKUP(D541,'M A C R O S'!R:R,'M A C R O S'!E:E,0)</f>
        <v>0</v>
      </c>
      <c r="C541" s="95">
        <f t="shared" si="28"/>
        <v>0</v>
      </c>
      <c r="D541" s="95" t="s">
        <v>269</v>
      </c>
      <c r="E541" s="95">
        <f t="shared" si="27"/>
        <v>0</v>
      </c>
      <c r="F541" s="95">
        <v>10085</v>
      </c>
      <c r="G541" s="95">
        <f t="shared" si="25"/>
        <v>0</v>
      </c>
      <c r="J541" s="91" t="s">
        <v>93</v>
      </c>
      <c r="K541" s="91">
        <f>_xlfn.XLOOKUP(J541,'F U L L   S E T S  (-10%)'!T:T,'F U L L   S E T S  (-10%)'!F:F,0)</f>
        <v>0</v>
      </c>
      <c r="L541" s="90" t="s">
        <v>95</v>
      </c>
      <c r="M541" s="91">
        <f>_xlfn.XLOOKUP(L541,'F U L L   S E T S  (-10%)'!T:T,'F U L L   S E T S  (-10%)'!F:F,0)+_xlfn.XLOOKUP(L541,'M A C R O S'!R:R,'M A C R O S'!E:E,0)</f>
        <v>0</v>
      </c>
      <c r="N541" s="91"/>
      <c r="O541" s="91"/>
      <c r="P541" s="91"/>
      <c r="Q541" s="91"/>
      <c r="R541" s="91"/>
      <c r="S541" s="91"/>
    </row>
    <row r="542" spans="1:19" hidden="1" x14ac:dyDescent="0.2">
      <c r="A542" s="95" t="s">
        <v>618</v>
      </c>
      <c r="B542" s="95">
        <f>_xlfn.XLOOKUP(D542,'M A C R O S'!R:R,'M A C R O S'!E:E,0)</f>
        <v>0</v>
      </c>
      <c r="C542" s="95">
        <f t="shared" si="28"/>
        <v>0</v>
      </c>
      <c r="D542" s="40" t="s">
        <v>271</v>
      </c>
      <c r="E542" s="95">
        <f t="shared" si="27"/>
        <v>0</v>
      </c>
      <c r="F542" s="95">
        <v>10085</v>
      </c>
      <c r="G542" s="95">
        <f t="shared" si="25"/>
        <v>0</v>
      </c>
      <c r="J542" s="91" t="s">
        <v>93</v>
      </c>
      <c r="K542" s="91">
        <f>_xlfn.XLOOKUP(J542,'F U L L   S E T S  (-10%)'!T:T,'F U L L   S E T S  (-10%)'!F:F,0)</f>
        <v>0</v>
      </c>
      <c r="L542" s="90" t="s">
        <v>95</v>
      </c>
      <c r="M542" s="91">
        <f>_xlfn.XLOOKUP(L542,'F U L L   S E T S  (-10%)'!T:T,'F U L L   S E T S  (-10%)'!F:F,0)+_xlfn.XLOOKUP(L542,'M A C R O S'!R:R,'M A C R O S'!E:E,0)</f>
        <v>0</v>
      </c>
      <c r="N542" s="91"/>
      <c r="O542" s="91"/>
      <c r="P542" s="91"/>
      <c r="Q542" s="91"/>
      <c r="R542" s="91"/>
      <c r="S542" s="91"/>
    </row>
    <row r="543" spans="1:19" hidden="1" x14ac:dyDescent="0.2">
      <c r="A543" s="95" t="s">
        <v>618</v>
      </c>
      <c r="B543" s="95">
        <f>_xlfn.XLOOKUP(D543,'M A C R O S'!R:R,'M A C R O S'!E:E,0)</f>
        <v>0</v>
      </c>
      <c r="C543" s="95">
        <f t="shared" si="28"/>
        <v>0</v>
      </c>
      <c r="D543" s="40" t="s">
        <v>273</v>
      </c>
      <c r="E543" s="95">
        <f t="shared" si="27"/>
        <v>0</v>
      </c>
      <c r="F543" s="95">
        <v>10085</v>
      </c>
      <c r="G543" s="95">
        <f t="shared" si="25"/>
        <v>0</v>
      </c>
      <c r="J543" s="91" t="s">
        <v>93</v>
      </c>
      <c r="K543" s="91">
        <f>_xlfn.XLOOKUP(J543,'F U L L   S E T S  (-10%)'!T:T,'F U L L   S E T S  (-10%)'!F:F,0)</f>
        <v>0</v>
      </c>
      <c r="L543" s="90" t="s">
        <v>95</v>
      </c>
      <c r="M543" s="91">
        <f>_xlfn.XLOOKUP(L543,'F U L L   S E T S  (-10%)'!T:T,'F U L L   S E T S  (-10%)'!F:F,0)+_xlfn.XLOOKUP(L543,'M A C R O S'!R:R,'M A C R O S'!E:E,0)</f>
        <v>0</v>
      </c>
      <c r="N543" s="91"/>
      <c r="O543" s="91"/>
      <c r="P543" s="91"/>
      <c r="Q543" s="91"/>
      <c r="R543" s="91"/>
      <c r="S543" s="91"/>
    </row>
    <row r="544" spans="1:19" hidden="1" x14ac:dyDescent="0.2">
      <c r="A544" s="95" t="s">
        <v>618</v>
      </c>
      <c r="B544" s="95">
        <f>_xlfn.XLOOKUP(D544,'M A C R O S'!R:R,'M A C R O S'!E:E,0)</f>
        <v>0</v>
      </c>
      <c r="C544" s="95">
        <f t="shared" si="28"/>
        <v>0</v>
      </c>
      <c r="D544" s="40" t="s">
        <v>275</v>
      </c>
      <c r="E544" s="95">
        <f t="shared" si="27"/>
        <v>0</v>
      </c>
      <c r="F544" s="95">
        <v>10085</v>
      </c>
      <c r="G544" s="95">
        <f t="shared" si="25"/>
        <v>0</v>
      </c>
      <c r="J544" s="91" t="s">
        <v>93</v>
      </c>
      <c r="K544" s="91">
        <f>_xlfn.XLOOKUP(J544,'F U L L   S E T S  (-10%)'!T:T,'F U L L   S E T S  (-10%)'!F:F,0)</f>
        <v>0</v>
      </c>
      <c r="L544" s="90" t="s">
        <v>95</v>
      </c>
      <c r="M544" s="91">
        <f>_xlfn.XLOOKUP(L544,'F U L L   S E T S  (-10%)'!T:T,'F U L L   S E T S  (-10%)'!F:F,0)+_xlfn.XLOOKUP(L544,'M A C R O S'!R:R,'M A C R O S'!E:E,0)</f>
        <v>0</v>
      </c>
      <c r="N544" s="91"/>
      <c r="O544" s="91"/>
      <c r="P544" s="91"/>
      <c r="Q544" s="91"/>
      <c r="R544" s="91"/>
      <c r="S544" s="91"/>
    </row>
    <row r="545" spans="1:19" hidden="1" x14ac:dyDescent="0.2">
      <c r="A545" s="95" t="s">
        <v>618</v>
      </c>
      <c r="B545" s="95">
        <f>_xlfn.XLOOKUP(D545,'M A C R O S'!R:R,'M A C R O S'!E:E,0)</f>
        <v>0</v>
      </c>
      <c r="C545" s="95">
        <f t="shared" si="28"/>
        <v>0</v>
      </c>
      <c r="D545" s="40" t="s">
        <v>277</v>
      </c>
      <c r="E545" s="95">
        <f t="shared" si="27"/>
        <v>0</v>
      </c>
      <c r="F545" s="95">
        <v>10085</v>
      </c>
      <c r="G545" s="95">
        <f t="shared" si="25"/>
        <v>0</v>
      </c>
      <c r="J545" s="91" t="s">
        <v>93</v>
      </c>
      <c r="K545" s="91">
        <f>_xlfn.XLOOKUP(J545,'F U L L   S E T S  (-10%)'!T:T,'F U L L   S E T S  (-10%)'!F:F,0)</f>
        <v>0</v>
      </c>
      <c r="L545" s="90" t="s">
        <v>95</v>
      </c>
      <c r="M545" s="91">
        <f>_xlfn.XLOOKUP(L545,'F U L L   S E T S  (-10%)'!T:T,'F U L L   S E T S  (-10%)'!F:F,0)+_xlfn.XLOOKUP(L545,'M A C R O S'!R:R,'M A C R O S'!E:E,0)</f>
        <v>0</v>
      </c>
      <c r="N545" s="91"/>
      <c r="O545" s="91"/>
      <c r="P545" s="91"/>
      <c r="Q545" s="91"/>
      <c r="R545" s="91"/>
      <c r="S545" s="91"/>
    </row>
    <row r="546" spans="1:19" hidden="1" x14ac:dyDescent="0.2">
      <c r="A546" s="95" t="s">
        <v>618</v>
      </c>
      <c r="B546" s="95">
        <f>_xlfn.XLOOKUP(D546,'M A C R O S'!R:R,'M A C R O S'!E:E,0)</f>
        <v>0</v>
      </c>
      <c r="C546" s="95">
        <f t="shared" si="28"/>
        <v>0</v>
      </c>
      <c r="D546" s="40" t="s">
        <v>279</v>
      </c>
      <c r="E546" s="95">
        <f t="shared" si="27"/>
        <v>0</v>
      </c>
      <c r="F546" s="95">
        <v>10085</v>
      </c>
      <c r="G546" s="95">
        <f t="shared" si="25"/>
        <v>0</v>
      </c>
      <c r="J546" s="91" t="s">
        <v>93</v>
      </c>
      <c r="K546" s="91">
        <f>_xlfn.XLOOKUP(J546,'F U L L   S E T S  (-10%)'!T:T,'F U L L   S E T S  (-10%)'!F:F,0)</f>
        <v>0</v>
      </c>
      <c r="L546" s="90" t="s">
        <v>95</v>
      </c>
      <c r="M546" s="91">
        <f>_xlfn.XLOOKUP(L546,'F U L L   S E T S  (-10%)'!T:T,'F U L L   S E T S  (-10%)'!F:F,0)+_xlfn.XLOOKUP(L546,'M A C R O S'!R:R,'M A C R O S'!E:E,0)</f>
        <v>0</v>
      </c>
      <c r="N546" s="91"/>
      <c r="O546" s="91"/>
      <c r="P546" s="91"/>
      <c r="Q546" s="91"/>
      <c r="R546" s="91"/>
      <c r="S546" s="91"/>
    </row>
    <row r="547" spans="1:19" hidden="1" x14ac:dyDescent="0.2">
      <c r="A547" s="95" t="s">
        <v>618</v>
      </c>
      <c r="B547" s="95">
        <f>_xlfn.XLOOKUP(D547,'M A C R O S'!R:R,'M A C R O S'!E:E,0)</f>
        <v>0</v>
      </c>
      <c r="C547" s="95">
        <f t="shared" si="28"/>
        <v>0</v>
      </c>
      <c r="D547" s="40" t="s">
        <v>281</v>
      </c>
      <c r="E547" s="95">
        <f t="shared" si="27"/>
        <v>0</v>
      </c>
      <c r="F547" s="95">
        <v>10085</v>
      </c>
      <c r="G547" s="95">
        <f t="shared" si="25"/>
        <v>0</v>
      </c>
      <c r="J547" s="91" t="s">
        <v>93</v>
      </c>
      <c r="K547" s="91">
        <f>_xlfn.XLOOKUP(J547,'F U L L   S E T S  (-10%)'!T:T,'F U L L   S E T S  (-10%)'!F:F,0)</f>
        <v>0</v>
      </c>
      <c r="L547" s="90" t="s">
        <v>95</v>
      </c>
      <c r="M547" s="91">
        <f>_xlfn.XLOOKUP(L547,'F U L L   S E T S  (-10%)'!T:T,'F U L L   S E T S  (-10%)'!F:F,0)+_xlfn.XLOOKUP(L547,'M A C R O S'!R:R,'M A C R O S'!E:E,0)</f>
        <v>0</v>
      </c>
      <c r="N547" s="91"/>
      <c r="O547" s="91"/>
      <c r="P547" s="91"/>
      <c r="Q547" s="91"/>
      <c r="R547" s="91"/>
      <c r="S547" s="91"/>
    </row>
    <row r="548" spans="1:19" hidden="1" x14ac:dyDescent="0.2">
      <c r="A548" s="95" t="s">
        <v>618</v>
      </c>
      <c r="B548" s="95">
        <f>_xlfn.XLOOKUP(D548,'M A C R O S'!R:R,'M A C R O S'!E:E,0)</f>
        <v>0</v>
      </c>
      <c r="C548" s="95">
        <f t="shared" si="28"/>
        <v>0</v>
      </c>
      <c r="D548" s="40" t="s">
        <v>283</v>
      </c>
      <c r="E548" s="95">
        <f t="shared" si="27"/>
        <v>0</v>
      </c>
      <c r="F548" s="95">
        <v>10085</v>
      </c>
      <c r="G548" s="95">
        <f t="shared" si="25"/>
        <v>0</v>
      </c>
      <c r="J548" s="91" t="s">
        <v>93</v>
      </c>
      <c r="K548" s="91">
        <f>_xlfn.XLOOKUP(J548,'F U L L   S E T S  (-10%)'!T:T,'F U L L   S E T S  (-10%)'!F:F,0)</f>
        <v>0</v>
      </c>
      <c r="L548" s="90" t="s">
        <v>95</v>
      </c>
      <c r="M548" s="91">
        <f>_xlfn.XLOOKUP(L548,'F U L L   S E T S  (-10%)'!T:T,'F U L L   S E T S  (-10%)'!F:F,0)+_xlfn.XLOOKUP(L548,'M A C R O S'!R:R,'M A C R O S'!E:E,0)</f>
        <v>0</v>
      </c>
      <c r="N548" s="91"/>
      <c r="O548" s="91"/>
      <c r="P548" s="91"/>
      <c r="Q548" s="91"/>
      <c r="R548" s="91"/>
      <c r="S548" s="91"/>
    </row>
    <row r="549" spans="1:19" hidden="1" x14ac:dyDescent="0.2">
      <c r="A549" s="95" t="s">
        <v>618</v>
      </c>
      <c r="B549" s="95">
        <f>_xlfn.XLOOKUP(D549,'M A C R O S'!R:R,'M A C R O S'!E:E,0)</f>
        <v>0</v>
      </c>
      <c r="C549" s="95">
        <f t="shared" si="28"/>
        <v>0</v>
      </c>
      <c r="D549" s="40" t="s">
        <v>285</v>
      </c>
      <c r="E549" s="95">
        <f t="shared" si="27"/>
        <v>0</v>
      </c>
      <c r="F549" s="95">
        <v>10085</v>
      </c>
      <c r="G549" s="95">
        <f t="shared" si="25"/>
        <v>0</v>
      </c>
      <c r="J549" s="91" t="s">
        <v>93</v>
      </c>
      <c r="K549" s="91">
        <f>_xlfn.XLOOKUP(J549,'F U L L   S E T S  (-10%)'!T:T,'F U L L   S E T S  (-10%)'!F:F,0)</f>
        <v>0</v>
      </c>
      <c r="L549" s="90" t="s">
        <v>95</v>
      </c>
      <c r="M549" s="91">
        <f>_xlfn.XLOOKUP(L549,'F U L L   S E T S  (-10%)'!T:T,'F U L L   S E T S  (-10%)'!F:F,0)+_xlfn.XLOOKUP(L549,'M A C R O S'!R:R,'M A C R O S'!E:E,0)</f>
        <v>0</v>
      </c>
      <c r="N549" s="91"/>
      <c r="O549" s="91"/>
      <c r="P549" s="91"/>
      <c r="Q549" s="91"/>
      <c r="R549" s="91"/>
      <c r="S549" s="91"/>
    </row>
    <row r="550" spans="1:19" hidden="1" x14ac:dyDescent="0.2">
      <c r="A550" s="95" t="s">
        <v>618</v>
      </c>
      <c r="B550" s="95">
        <f>_xlfn.XLOOKUP(D550,'M A C R O S'!R:R,'M A C R O S'!E:E,0)</f>
        <v>0</v>
      </c>
      <c r="C550" s="95">
        <f t="shared" si="28"/>
        <v>0</v>
      </c>
      <c r="D550" s="40" t="s">
        <v>287</v>
      </c>
      <c r="E550" s="95">
        <f t="shared" si="27"/>
        <v>0</v>
      </c>
      <c r="F550" s="95">
        <v>10085</v>
      </c>
      <c r="G550" s="95">
        <f t="shared" si="25"/>
        <v>0</v>
      </c>
      <c r="J550" s="91" t="s">
        <v>93</v>
      </c>
      <c r="K550" s="91">
        <f>_xlfn.XLOOKUP(J550,'F U L L   S E T S  (-10%)'!T:T,'F U L L   S E T S  (-10%)'!F:F,0)</f>
        <v>0</v>
      </c>
      <c r="L550" s="90" t="s">
        <v>95</v>
      </c>
      <c r="M550" s="91">
        <f>_xlfn.XLOOKUP(L550,'F U L L   S E T S  (-10%)'!T:T,'F U L L   S E T S  (-10%)'!F:F,0)+_xlfn.XLOOKUP(L550,'M A C R O S'!R:R,'M A C R O S'!E:E,0)</f>
        <v>0</v>
      </c>
      <c r="N550" s="91"/>
      <c r="O550" s="91"/>
      <c r="P550" s="91"/>
      <c r="Q550" s="91"/>
      <c r="R550" s="91"/>
      <c r="S550" s="91"/>
    </row>
    <row r="551" spans="1:19" hidden="1" x14ac:dyDescent="0.2">
      <c r="A551" s="163" t="s">
        <v>618</v>
      </c>
      <c r="B551" s="163">
        <f>_xlfn.XLOOKUP(D551,'M A C R O S'!R:R,'M A C R O S'!E:E,0)</f>
        <v>0</v>
      </c>
      <c r="C551" s="163">
        <f>_xlfn.XLOOKUP(J551,'F U L L   S E T S  (-10%)'!T:T,'F U L L   S E T S  (-10%)'!F:F,0)+_xlfn.XLOOKUP('Data Sheet '!J551,'M A C R O S'!R:R,'M A C R O S'!E:E,0)</f>
        <v>0</v>
      </c>
      <c r="D551" s="163" t="s">
        <v>340</v>
      </c>
      <c r="E551" s="163">
        <f t="shared" si="27"/>
        <v>0</v>
      </c>
      <c r="F551" s="163">
        <v>10085</v>
      </c>
      <c r="G551" s="161">
        <f t="shared" si="25"/>
        <v>0</v>
      </c>
      <c r="J551" s="90" t="s">
        <v>106</v>
      </c>
      <c r="K551" s="91"/>
      <c r="L551" s="91"/>
      <c r="M551" s="91"/>
      <c r="N551" s="91"/>
      <c r="O551" s="91"/>
      <c r="P551" s="91"/>
      <c r="Q551" s="91"/>
      <c r="R551" s="91"/>
      <c r="S551" s="91"/>
    </row>
    <row r="552" spans="1:19" hidden="1" x14ac:dyDescent="0.2">
      <c r="A552" s="95" t="s">
        <v>618</v>
      </c>
      <c r="B552" s="95">
        <f>_xlfn.XLOOKUP(D552,'M A C R O S'!R:R,'M A C R O S'!E:E,0)</f>
        <v>0</v>
      </c>
      <c r="C552" s="95">
        <f>_xlfn.XLOOKUP(J552,'F U L L   S E T S  (-10%)'!T:T,'F U L L   S E T S  (-10%)'!F:F,0)+_xlfn.XLOOKUP('Data Sheet '!J552,'M A C R O S'!R:R,'M A C R O S'!E:E,0)</f>
        <v>0</v>
      </c>
      <c r="D552" s="95" t="s">
        <v>342</v>
      </c>
      <c r="E552" s="95">
        <f t="shared" si="27"/>
        <v>0</v>
      </c>
      <c r="F552" s="95">
        <v>10085</v>
      </c>
      <c r="G552" s="95">
        <f t="shared" si="25"/>
        <v>0</v>
      </c>
      <c r="J552" s="90" t="s">
        <v>106</v>
      </c>
      <c r="K552" s="91"/>
      <c r="L552" s="91"/>
      <c r="M552" s="91"/>
      <c r="N552" s="91"/>
      <c r="O552" s="91"/>
      <c r="P552" s="91"/>
      <c r="Q552" s="91"/>
      <c r="R552" s="91"/>
      <c r="S552" s="91"/>
    </row>
    <row r="553" spans="1:19" hidden="1" x14ac:dyDescent="0.2">
      <c r="A553" s="95" t="s">
        <v>618</v>
      </c>
      <c r="B553" s="95">
        <f>_xlfn.XLOOKUP(D553,'M A C R O S'!R:R,'M A C R O S'!E:E,0)</f>
        <v>0</v>
      </c>
      <c r="C553" s="95">
        <f>_xlfn.XLOOKUP(J553,'F U L L   S E T S  (-10%)'!T:T,'F U L L   S E T S  (-10%)'!F:F,0)+_xlfn.XLOOKUP('Data Sheet '!J553,'M A C R O S'!R:R,'M A C R O S'!E:E,0)</f>
        <v>0</v>
      </c>
      <c r="D553" s="95" t="s">
        <v>344</v>
      </c>
      <c r="E553" s="95">
        <f t="shared" si="27"/>
        <v>0</v>
      </c>
      <c r="F553" s="95">
        <v>10085</v>
      </c>
      <c r="G553" s="95">
        <f t="shared" si="25"/>
        <v>0</v>
      </c>
      <c r="J553" s="90" t="s">
        <v>106</v>
      </c>
      <c r="K553" s="91"/>
      <c r="L553" s="91"/>
      <c r="M553" s="91"/>
      <c r="N553" s="91"/>
      <c r="O553" s="91"/>
      <c r="P553" s="91"/>
      <c r="R553" s="91"/>
      <c r="S553" s="91"/>
    </row>
    <row r="554" spans="1:19" hidden="1" x14ac:dyDescent="0.2">
      <c r="A554" s="95" t="s">
        <v>618</v>
      </c>
      <c r="B554" s="95">
        <f>_xlfn.XLOOKUP(D554,'M A C R O S'!R:R,'M A C R O S'!E:E,0)</f>
        <v>0</v>
      </c>
      <c r="C554" s="95">
        <f>_xlfn.XLOOKUP(J554,'F U L L   S E T S  (-10%)'!T:T,'F U L L   S E T S  (-10%)'!F:F,0)+_xlfn.XLOOKUP('Data Sheet '!J554,'M A C R O S'!R:R,'M A C R O S'!E:E,0)</f>
        <v>0</v>
      </c>
      <c r="D554" s="95" t="s">
        <v>346</v>
      </c>
      <c r="E554" s="95">
        <f t="shared" si="27"/>
        <v>0</v>
      </c>
      <c r="F554" s="95">
        <v>10085</v>
      </c>
      <c r="G554" s="95">
        <f t="shared" si="25"/>
        <v>0</v>
      </c>
      <c r="J554" s="90" t="s">
        <v>106</v>
      </c>
      <c r="K554" s="91"/>
      <c r="L554" s="91"/>
      <c r="M554" s="91"/>
      <c r="N554" s="91"/>
      <c r="O554" s="91"/>
      <c r="P554" s="91"/>
      <c r="Q554" s="91"/>
      <c r="R554" s="91"/>
      <c r="S554" s="91"/>
    </row>
    <row r="555" spans="1:19" hidden="1" x14ac:dyDescent="0.2">
      <c r="A555" s="95" t="s">
        <v>618</v>
      </c>
      <c r="B555" s="95">
        <f>_xlfn.XLOOKUP(D555,'M A C R O S'!R:R,'M A C R O S'!E:E,0)</f>
        <v>0</v>
      </c>
      <c r="C555" s="95">
        <f>_xlfn.XLOOKUP(J555,'F U L L   S E T S  (-10%)'!T:T,'F U L L   S E T S  (-10%)'!F:F,0)+_xlfn.XLOOKUP('Data Sheet '!J555,'M A C R O S'!R:R,'M A C R O S'!E:E,0)</f>
        <v>0</v>
      </c>
      <c r="D555" s="95" t="s">
        <v>348</v>
      </c>
      <c r="E555" s="95">
        <f t="shared" si="27"/>
        <v>0</v>
      </c>
      <c r="F555" s="95">
        <v>10085</v>
      </c>
      <c r="G555" s="95">
        <f t="shared" si="25"/>
        <v>0</v>
      </c>
      <c r="J555" s="90" t="s">
        <v>106</v>
      </c>
      <c r="K555" s="91"/>
      <c r="L555" s="91"/>
      <c r="M555" s="91"/>
      <c r="N555" s="91"/>
      <c r="O555" s="91"/>
      <c r="P555" s="91"/>
      <c r="Q555" s="91"/>
      <c r="R555" s="91"/>
      <c r="S555" s="91"/>
    </row>
    <row r="556" spans="1:19" hidden="1" x14ac:dyDescent="0.2">
      <c r="A556" s="95" t="s">
        <v>618</v>
      </c>
      <c r="B556" s="95">
        <f>_xlfn.XLOOKUP(D556,'M A C R O S'!R:R,'M A C R O S'!E:E,0)</f>
        <v>0</v>
      </c>
      <c r="C556" s="95">
        <f>_xlfn.XLOOKUP(J556,'F U L L   S E T S  (-10%)'!T:T,'F U L L   S E T S  (-10%)'!F:F,0)+_xlfn.XLOOKUP('Data Sheet '!J556,'M A C R O S'!R:R,'M A C R O S'!E:E,0)</f>
        <v>0</v>
      </c>
      <c r="D556" s="141" t="s">
        <v>350</v>
      </c>
      <c r="E556" s="95">
        <f t="shared" ref="E556:E559" si="29">SUM(B556:C556)</f>
        <v>0</v>
      </c>
      <c r="F556" s="95">
        <v>10085</v>
      </c>
      <c r="G556" s="95">
        <f t="shared" si="25"/>
        <v>0</v>
      </c>
      <c r="J556" s="90" t="s">
        <v>106</v>
      </c>
      <c r="K556" s="91"/>
      <c r="L556" s="91"/>
      <c r="M556" s="91"/>
      <c r="N556" s="91"/>
      <c r="O556" s="91"/>
      <c r="P556" s="91"/>
      <c r="Q556" s="91"/>
      <c r="R556" s="91"/>
      <c r="S556" s="91"/>
    </row>
    <row r="557" spans="1:19" hidden="1" x14ac:dyDescent="0.2">
      <c r="A557" s="95" t="s">
        <v>618</v>
      </c>
      <c r="B557" s="95">
        <f>_xlfn.XLOOKUP(D557,'M A C R O S'!R:R,'M A C R O S'!E:E,0)</f>
        <v>0</v>
      </c>
      <c r="C557" s="95">
        <f>_xlfn.XLOOKUP(J557,'F U L L   S E T S  (-10%)'!T:T,'F U L L   S E T S  (-10%)'!F:F,0)+_xlfn.XLOOKUP('Data Sheet '!J557,'M A C R O S'!R:R,'M A C R O S'!E:E,0)</f>
        <v>0</v>
      </c>
      <c r="D557" s="140" t="s">
        <v>352</v>
      </c>
      <c r="E557" s="95">
        <f t="shared" si="29"/>
        <v>0</v>
      </c>
      <c r="F557" s="95">
        <v>10085</v>
      </c>
      <c r="G557" s="95">
        <f t="shared" si="25"/>
        <v>0</v>
      </c>
      <c r="J557" s="90" t="s">
        <v>106</v>
      </c>
      <c r="K557" s="91"/>
      <c r="L557" s="91"/>
      <c r="M557" s="91"/>
      <c r="N557" s="91"/>
      <c r="O557" s="91"/>
      <c r="P557" s="91"/>
      <c r="Q557" s="91"/>
      <c r="R557" s="91"/>
      <c r="S557" s="91"/>
    </row>
    <row r="558" spans="1:19" hidden="1" x14ac:dyDescent="0.2">
      <c r="A558" s="95" t="s">
        <v>618</v>
      </c>
      <c r="B558" s="95">
        <f>_xlfn.XLOOKUP(D558,'M A C R O S'!R:R,'M A C R O S'!E:E,0)</f>
        <v>0</v>
      </c>
      <c r="C558" s="95">
        <f>_xlfn.XLOOKUP(J558,'F U L L   S E T S  (-10%)'!T:T,'F U L L   S E T S  (-10%)'!F:F,0)+_xlfn.XLOOKUP('Data Sheet '!J558,'M A C R O S'!R:R,'M A C R O S'!E:E,0)</f>
        <v>0</v>
      </c>
      <c r="D558" s="141" t="s">
        <v>354</v>
      </c>
      <c r="E558" s="95">
        <f t="shared" si="29"/>
        <v>0</v>
      </c>
      <c r="F558" s="95">
        <v>10085</v>
      </c>
      <c r="G558" s="95">
        <f t="shared" si="25"/>
        <v>0</v>
      </c>
      <c r="J558" s="90" t="s">
        <v>106</v>
      </c>
      <c r="K558" s="91"/>
      <c r="L558" s="91"/>
      <c r="M558" s="91"/>
      <c r="N558" s="91"/>
      <c r="O558" s="91"/>
      <c r="P558" s="91"/>
      <c r="Q558" s="91"/>
      <c r="R558" s="91"/>
      <c r="S558" s="91"/>
    </row>
    <row r="559" spans="1:19" hidden="1" x14ac:dyDescent="0.2">
      <c r="A559" s="95" t="s">
        <v>618</v>
      </c>
      <c r="B559" s="95">
        <f>_xlfn.XLOOKUP(D559,'M A C R O S'!R:R,'M A C R O S'!E:E,0)</f>
        <v>0</v>
      </c>
      <c r="C559" s="95">
        <f>_xlfn.XLOOKUP(J559,'F U L L   S E T S  (-10%)'!T:T,'F U L L   S E T S  (-10%)'!F:F,0)+_xlfn.XLOOKUP('Data Sheet '!J559,'M A C R O S'!R:R,'M A C R O S'!E:E,0)</f>
        <v>0</v>
      </c>
      <c r="D559" s="140" t="s">
        <v>356</v>
      </c>
      <c r="E559" s="95">
        <f t="shared" si="29"/>
        <v>0</v>
      </c>
      <c r="F559" s="95">
        <v>10085</v>
      </c>
      <c r="G559" s="95">
        <f t="shared" si="25"/>
        <v>0</v>
      </c>
      <c r="J559" s="90" t="s">
        <v>106</v>
      </c>
      <c r="K559" s="91"/>
      <c r="L559" s="91"/>
      <c r="M559" s="91"/>
      <c r="N559" s="91"/>
      <c r="O559" s="91"/>
      <c r="P559" s="91"/>
      <c r="Q559" s="91"/>
      <c r="R559" s="91"/>
      <c r="S559" s="91"/>
    </row>
    <row r="560" spans="1:19" hidden="1" x14ac:dyDescent="0.2">
      <c r="A560" s="163" t="s">
        <v>618</v>
      </c>
      <c r="B560" s="163">
        <f>_xlfn.XLOOKUP(D560,'M A C R O S'!R:R,'M A C R O S'!E:E,0)</f>
        <v>0</v>
      </c>
      <c r="C560" s="163">
        <f>_xlfn.XLOOKUP(J560,'F U L L   S E T S  (-10%)'!T:T,'F U L L   S E T S  (-10%)'!F:F,0)+_xlfn.XLOOKUP(J560,'M A C R O S'!R:R,'M A C R O S'!E:E,0)</f>
        <v>0</v>
      </c>
      <c r="D560" s="163" t="s">
        <v>390</v>
      </c>
      <c r="E560" s="163">
        <f t="shared" ref="E560:E594" si="30">SUM(B560:C560)</f>
        <v>0</v>
      </c>
      <c r="F560" s="163">
        <v>10085</v>
      </c>
      <c r="G560" s="161">
        <f t="shared" si="25"/>
        <v>0</v>
      </c>
      <c r="J560" s="90" t="s">
        <v>114</v>
      </c>
      <c r="K560" s="91"/>
      <c r="L560" s="91"/>
      <c r="M560" s="91"/>
      <c r="N560" s="91"/>
      <c r="O560" s="91"/>
      <c r="P560" s="91"/>
      <c r="Q560" s="91"/>
      <c r="R560" s="91"/>
      <c r="S560" s="91"/>
    </row>
    <row r="561" spans="1:19" hidden="1" x14ac:dyDescent="0.2">
      <c r="A561" s="95" t="s">
        <v>618</v>
      </c>
      <c r="B561" s="95">
        <f>_xlfn.XLOOKUP(D561,'M A C R O S'!R:R,'M A C R O S'!E:E,0)</f>
        <v>0</v>
      </c>
      <c r="C561" s="95">
        <f>_xlfn.XLOOKUP(J561,'F U L L   S E T S  (-10%)'!T:T,'F U L L   S E T S  (-10%)'!F:F,0)+_xlfn.XLOOKUP(J561,'M A C R O S'!R:R,'M A C R O S'!E:E,0)</f>
        <v>0</v>
      </c>
      <c r="D561" s="95" t="s">
        <v>392</v>
      </c>
      <c r="E561" s="95">
        <f t="shared" si="30"/>
        <v>0</v>
      </c>
      <c r="F561" s="95">
        <v>10085</v>
      </c>
      <c r="G561" s="95">
        <f t="shared" si="25"/>
        <v>0</v>
      </c>
      <c r="J561" s="90" t="s">
        <v>114</v>
      </c>
      <c r="K561" s="91"/>
      <c r="L561" s="91"/>
      <c r="M561" s="91"/>
      <c r="N561" s="91"/>
      <c r="O561" s="91"/>
      <c r="P561" s="91"/>
      <c r="Q561" s="91"/>
      <c r="R561" s="91"/>
      <c r="S561" s="91"/>
    </row>
    <row r="562" spans="1:19" hidden="1" x14ac:dyDescent="0.2">
      <c r="A562" s="95" t="s">
        <v>618</v>
      </c>
      <c r="B562" s="95">
        <f>_xlfn.XLOOKUP(D562,'M A C R O S'!R:R,'M A C R O S'!E:E,0)</f>
        <v>0</v>
      </c>
      <c r="C562" s="95">
        <f>_xlfn.XLOOKUP(J562,'F U L L   S E T S  (-10%)'!T:T,'F U L L   S E T S  (-10%)'!F:F,0)+_xlfn.XLOOKUP(J562,'M A C R O S'!R:R,'M A C R O S'!E:E,0)</f>
        <v>0</v>
      </c>
      <c r="D562" s="95" t="s">
        <v>394</v>
      </c>
      <c r="E562" s="95">
        <f t="shared" si="30"/>
        <v>0</v>
      </c>
      <c r="F562" s="95">
        <v>10085</v>
      </c>
      <c r="G562" s="95">
        <f t="shared" si="25"/>
        <v>0</v>
      </c>
      <c r="J562" s="90" t="s">
        <v>114</v>
      </c>
      <c r="K562" s="91"/>
      <c r="L562" s="91"/>
      <c r="M562" s="91"/>
      <c r="N562" s="91"/>
      <c r="O562" s="91"/>
      <c r="P562" s="91"/>
      <c r="Q562" s="91"/>
      <c r="R562" s="91"/>
      <c r="S562" s="91"/>
    </row>
    <row r="563" spans="1:19" hidden="1" x14ac:dyDescent="0.2">
      <c r="A563" s="95" t="s">
        <v>618</v>
      </c>
      <c r="B563" s="95">
        <f>_xlfn.XLOOKUP(D563,'M A C R O S'!R:R,'M A C R O S'!E:E,0)</f>
        <v>0</v>
      </c>
      <c r="C563" s="95">
        <f>_xlfn.XLOOKUP(J563,'F U L L   S E T S  (-10%)'!T:T,'F U L L   S E T S  (-10%)'!F:F,0)+_xlfn.XLOOKUP(J563,'M A C R O S'!R:R,'M A C R O S'!E:E,0)</f>
        <v>0</v>
      </c>
      <c r="D563" s="95" t="s">
        <v>396</v>
      </c>
      <c r="E563" s="95">
        <f t="shared" si="30"/>
        <v>0</v>
      </c>
      <c r="F563" s="95">
        <v>10085</v>
      </c>
      <c r="G563" s="95">
        <f t="shared" si="25"/>
        <v>0</v>
      </c>
      <c r="J563" s="90" t="s">
        <v>114</v>
      </c>
      <c r="K563" s="91"/>
      <c r="L563" s="91"/>
      <c r="M563" s="91"/>
      <c r="N563" s="91"/>
      <c r="O563" s="91"/>
      <c r="P563" s="91"/>
      <c r="Q563" s="91"/>
      <c r="R563" s="91"/>
      <c r="S563" s="91"/>
    </row>
    <row r="564" spans="1:19" hidden="1" x14ac:dyDescent="0.2">
      <c r="A564" s="95" t="s">
        <v>618</v>
      </c>
      <c r="B564" s="95">
        <f>_xlfn.XLOOKUP(D564,'M A C R O S'!R:R,'M A C R O S'!E:E,0)</f>
        <v>0</v>
      </c>
      <c r="C564" s="95">
        <f>_xlfn.XLOOKUP(J564,'F U L L   S E T S  (-10%)'!T:T,'F U L L   S E T S  (-10%)'!F:F,0)+_xlfn.XLOOKUP(J564,'M A C R O S'!R:R,'M A C R O S'!E:E,0)</f>
        <v>0</v>
      </c>
      <c r="D564" s="95" t="s">
        <v>398</v>
      </c>
      <c r="E564" s="95">
        <f t="shared" si="30"/>
        <v>0</v>
      </c>
      <c r="F564" s="95">
        <v>10085</v>
      </c>
      <c r="G564" s="95">
        <f t="shared" si="25"/>
        <v>0</v>
      </c>
      <c r="J564" s="90" t="s">
        <v>114</v>
      </c>
      <c r="K564" s="91"/>
      <c r="L564" s="91"/>
      <c r="M564" s="91"/>
      <c r="N564" s="91"/>
      <c r="O564" s="91"/>
      <c r="P564" s="91"/>
      <c r="Q564" s="91"/>
      <c r="R564" s="91"/>
      <c r="S564" s="91"/>
    </row>
    <row r="565" spans="1:19" hidden="1" x14ac:dyDescent="0.2">
      <c r="A565" s="95" t="s">
        <v>618</v>
      </c>
      <c r="B565" s="95">
        <f>_xlfn.XLOOKUP(D565,'M A C R O S'!R:R,'M A C R O S'!E:E,0)</f>
        <v>0</v>
      </c>
      <c r="C565" s="95">
        <f>_xlfn.XLOOKUP(J565,'F U L L   S E T S  (-10%)'!T:T,'F U L L   S E T S  (-10%)'!F:F,0)+_xlfn.XLOOKUP(J565,'M A C R O S'!R:R,'M A C R O S'!E:E,0)</f>
        <v>0</v>
      </c>
      <c r="D565" s="95" t="s">
        <v>400</v>
      </c>
      <c r="E565" s="95">
        <f t="shared" si="30"/>
        <v>0</v>
      </c>
      <c r="F565" s="95">
        <v>10085</v>
      </c>
      <c r="G565" s="95">
        <f t="shared" si="25"/>
        <v>0</v>
      </c>
      <c r="J565" s="90" t="s">
        <v>114</v>
      </c>
      <c r="K565" s="91"/>
      <c r="L565" s="91"/>
      <c r="M565" s="91"/>
      <c r="N565" s="91"/>
      <c r="O565" s="91"/>
      <c r="P565" s="91"/>
      <c r="Q565" s="91"/>
      <c r="R565" s="91"/>
      <c r="S565" s="91"/>
    </row>
    <row r="566" spans="1:19" hidden="1" x14ac:dyDescent="0.2">
      <c r="A566" s="95" t="s">
        <v>618</v>
      </c>
      <c r="B566" s="95">
        <f>_xlfn.XLOOKUP(D566,'M A C R O S'!R:R,'M A C R O S'!E:E,0)</f>
        <v>0</v>
      </c>
      <c r="C566" s="95">
        <f>_xlfn.XLOOKUP(J566,'F U L L   S E T S  (-10%)'!T:T,'F U L L   S E T S  (-10%)'!F:F,0)+_xlfn.XLOOKUP(J566,'M A C R O S'!R:R,'M A C R O S'!E:E,0)</f>
        <v>0</v>
      </c>
      <c r="D566" s="95" t="s">
        <v>402</v>
      </c>
      <c r="E566" s="95">
        <f t="shared" si="30"/>
        <v>0</v>
      </c>
      <c r="F566" s="95">
        <v>10085</v>
      </c>
      <c r="G566" s="95">
        <f t="shared" si="25"/>
        <v>0</v>
      </c>
      <c r="J566" s="90" t="s">
        <v>114</v>
      </c>
      <c r="K566" s="91"/>
      <c r="L566" s="91"/>
      <c r="M566" s="91"/>
      <c r="N566" s="91"/>
      <c r="O566" s="91"/>
      <c r="P566" s="91"/>
      <c r="Q566" s="91"/>
      <c r="R566" s="91"/>
      <c r="S566" s="91"/>
    </row>
    <row r="567" spans="1:19" hidden="1" x14ac:dyDescent="0.2">
      <c r="A567" s="95" t="s">
        <v>618</v>
      </c>
      <c r="B567" s="95">
        <f>_xlfn.XLOOKUP(D567,'M A C R O S'!R:R,'M A C R O S'!E:E,0)</f>
        <v>0</v>
      </c>
      <c r="C567" s="95">
        <f>_xlfn.XLOOKUP(J567,'F U L L   S E T S  (-10%)'!T:T,'F U L L   S E T S  (-10%)'!F:F,0)+_xlfn.XLOOKUP(J567,'M A C R O S'!R:R,'M A C R O S'!E:E,0)</f>
        <v>0</v>
      </c>
      <c r="D567" s="95" t="s">
        <v>404</v>
      </c>
      <c r="E567" s="95">
        <f t="shared" si="30"/>
        <v>0</v>
      </c>
      <c r="F567" s="95">
        <v>10085</v>
      </c>
      <c r="G567" s="95">
        <f t="shared" si="25"/>
        <v>0</v>
      </c>
      <c r="J567" s="90" t="s">
        <v>114</v>
      </c>
      <c r="K567" s="91"/>
      <c r="L567" s="91"/>
      <c r="M567" s="91"/>
      <c r="N567" s="91"/>
      <c r="O567" s="91"/>
      <c r="P567" s="91"/>
      <c r="Q567" s="91"/>
      <c r="R567" s="91"/>
      <c r="S567" s="91"/>
    </row>
    <row r="568" spans="1:19" hidden="1" x14ac:dyDescent="0.2">
      <c r="A568" s="95" t="s">
        <v>618</v>
      </c>
      <c r="B568" s="95">
        <f>_xlfn.XLOOKUP(D568,'M A C R O S'!R:R,'M A C R O S'!E:E,0)</f>
        <v>0</v>
      </c>
      <c r="C568" s="95">
        <f>_xlfn.XLOOKUP(J568,'F U L L   S E T S  (-10%)'!T:T,'F U L L   S E T S  (-10%)'!F:F,0)+_xlfn.XLOOKUP(J568,'M A C R O S'!R:R,'M A C R O S'!E:E,0)</f>
        <v>0</v>
      </c>
      <c r="D568" s="95" t="s">
        <v>406</v>
      </c>
      <c r="E568" s="95">
        <f t="shared" si="30"/>
        <v>0</v>
      </c>
      <c r="F568" s="95">
        <v>10085</v>
      </c>
      <c r="G568" s="95">
        <f t="shared" si="25"/>
        <v>0</v>
      </c>
      <c r="J568" s="90" t="s">
        <v>114</v>
      </c>
      <c r="K568" s="91"/>
      <c r="L568" s="91"/>
      <c r="M568" s="91"/>
      <c r="N568" s="91"/>
      <c r="O568" s="91"/>
      <c r="P568" s="91"/>
      <c r="Q568" s="91"/>
      <c r="R568" s="91"/>
      <c r="S568" s="91"/>
    </row>
    <row r="569" spans="1:19" hidden="1" x14ac:dyDescent="0.2">
      <c r="A569" s="95" t="s">
        <v>618</v>
      </c>
      <c r="B569" s="95">
        <f>_xlfn.XLOOKUP(D569,'M A C R O S'!R:R,'M A C R O S'!E:E,0)</f>
        <v>0</v>
      </c>
      <c r="C569" s="95">
        <f>_xlfn.XLOOKUP(J569,'F U L L   S E T S  (-10%)'!T:T,'F U L L   S E T S  (-10%)'!F:F,0)+_xlfn.XLOOKUP(J569,'M A C R O S'!R:R,'M A C R O S'!E:E,0)</f>
        <v>0</v>
      </c>
      <c r="D569" s="95" t="s">
        <v>408</v>
      </c>
      <c r="E569" s="95">
        <f t="shared" si="30"/>
        <v>0</v>
      </c>
      <c r="F569" s="95">
        <v>10085</v>
      </c>
      <c r="G569" s="95">
        <f t="shared" si="25"/>
        <v>0</v>
      </c>
      <c r="J569" s="90" t="s">
        <v>114</v>
      </c>
      <c r="K569" s="91"/>
      <c r="L569" s="91"/>
      <c r="M569" s="91"/>
      <c r="N569" s="91"/>
      <c r="O569" s="91"/>
      <c r="P569" s="91"/>
      <c r="Q569" s="91"/>
      <c r="R569" s="91"/>
      <c r="S569" s="91"/>
    </row>
    <row r="570" spans="1:19" hidden="1" x14ac:dyDescent="0.2">
      <c r="A570" s="95" t="s">
        <v>618</v>
      </c>
      <c r="B570" s="95">
        <f>_xlfn.XLOOKUP(D570,'M A C R O S'!R:R,'M A C R O S'!E:E,0)</f>
        <v>0</v>
      </c>
      <c r="C570" s="95">
        <f>_xlfn.XLOOKUP(J570,'F U L L   S E T S  (-10%)'!T:T,'F U L L   S E T S  (-10%)'!F:F,0)+_xlfn.XLOOKUP(J570,'M A C R O S'!R:R,'M A C R O S'!E:E,0)</f>
        <v>0</v>
      </c>
      <c r="D570" s="95" t="s">
        <v>410</v>
      </c>
      <c r="E570" s="95">
        <f t="shared" si="30"/>
        <v>0</v>
      </c>
      <c r="F570" s="95">
        <v>10085</v>
      </c>
      <c r="G570" s="95">
        <f t="shared" si="25"/>
        <v>0</v>
      </c>
      <c r="J570" s="90" t="s">
        <v>114</v>
      </c>
      <c r="K570" s="91"/>
      <c r="L570" s="91"/>
      <c r="M570" s="91"/>
      <c r="N570" s="91"/>
      <c r="O570" s="91"/>
      <c r="P570" s="91"/>
      <c r="Q570" s="91"/>
      <c r="R570" s="91"/>
      <c r="S570" s="91"/>
    </row>
    <row r="571" spans="1:19" hidden="1" x14ac:dyDescent="0.2">
      <c r="A571" s="95" t="s">
        <v>618</v>
      </c>
      <c r="B571" s="95">
        <f>_xlfn.XLOOKUP(D571,'M A C R O S'!R:R,'M A C R O S'!E:E,0)</f>
        <v>0</v>
      </c>
      <c r="C571" s="95">
        <f>_xlfn.XLOOKUP(J571,'F U L L   S E T S  (-10%)'!T:T,'F U L L   S E T S  (-10%)'!F:F,0)+_xlfn.XLOOKUP(J571,'M A C R O S'!R:R,'M A C R O S'!E:E,0)</f>
        <v>0</v>
      </c>
      <c r="D571" s="95" t="s">
        <v>412</v>
      </c>
      <c r="E571" s="95">
        <f t="shared" si="30"/>
        <v>0</v>
      </c>
      <c r="F571" s="95">
        <v>10085</v>
      </c>
      <c r="G571" s="95">
        <f t="shared" si="25"/>
        <v>0</v>
      </c>
      <c r="J571" s="90" t="s">
        <v>114</v>
      </c>
      <c r="K571" s="91"/>
      <c r="L571" s="91"/>
      <c r="M571" s="91"/>
      <c r="N571" s="91"/>
      <c r="O571" s="91"/>
      <c r="P571" s="91"/>
      <c r="Q571" s="91"/>
      <c r="R571" s="91"/>
      <c r="S571" s="91"/>
    </row>
    <row r="572" spans="1:19" hidden="1" x14ac:dyDescent="0.2">
      <c r="A572" s="95" t="s">
        <v>618</v>
      </c>
      <c r="B572" s="95">
        <f>_xlfn.XLOOKUP(D572,'M A C R O S'!R:R,'M A C R O S'!E:E,0)</f>
        <v>0</v>
      </c>
      <c r="C572" s="95">
        <f>_xlfn.XLOOKUP(J572,'F U L L   S E T S  (-10%)'!T:T,'F U L L   S E T S  (-10%)'!F:F,0)+_xlfn.XLOOKUP(J572,'M A C R O S'!R:R,'M A C R O S'!E:E,0)</f>
        <v>0</v>
      </c>
      <c r="D572" s="95" t="s">
        <v>414</v>
      </c>
      <c r="E572" s="95">
        <f t="shared" si="30"/>
        <v>0</v>
      </c>
      <c r="F572" s="95">
        <v>10085</v>
      </c>
      <c r="G572" s="95">
        <f t="shared" si="25"/>
        <v>0</v>
      </c>
      <c r="J572" s="90" t="s">
        <v>114</v>
      </c>
      <c r="K572" s="91"/>
      <c r="L572" s="91"/>
      <c r="M572" s="91"/>
      <c r="N572" s="91"/>
      <c r="O572" s="91"/>
      <c r="P572" s="91"/>
      <c r="Q572" s="91"/>
      <c r="R572" s="91"/>
      <c r="S572" s="91"/>
    </row>
    <row r="573" spans="1:19" hidden="1" x14ac:dyDescent="0.2">
      <c r="A573" s="95" t="s">
        <v>618</v>
      </c>
      <c r="B573" s="95">
        <f>_xlfn.XLOOKUP(D573,'M A C R O S'!R:R,'M A C R O S'!E:E,0)</f>
        <v>0</v>
      </c>
      <c r="C573" s="95">
        <f>_xlfn.XLOOKUP(J573,'F U L L   S E T S  (-10%)'!T:T,'F U L L   S E T S  (-10%)'!F:F,0)+_xlfn.XLOOKUP(J573,'M A C R O S'!R:R,'M A C R O S'!E:E,0)</f>
        <v>0</v>
      </c>
      <c r="D573" s="95" t="s">
        <v>416</v>
      </c>
      <c r="E573" s="95">
        <f t="shared" si="30"/>
        <v>0</v>
      </c>
      <c r="F573" s="95">
        <v>10085</v>
      </c>
      <c r="G573" s="95">
        <f t="shared" si="25"/>
        <v>0</v>
      </c>
      <c r="J573" s="90" t="s">
        <v>114</v>
      </c>
      <c r="K573" s="91"/>
      <c r="L573" s="91"/>
      <c r="M573" s="91"/>
      <c r="N573" s="91"/>
      <c r="O573" s="91"/>
      <c r="P573" s="91"/>
      <c r="Q573" s="91"/>
      <c r="R573" s="91"/>
      <c r="S573" s="91"/>
    </row>
    <row r="574" spans="1:19" hidden="1" x14ac:dyDescent="0.2">
      <c r="A574" s="95" t="s">
        <v>618</v>
      </c>
      <c r="B574" s="95">
        <f>_xlfn.XLOOKUP(D574,'M A C R O S'!R:R,'M A C R O S'!E:E,0)</f>
        <v>0</v>
      </c>
      <c r="C574" s="95">
        <f>_xlfn.XLOOKUP(J574,'F U L L   S E T S  (-10%)'!T:T,'F U L L   S E T S  (-10%)'!F:F,0)+_xlfn.XLOOKUP(J574,'M A C R O S'!R:R,'M A C R O S'!E:E,0)</f>
        <v>0</v>
      </c>
      <c r="D574" s="95" t="s">
        <v>418</v>
      </c>
      <c r="E574" s="95">
        <f t="shared" si="30"/>
        <v>0</v>
      </c>
      <c r="F574" s="95">
        <v>10085</v>
      </c>
      <c r="G574" s="95">
        <f t="shared" si="25"/>
        <v>0</v>
      </c>
      <c r="J574" s="90" t="s">
        <v>114</v>
      </c>
      <c r="K574" s="91"/>
      <c r="L574" s="91"/>
      <c r="M574" s="91"/>
      <c r="N574" s="91"/>
      <c r="O574" s="91"/>
      <c r="P574" s="91"/>
      <c r="Q574" s="91"/>
      <c r="R574" s="91"/>
      <c r="S574" s="91"/>
    </row>
    <row r="575" spans="1:19" hidden="1" x14ac:dyDescent="0.2">
      <c r="A575" s="161" t="s">
        <v>618</v>
      </c>
      <c r="B575" s="161">
        <f>_xlfn.XLOOKUP(D575,'M A C R O S'!R:R,'M A C R O S'!F:F,0)</f>
        <v>0</v>
      </c>
      <c r="C575" s="161">
        <f t="shared" ref="C575:C589" si="31">SUM(K575+M575+O575)</f>
        <v>0</v>
      </c>
      <c r="D575" s="161" t="s">
        <v>259</v>
      </c>
      <c r="E575" s="161">
        <f t="shared" si="30"/>
        <v>0</v>
      </c>
      <c r="F575" s="161">
        <v>10086</v>
      </c>
      <c r="G575" s="161">
        <f t="shared" si="25"/>
        <v>0</v>
      </c>
      <c r="J575" s="91" t="s">
        <v>93</v>
      </c>
      <c r="K575" s="91">
        <f>_xlfn.XLOOKUP(J575,'F U L L   S E T S  (-10%)'!T:T,'F U L L   S E T S  (-10%)'!G:G,0)</f>
        <v>0</v>
      </c>
      <c r="L575" s="90" t="s">
        <v>95</v>
      </c>
      <c r="M575" s="91">
        <f>_xlfn.XLOOKUP(L575,'F U L L   S E T S  (-10%)'!T:T,'F U L L   S E T S  (-10%)'!G:G,0)+_xlfn.XLOOKUP(L575,'M A C R O S'!R:R,'M A C R O S'!F:F,0)</f>
        <v>0</v>
      </c>
      <c r="N575" s="91"/>
      <c r="O575" s="91"/>
      <c r="P575" s="91"/>
      <c r="Q575" s="91"/>
      <c r="R575" s="91"/>
      <c r="S575" s="91"/>
    </row>
    <row r="576" spans="1:19" hidden="1" x14ac:dyDescent="0.2">
      <c r="A576" s="95" t="s">
        <v>618</v>
      </c>
      <c r="B576" s="95">
        <f>_xlfn.XLOOKUP(D576,'M A C R O S'!R:R,'M A C R O S'!F:F,0)</f>
        <v>0</v>
      </c>
      <c r="C576" s="95">
        <f t="shared" si="31"/>
        <v>0</v>
      </c>
      <c r="D576" s="95" t="s">
        <v>261</v>
      </c>
      <c r="E576" s="95">
        <f t="shared" si="30"/>
        <v>0</v>
      </c>
      <c r="F576" s="95">
        <v>10086</v>
      </c>
      <c r="G576" s="95">
        <f t="shared" si="25"/>
        <v>0</v>
      </c>
      <c r="J576" s="91" t="s">
        <v>93</v>
      </c>
      <c r="K576" s="91">
        <f>_xlfn.XLOOKUP(J576,'F U L L   S E T S  (-10%)'!T:T,'F U L L   S E T S  (-10%)'!G:G,0)</f>
        <v>0</v>
      </c>
      <c r="L576" s="90" t="s">
        <v>95</v>
      </c>
      <c r="M576" s="91">
        <f>_xlfn.XLOOKUP(L576,'F U L L   S E T S  (-10%)'!T:T,'F U L L   S E T S  (-10%)'!G:G,0)+_xlfn.XLOOKUP(L576,'M A C R O S'!R:R,'M A C R O S'!F:F,0)</f>
        <v>0</v>
      </c>
      <c r="N576" s="91"/>
      <c r="O576" s="91"/>
      <c r="P576" s="91"/>
      <c r="Q576" s="91"/>
      <c r="R576" s="91"/>
      <c r="S576" s="91"/>
    </row>
    <row r="577" spans="1:19" hidden="1" x14ac:dyDescent="0.2">
      <c r="A577" s="95" t="s">
        <v>618</v>
      </c>
      <c r="B577" s="95">
        <f>_xlfn.XLOOKUP(D577,'M A C R O S'!R:R,'M A C R O S'!F:F,0)</f>
        <v>0</v>
      </c>
      <c r="C577" s="95">
        <f t="shared" si="31"/>
        <v>0</v>
      </c>
      <c r="D577" s="95" t="s">
        <v>263</v>
      </c>
      <c r="E577" s="95">
        <f t="shared" si="30"/>
        <v>0</v>
      </c>
      <c r="F577" s="95">
        <v>10086</v>
      </c>
      <c r="G577" s="95">
        <f t="shared" si="25"/>
        <v>0</v>
      </c>
      <c r="J577" s="91" t="s">
        <v>93</v>
      </c>
      <c r="K577" s="91">
        <f>_xlfn.XLOOKUP(J577,'F U L L   S E T S  (-10%)'!T:T,'F U L L   S E T S  (-10%)'!G:G,0)</f>
        <v>0</v>
      </c>
      <c r="L577" s="90" t="s">
        <v>95</v>
      </c>
      <c r="M577" s="91">
        <f>_xlfn.XLOOKUP(L577,'F U L L   S E T S  (-10%)'!T:T,'F U L L   S E T S  (-10%)'!G:G,0)+_xlfn.XLOOKUP(L577,'M A C R O S'!R:R,'M A C R O S'!F:F,0)</f>
        <v>0</v>
      </c>
      <c r="N577" s="91"/>
      <c r="O577" s="91"/>
      <c r="P577" s="91"/>
      <c r="Q577" s="91"/>
      <c r="R577" s="91"/>
      <c r="S577" s="91"/>
    </row>
    <row r="578" spans="1:19" hidden="1" x14ac:dyDescent="0.2">
      <c r="A578" s="95" t="s">
        <v>618</v>
      </c>
      <c r="B578" s="95">
        <f>_xlfn.XLOOKUP(D578,'M A C R O S'!R:R,'M A C R O S'!F:F,0)</f>
        <v>0</v>
      </c>
      <c r="C578" s="95">
        <f t="shared" si="31"/>
        <v>0</v>
      </c>
      <c r="D578" s="95" t="s">
        <v>265</v>
      </c>
      <c r="E578" s="95">
        <f t="shared" si="30"/>
        <v>0</v>
      </c>
      <c r="F578" s="95">
        <v>10086</v>
      </c>
      <c r="G578" s="95">
        <f t="shared" ref="G578:G641" si="32">IF(C578&gt;0,10*C578/E578,0)</f>
        <v>0</v>
      </c>
      <c r="J578" s="91" t="s">
        <v>93</v>
      </c>
      <c r="K578" s="91">
        <f>_xlfn.XLOOKUP(J578,'F U L L   S E T S  (-10%)'!T:T,'F U L L   S E T S  (-10%)'!G:G,0)</f>
        <v>0</v>
      </c>
      <c r="L578" s="90" t="s">
        <v>95</v>
      </c>
      <c r="M578" s="91">
        <f>_xlfn.XLOOKUP(L578,'F U L L   S E T S  (-10%)'!T:T,'F U L L   S E T S  (-10%)'!G:G,0)+_xlfn.XLOOKUP(L578,'M A C R O S'!R:R,'M A C R O S'!F:F,0)</f>
        <v>0</v>
      </c>
      <c r="N578" s="91"/>
      <c r="O578" s="91"/>
      <c r="P578" s="91"/>
      <c r="Q578" s="91"/>
      <c r="R578" s="91"/>
      <c r="S578" s="91"/>
    </row>
    <row r="579" spans="1:19" hidden="1" x14ac:dyDescent="0.2">
      <c r="A579" s="95" t="s">
        <v>618</v>
      </c>
      <c r="B579" s="95">
        <f>_xlfn.XLOOKUP(D579,'M A C R O S'!R:R,'M A C R O S'!F:F,0)</f>
        <v>0</v>
      </c>
      <c r="C579" s="95">
        <f t="shared" si="31"/>
        <v>0</v>
      </c>
      <c r="D579" s="95" t="s">
        <v>267</v>
      </c>
      <c r="E579" s="95">
        <f t="shared" si="30"/>
        <v>0</v>
      </c>
      <c r="F579" s="95">
        <v>10086</v>
      </c>
      <c r="G579" s="95">
        <f t="shared" si="32"/>
        <v>0</v>
      </c>
      <c r="J579" s="91" t="s">
        <v>93</v>
      </c>
      <c r="K579" s="91">
        <f>_xlfn.XLOOKUP(J579,'F U L L   S E T S  (-10%)'!T:T,'F U L L   S E T S  (-10%)'!G:G,0)</f>
        <v>0</v>
      </c>
      <c r="L579" s="90" t="s">
        <v>95</v>
      </c>
      <c r="M579" s="91">
        <f>_xlfn.XLOOKUP(L579,'F U L L   S E T S  (-10%)'!T:T,'F U L L   S E T S  (-10%)'!G:G,0)+_xlfn.XLOOKUP(L579,'M A C R O S'!R:R,'M A C R O S'!F:F,0)</f>
        <v>0</v>
      </c>
      <c r="N579" s="91"/>
      <c r="O579" s="91"/>
      <c r="P579" s="91"/>
      <c r="Q579" s="91"/>
      <c r="R579" s="91"/>
      <c r="S579" s="91"/>
    </row>
    <row r="580" spans="1:19" hidden="1" x14ac:dyDescent="0.2">
      <c r="A580" s="95" t="s">
        <v>618</v>
      </c>
      <c r="B580" s="95">
        <f>_xlfn.XLOOKUP(D580,'M A C R O S'!R:R,'M A C R O S'!F:F,0)</f>
        <v>0</v>
      </c>
      <c r="C580" s="95">
        <f t="shared" si="31"/>
        <v>0</v>
      </c>
      <c r="D580" s="95" t="s">
        <v>269</v>
      </c>
      <c r="E580" s="95">
        <f t="shared" si="30"/>
        <v>0</v>
      </c>
      <c r="F580" s="95">
        <v>10086</v>
      </c>
      <c r="G580" s="95">
        <f t="shared" si="32"/>
        <v>0</v>
      </c>
      <c r="J580" s="91" t="s">
        <v>93</v>
      </c>
      <c r="K580" s="91">
        <f>_xlfn.XLOOKUP(J580,'F U L L   S E T S  (-10%)'!T:T,'F U L L   S E T S  (-10%)'!G:G,0)</f>
        <v>0</v>
      </c>
      <c r="L580" s="90" t="s">
        <v>95</v>
      </c>
      <c r="M580" s="91">
        <f>_xlfn.XLOOKUP(L580,'F U L L   S E T S  (-10%)'!T:T,'F U L L   S E T S  (-10%)'!G:G,0)+_xlfn.XLOOKUP(L580,'M A C R O S'!R:R,'M A C R O S'!F:F,0)</f>
        <v>0</v>
      </c>
      <c r="N580" s="91"/>
      <c r="O580" s="91"/>
      <c r="P580" s="91"/>
      <c r="Q580" s="91"/>
      <c r="R580" s="91"/>
      <c r="S580" s="91"/>
    </row>
    <row r="581" spans="1:19" hidden="1" x14ac:dyDescent="0.2">
      <c r="A581" s="95" t="s">
        <v>618</v>
      </c>
      <c r="B581" s="95">
        <f>_xlfn.XLOOKUP(D581,'M A C R O S'!R:R,'M A C R O S'!F:F,0)</f>
        <v>0</v>
      </c>
      <c r="C581" s="95">
        <f t="shared" si="31"/>
        <v>0</v>
      </c>
      <c r="D581" s="40" t="s">
        <v>271</v>
      </c>
      <c r="E581" s="95">
        <f t="shared" si="30"/>
        <v>0</v>
      </c>
      <c r="F581" s="95">
        <v>10086</v>
      </c>
      <c r="G581" s="95">
        <f t="shared" si="32"/>
        <v>0</v>
      </c>
      <c r="J581" s="91" t="s">
        <v>93</v>
      </c>
      <c r="K581" s="91">
        <f>_xlfn.XLOOKUP(J581,'F U L L   S E T S  (-10%)'!T:T,'F U L L   S E T S  (-10%)'!G:G,0)</f>
        <v>0</v>
      </c>
      <c r="L581" s="90" t="s">
        <v>95</v>
      </c>
      <c r="M581" s="91">
        <f>_xlfn.XLOOKUP(L581,'F U L L   S E T S  (-10%)'!T:T,'F U L L   S E T S  (-10%)'!G:G,0)+_xlfn.XLOOKUP(L581,'M A C R O S'!R:R,'M A C R O S'!F:F,0)</f>
        <v>0</v>
      </c>
      <c r="N581" s="91"/>
      <c r="O581" s="91"/>
      <c r="P581" s="91"/>
      <c r="Q581" s="91"/>
      <c r="R581" s="91"/>
      <c r="S581" s="91"/>
    </row>
    <row r="582" spans="1:19" hidden="1" x14ac:dyDescent="0.2">
      <c r="A582" s="95" t="s">
        <v>618</v>
      </c>
      <c r="B582" s="95">
        <f>_xlfn.XLOOKUP(D582,'M A C R O S'!R:R,'M A C R O S'!F:F,0)</f>
        <v>0</v>
      </c>
      <c r="C582" s="95">
        <f t="shared" si="31"/>
        <v>0</v>
      </c>
      <c r="D582" s="40" t="s">
        <v>273</v>
      </c>
      <c r="E582" s="95">
        <f t="shared" si="30"/>
        <v>0</v>
      </c>
      <c r="F582" s="95">
        <v>10086</v>
      </c>
      <c r="G582" s="95">
        <f t="shared" si="32"/>
        <v>0</v>
      </c>
      <c r="J582" s="91" t="s">
        <v>93</v>
      </c>
      <c r="K582" s="91">
        <f>_xlfn.XLOOKUP(J582,'F U L L   S E T S  (-10%)'!T:T,'F U L L   S E T S  (-10%)'!G:G,0)</f>
        <v>0</v>
      </c>
      <c r="L582" s="90" t="s">
        <v>95</v>
      </c>
      <c r="M582" s="91">
        <f>_xlfn.XLOOKUP(L582,'F U L L   S E T S  (-10%)'!T:T,'F U L L   S E T S  (-10%)'!G:G,0)+_xlfn.XLOOKUP(L582,'M A C R O S'!R:R,'M A C R O S'!F:F,0)</f>
        <v>0</v>
      </c>
      <c r="N582" s="91"/>
      <c r="O582" s="91"/>
      <c r="P582" s="91"/>
      <c r="Q582" s="91"/>
      <c r="R582" s="91"/>
      <c r="S582" s="91"/>
    </row>
    <row r="583" spans="1:19" hidden="1" x14ac:dyDescent="0.2">
      <c r="A583" s="95" t="s">
        <v>618</v>
      </c>
      <c r="B583" s="95">
        <f>_xlfn.XLOOKUP(D583,'M A C R O S'!R:R,'M A C R O S'!F:F,0)</f>
        <v>0</v>
      </c>
      <c r="C583" s="95">
        <f t="shared" si="31"/>
        <v>0</v>
      </c>
      <c r="D583" s="40" t="s">
        <v>275</v>
      </c>
      <c r="E583" s="95">
        <f t="shared" si="30"/>
        <v>0</v>
      </c>
      <c r="F583" s="95">
        <v>10086</v>
      </c>
      <c r="G583" s="95">
        <f t="shared" si="32"/>
        <v>0</v>
      </c>
      <c r="J583" s="91" t="s">
        <v>93</v>
      </c>
      <c r="K583" s="91">
        <f>_xlfn.XLOOKUP(J583,'F U L L   S E T S  (-10%)'!T:T,'F U L L   S E T S  (-10%)'!G:G,0)</f>
        <v>0</v>
      </c>
      <c r="L583" s="90" t="s">
        <v>95</v>
      </c>
      <c r="M583" s="91">
        <f>_xlfn.XLOOKUP(L583,'F U L L   S E T S  (-10%)'!T:T,'F U L L   S E T S  (-10%)'!G:G,0)+_xlfn.XLOOKUP(L583,'M A C R O S'!R:R,'M A C R O S'!F:F,0)</f>
        <v>0</v>
      </c>
      <c r="N583" s="91"/>
      <c r="O583" s="91"/>
      <c r="P583" s="91"/>
      <c r="Q583" s="91"/>
      <c r="R583" s="91"/>
      <c r="S583" s="91"/>
    </row>
    <row r="584" spans="1:19" hidden="1" x14ac:dyDescent="0.2">
      <c r="A584" s="95" t="s">
        <v>618</v>
      </c>
      <c r="B584" s="95">
        <f>_xlfn.XLOOKUP(D584,'M A C R O S'!R:R,'M A C R O S'!F:F,0)</f>
        <v>0</v>
      </c>
      <c r="C584" s="95">
        <f t="shared" si="31"/>
        <v>0</v>
      </c>
      <c r="D584" s="40" t="s">
        <v>277</v>
      </c>
      <c r="E584" s="95">
        <f t="shared" si="30"/>
        <v>0</v>
      </c>
      <c r="F584" s="95">
        <v>10086</v>
      </c>
      <c r="G584" s="95">
        <f t="shared" si="32"/>
        <v>0</v>
      </c>
      <c r="J584" s="91" t="s">
        <v>93</v>
      </c>
      <c r="K584" s="91">
        <f>_xlfn.XLOOKUP(J584,'F U L L   S E T S  (-10%)'!T:T,'F U L L   S E T S  (-10%)'!G:G,0)</f>
        <v>0</v>
      </c>
      <c r="L584" s="90" t="s">
        <v>95</v>
      </c>
      <c r="M584" s="91">
        <f>_xlfn.XLOOKUP(L584,'F U L L   S E T S  (-10%)'!T:T,'F U L L   S E T S  (-10%)'!G:G,0)+_xlfn.XLOOKUP(L584,'M A C R O S'!R:R,'M A C R O S'!F:F,0)</f>
        <v>0</v>
      </c>
      <c r="N584" s="91"/>
      <c r="O584" s="91"/>
      <c r="P584" s="91"/>
      <c r="Q584" s="91"/>
      <c r="R584" s="91"/>
      <c r="S584" s="91"/>
    </row>
    <row r="585" spans="1:19" hidden="1" x14ac:dyDescent="0.2">
      <c r="A585" s="95" t="s">
        <v>618</v>
      </c>
      <c r="B585" s="95">
        <f>_xlfn.XLOOKUP(D585,'M A C R O S'!R:R,'M A C R O S'!F:F,0)</f>
        <v>0</v>
      </c>
      <c r="C585" s="95">
        <f t="shared" si="31"/>
        <v>0</v>
      </c>
      <c r="D585" s="40" t="s">
        <v>279</v>
      </c>
      <c r="E585" s="95">
        <f t="shared" si="30"/>
        <v>0</v>
      </c>
      <c r="F585" s="95">
        <v>10086</v>
      </c>
      <c r="G585" s="95">
        <f t="shared" si="32"/>
        <v>0</v>
      </c>
      <c r="J585" s="91" t="s">
        <v>93</v>
      </c>
      <c r="K585" s="91">
        <f>_xlfn.XLOOKUP(J585,'F U L L   S E T S  (-10%)'!T:T,'F U L L   S E T S  (-10%)'!G:G,0)</f>
        <v>0</v>
      </c>
      <c r="L585" s="90" t="s">
        <v>95</v>
      </c>
      <c r="M585" s="91">
        <f>_xlfn.XLOOKUP(L585,'F U L L   S E T S  (-10%)'!T:T,'F U L L   S E T S  (-10%)'!G:G,0)+_xlfn.XLOOKUP(L585,'M A C R O S'!R:R,'M A C R O S'!F:F,0)</f>
        <v>0</v>
      </c>
      <c r="N585" s="91"/>
      <c r="O585" s="91"/>
      <c r="P585" s="91"/>
      <c r="Q585" s="91"/>
      <c r="R585" s="91"/>
      <c r="S585" s="91"/>
    </row>
    <row r="586" spans="1:19" hidden="1" x14ac:dyDescent="0.2">
      <c r="A586" s="95" t="s">
        <v>618</v>
      </c>
      <c r="B586" s="95">
        <f>_xlfn.XLOOKUP(D586,'M A C R O S'!R:R,'M A C R O S'!F:F,0)</f>
        <v>0</v>
      </c>
      <c r="C586" s="95">
        <f t="shared" si="31"/>
        <v>0</v>
      </c>
      <c r="D586" s="40" t="s">
        <v>281</v>
      </c>
      <c r="E586" s="95">
        <f t="shared" si="30"/>
        <v>0</v>
      </c>
      <c r="F586" s="95">
        <v>10086</v>
      </c>
      <c r="G586" s="95">
        <f t="shared" si="32"/>
        <v>0</v>
      </c>
      <c r="J586" s="91" t="s">
        <v>93</v>
      </c>
      <c r="K586" s="91">
        <f>_xlfn.XLOOKUP(J586,'F U L L   S E T S  (-10%)'!T:T,'F U L L   S E T S  (-10%)'!G:G,0)</f>
        <v>0</v>
      </c>
      <c r="L586" s="90" t="s">
        <v>95</v>
      </c>
      <c r="M586" s="91">
        <f>_xlfn.XLOOKUP(L586,'F U L L   S E T S  (-10%)'!T:T,'F U L L   S E T S  (-10%)'!G:G,0)+_xlfn.XLOOKUP(L586,'M A C R O S'!R:R,'M A C R O S'!F:F,0)</f>
        <v>0</v>
      </c>
      <c r="N586" s="91"/>
      <c r="O586" s="91"/>
      <c r="P586" s="91"/>
      <c r="Q586" s="91"/>
      <c r="R586" s="91"/>
      <c r="S586" s="91"/>
    </row>
    <row r="587" spans="1:19" hidden="1" x14ac:dyDescent="0.2">
      <c r="A587" s="95" t="s">
        <v>618</v>
      </c>
      <c r="B587" s="95">
        <f>_xlfn.XLOOKUP(D587,'M A C R O S'!R:R,'M A C R O S'!F:F,0)</f>
        <v>0</v>
      </c>
      <c r="C587" s="95">
        <f t="shared" si="31"/>
        <v>0</v>
      </c>
      <c r="D587" s="40" t="s">
        <v>283</v>
      </c>
      <c r="E587" s="95">
        <f t="shared" si="30"/>
        <v>0</v>
      </c>
      <c r="F587" s="95">
        <v>10086</v>
      </c>
      <c r="G587" s="95">
        <f t="shared" si="32"/>
        <v>0</v>
      </c>
      <c r="J587" s="91" t="s">
        <v>93</v>
      </c>
      <c r="K587" s="91">
        <f>_xlfn.XLOOKUP(J587,'F U L L   S E T S  (-10%)'!T:T,'F U L L   S E T S  (-10%)'!G:G,0)</f>
        <v>0</v>
      </c>
      <c r="L587" s="90" t="s">
        <v>95</v>
      </c>
      <c r="M587" s="91">
        <f>_xlfn.XLOOKUP(L587,'F U L L   S E T S  (-10%)'!T:T,'F U L L   S E T S  (-10%)'!G:G,0)+_xlfn.XLOOKUP(L587,'M A C R O S'!R:R,'M A C R O S'!F:F,0)</f>
        <v>0</v>
      </c>
      <c r="N587" s="91"/>
      <c r="O587" s="91"/>
      <c r="P587" s="91"/>
      <c r="Q587" s="91"/>
      <c r="R587" s="91"/>
      <c r="S587" s="91"/>
    </row>
    <row r="588" spans="1:19" hidden="1" x14ac:dyDescent="0.2">
      <c r="A588" s="95" t="s">
        <v>618</v>
      </c>
      <c r="B588" s="95">
        <f>_xlfn.XLOOKUP(D588,'M A C R O S'!R:R,'M A C R O S'!F:F,0)</f>
        <v>0</v>
      </c>
      <c r="C588" s="95">
        <f t="shared" si="31"/>
        <v>0</v>
      </c>
      <c r="D588" s="40" t="s">
        <v>285</v>
      </c>
      <c r="E588" s="95">
        <f t="shared" si="30"/>
        <v>0</v>
      </c>
      <c r="F588" s="95">
        <v>10086</v>
      </c>
      <c r="G588" s="95">
        <f t="shared" si="32"/>
        <v>0</v>
      </c>
      <c r="J588" s="91" t="s">
        <v>93</v>
      </c>
      <c r="K588" s="91">
        <f>_xlfn.XLOOKUP(J588,'F U L L   S E T S  (-10%)'!T:T,'F U L L   S E T S  (-10%)'!G:G,0)</f>
        <v>0</v>
      </c>
      <c r="L588" s="90" t="s">
        <v>95</v>
      </c>
      <c r="M588" s="91">
        <f>_xlfn.XLOOKUP(L588,'F U L L   S E T S  (-10%)'!T:T,'F U L L   S E T S  (-10%)'!G:G,0)+_xlfn.XLOOKUP(L588,'M A C R O S'!R:R,'M A C R O S'!F:F,0)</f>
        <v>0</v>
      </c>
      <c r="N588" s="91"/>
      <c r="O588" s="91"/>
      <c r="P588" s="91"/>
      <c r="Q588" s="91"/>
      <c r="R588" s="91"/>
      <c r="S588" s="91"/>
    </row>
    <row r="589" spans="1:19" hidden="1" x14ac:dyDescent="0.2">
      <c r="A589" s="95" t="s">
        <v>618</v>
      </c>
      <c r="B589" s="95">
        <f>_xlfn.XLOOKUP(D589,'M A C R O S'!R:R,'M A C R O S'!F:F,0)</f>
        <v>0</v>
      </c>
      <c r="C589" s="95">
        <f t="shared" si="31"/>
        <v>0</v>
      </c>
      <c r="D589" s="40" t="s">
        <v>287</v>
      </c>
      <c r="E589" s="95">
        <f t="shared" si="30"/>
        <v>0</v>
      </c>
      <c r="F589" s="95">
        <v>10086</v>
      </c>
      <c r="G589" s="95">
        <f t="shared" si="32"/>
        <v>0</v>
      </c>
      <c r="J589" s="91" t="s">
        <v>93</v>
      </c>
      <c r="K589" s="91">
        <f>_xlfn.XLOOKUP(J589,'F U L L   S E T S  (-10%)'!T:T,'F U L L   S E T S  (-10%)'!G:G,0)</f>
        <v>0</v>
      </c>
      <c r="L589" s="90" t="s">
        <v>95</v>
      </c>
      <c r="M589" s="91">
        <f>_xlfn.XLOOKUP(L589,'F U L L   S E T S  (-10%)'!T:T,'F U L L   S E T S  (-10%)'!G:G,0)+_xlfn.XLOOKUP(L589,'M A C R O S'!R:R,'M A C R O S'!F:F,0)</f>
        <v>0</v>
      </c>
      <c r="N589" s="91"/>
      <c r="O589" s="91"/>
      <c r="P589" s="91"/>
      <c r="Q589" s="91"/>
      <c r="R589" s="91"/>
      <c r="S589" s="91"/>
    </row>
    <row r="590" spans="1:19" hidden="1" x14ac:dyDescent="0.2">
      <c r="A590" s="163" t="s">
        <v>618</v>
      </c>
      <c r="B590" s="163">
        <f>_xlfn.XLOOKUP(D590,'M A C R O S'!R:R,'M A C R O S'!F:F,0)</f>
        <v>0</v>
      </c>
      <c r="C590" s="163">
        <f>_xlfn.XLOOKUP(J590,'F U L L   S E T S  (-10%)'!T:T,'F U L L   S E T S  (-10%)'!G:G,0)+_xlfn.XLOOKUP('Data Sheet '!J590,'M A C R O S'!R:R,'M A C R O S'!F:F,0)</f>
        <v>0</v>
      </c>
      <c r="D590" s="163" t="s">
        <v>340</v>
      </c>
      <c r="E590" s="163">
        <f t="shared" si="30"/>
        <v>0</v>
      </c>
      <c r="F590" s="163">
        <v>10086</v>
      </c>
      <c r="G590" s="161">
        <f t="shared" si="32"/>
        <v>0</v>
      </c>
      <c r="J590" s="90" t="s">
        <v>106</v>
      </c>
      <c r="K590" s="91"/>
      <c r="L590" s="91"/>
      <c r="M590" s="91"/>
      <c r="N590" s="91"/>
      <c r="O590" s="91"/>
      <c r="P590" s="91"/>
      <c r="Q590" s="91"/>
      <c r="R590" s="91"/>
      <c r="S590" s="91"/>
    </row>
    <row r="591" spans="1:19" hidden="1" x14ac:dyDescent="0.2">
      <c r="A591" s="95" t="s">
        <v>618</v>
      </c>
      <c r="B591" s="95">
        <f>_xlfn.XLOOKUP(D591,'M A C R O S'!R:R,'M A C R O S'!F:F,0)</f>
        <v>0</v>
      </c>
      <c r="C591" s="95">
        <f>_xlfn.XLOOKUP(J591,'F U L L   S E T S  (-10%)'!T:T,'F U L L   S E T S  (-10%)'!G:G,0)+_xlfn.XLOOKUP('Data Sheet '!J591,'M A C R O S'!R:R,'M A C R O S'!F:F,0)</f>
        <v>0</v>
      </c>
      <c r="D591" s="95" t="s">
        <v>342</v>
      </c>
      <c r="E591" s="95">
        <f t="shared" si="30"/>
        <v>0</v>
      </c>
      <c r="F591" s="95">
        <v>10086</v>
      </c>
      <c r="G591" s="95">
        <f t="shared" si="32"/>
        <v>0</v>
      </c>
      <c r="J591" s="90" t="s">
        <v>106</v>
      </c>
      <c r="K591" s="91"/>
      <c r="L591" s="91"/>
      <c r="M591" s="91"/>
      <c r="N591" s="91"/>
      <c r="O591" s="91"/>
      <c r="P591" s="91"/>
      <c r="Q591" s="91"/>
      <c r="R591" s="91"/>
      <c r="S591" s="91"/>
    </row>
    <row r="592" spans="1:19" hidden="1" x14ac:dyDescent="0.2">
      <c r="A592" s="95" t="s">
        <v>618</v>
      </c>
      <c r="B592" s="95">
        <f>_xlfn.XLOOKUP(D592,'M A C R O S'!R:R,'M A C R O S'!F:F,0)</f>
        <v>0</v>
      </c>
      <c r="C592" s="95">
        <f>_xlfn.XLOOKUP(J592,'F U L L   S E T S  (-10%)'!T:T,'F U L L   S E T S  (-10%)'!G:G,0)+_xlfn.XLOOKUP('Data Sheet '!J592,'M A C R O S'!R:R,'M A C R O S'!F:F,0)</f>
        <v>0</v>
      </c>
      <c r="D592" s="95" t="s">
        <v>344</v>
      </c>
      <c r="E592" s="95">
        <f t="shared" si="30"/>
        <v>0</v>
      </c>
      <c r="F592" s="95">
        <v>10086</v>
      </c>
      <c r="G592" s="95">
        <f t="shared" si="32"/>
        <v>0</v>
      </c>
      <c r="J592" s="90" t="s">
        <v>106</v>
      </c>
      <c r="K592" s="91"/>
      <c r="L592" s="91"/>
      <c r="M592" s="91"/>
      <c r="N592" s="91"/>
      <c r="O592" s="91"/>
      <c r="P592" s="91"/>
      <c r="Q592" s="91"/>
      <c r="R592" s="91"/>
      <c r="S592" s="91"/>
    </row>
    <row r="593" spans="1:19" hidden="1" x14ac:dyDescent="0.2">
      <c r="A593" s="95" t="s">
        <v>618</v>
      </c>
      <c r="B593" s="95">
        <f>_xlfn.XLOOKUP(D593,'M A C R O S'!R:R,'M A C R O S'!F:F,0)</f>
        <v>0</v>
      </c>
      <c r="C593" s="95">
        <f>_xlfn.XLOOKUP(J593,'F U L L   S E T S  (-10%)'!T:T,'F U L L   S E T S  (-10%)'!G:G,0)+_xlfn.XLOOKUP('Data Sheet '!J593,'M A C R O S'!R:R,'M A C R O S'!F:F,0)</f>
        <v>0</v>
      </c>
      <c r="D593" s="95" t="s">
        <v>346</v>
      </c>
      <c r="E593" s="95">
        <f t="shared" si="30"/>
        <v>0</v>
      </c>
      <c r="F593" s="95">
        <v>10086</v>
      </c>
      <c r="G593" s="95">
        <f t="shared" si="32"/>
        <v>0</v>
      </c>
      <c r="J593" s="90" t="s">
        <v>106</v>
      </c>
      <c r="K593" s="91"/>
      <c r="L593" s="91"/>
      <c r="M593" s="91"/>
      <c r="N593" s="91"/>
      <c r="O593" s="91"/>
      <c r="P593" s="91"/>
      <c r="Q593" s="91"/>
      <c r="R593" s="91"/>
      <c r="S593" s="91"/>
    </row>
    <row r="594" spans="1:19" hidden="1" x14ac:dyDescent="0.2">
      <c r="A594" s="95" t="s">
        <v>618</v>
      </c>
      <c r="B594" s="95">
        <f>_xlfn.XLOOKUP(D594,'M A C R O S'!R:R,'M A C R O S'!F:F,0)</f>
        <v>0</v>
      </c>
      <c r="C594" s="95">
        <f>_xlfn.XLOOKUP(J594,'F U L L   S E T S  (-10%)'!T:T,'F U L L   S E T S  (-10%)'!G:G,0)+_xlfn.XLOOKUP('Data Sheet '!J594,'M A C R O S'!R:R,'M A C R O S'!F:F,0)</f>
        <v>0</v>
      </c>
      <c r="D594" s="95" t="s">
        <v>348</v>
      </c>
      <c r="E594" s="95">
        <f t="shared" si="30"/>
        <v>0</v>
      </c>
      <c r="F594" s="95">
        <v>10086</v>
      </c>
      <c r="G594" s="95">
        <f t="shared" si="32"/>
        <v>0</v>
      </c>
      <c r="J594" s="90" t="s">
        <v>106</v>
      </c>
      <c r="K594" s="91"/>
      <c r="L594" s="91"/>
      <c r="M594" s="91"/>
      <c r="N594" s="91"/>
      <c r="O594" s="91"/>
      <c r="P594" s="91"/>
      <c r="Q594" s="91"/>
      <c r="R594" s="91"/>
      <c r="S594" s="91"/>
    </row>
    <row r="595" spans="1:19" hidden="1" x14ac:dyDescent="0.2">
      <c r="A595" s="95" t="s">
        <v>618</v>
      </c>
      <c r="B595" s="95">
        <f>_xlfn.XLOOKUP(D595,'M A C R O S'!R:R,'M A C R O S'!F:F,0)</f>
        <v>0</v>
      </c>
      <c r="C595" s="95">
        <f>_xlfn.XLOOKUP(J595,'F U L L   S E T S  (-10%)'!T:T,'F U L L   S E T S  (-10%)'!G:G,0)+_xlfn.XLOOKUP('Data Sheet '!J595,'M A C R O S'!R:R,'M A C R O S'!F:F,0)</f>
        <v>0</v>
      </c>
      <c r="D595" s="141" t="s">
        <v>350</v>
      </c>
      <c r="E595" s="95">
        <f t="shared" ref="E595:E598" si="33">SUM(B595:C595)</f>
        <v>0</v>
      </c>
      <c r="F595" s="95">
        <v>10086</v>
      </c>
      <c r="G595" s="95">
        <f t="shared" si="32"/>
        <v>0</v>
      </c>
      <c r="J595" s="90" t="s">
        <v>106</v>
      </c>
      <c r="K595" s="91"/>
      <c r="L595" s="91"/>
      <c r="M595" s="91"/>
      <c r="N595" s="91"/>
      <c r="O595" s="91"/>
      <c r="P595" s="91"/>
      <c r="Q595" s="91"/>
      <c r="R595" s="91"/>
      <c r="S595" s="91"/>
    </row>
    <row r="596" spans="1:19" hidden="1" x14ac:dyDescent="0.2">
      <c r="A596" s="95" t="s">
        <v>618</v>
      </c>
      <c r="B596" s="95">
        <f>_xlfn.XLOOKUP(D596,'M A C R O S'!R:R,'M A C R O S'!F:F,0)</f>
        <v>0</v>
      </c>
      <c r="C596" s="95">
        <f>_xlfn.XLOOKUP(J596,'F U L L   S E T S  (-10%)'!T:T,'F U L L   S E T S  (-10%)'!G:G,0)+_xlfn.XLOOKUP('Data Sheet '!J596,'M A C R O S'!R:R,'M A C R O S'!F:F,0)</f>
        <v>0</v>
      </c>
      <c r="D596" s="140" t="s">
        <v>352</v>
      </c>
      <c r="E596" s="95">
        <f t="shared" si="33"/>
        <v>0</v>
      </c>
      <c r="F596" s="95">
        <v>10086</v>
      </c>
      <c r="G596" s="95">
        <f t="shared" si="32"/>
        <v>0</v>
      </c>
      <c r="J596" s="90" t="s">
        <v>106</v>
      </c>
      <c r="K596" s="91"/>
      <c r="L596" s="91"/>
      <c r="M596" s="91"/>
      <c r="N596" s="91"/>
      <c r="O596" s="91"/>
      <c r="P596" s="91"/>
      <c r="Q596" s="91"/>
      <c r="R596" s="91"/>
      <c r="S596" s="91"/>
    </row>
    <row r="597" spans="1:19" hidden="1" x14ac:dyDescent="0.2">
      <c r="A597" s="95" t="s">
        <v>618</v>
      </c>
      <c r="B597" s="95">
        <f>_xlfn.XLOOKUP(D597,'M A C R O S'!R:R,'M A C R O S'!F:F,0)</f>
        <v>0</v>
      </c>
      <c r="C597" s="95">
        <f>_xlfn.XLOOKUP(J597,'F U L L   S E T S  (-10%)'!T:T,'F U L L   S E T S  (-10%)'!G:G,0)+_xlfn.XLOOKUP('Data Sheet '!J597,'M A C R O S'!R:R,'M A C R O S'!F:F,0)</f>
        <v>0</v>
      </c>
      <c r="D597" s="141" t="s">
        <v>354</v>
      </c>
      <c r="E597" s="95">
        <f t="shared" si="33"/>
        <v>0</v>
      </c>
      <c r="F597" s="95">
        <v>10086</v>
      </c>
      <c r="G597" s="95">
        <f t="shared" si="32"/>
        <v>0</v>
      </c>
      <c r="J597" s="90" t="s">
        <v>106</v>
      </c>
      <c r="K597" s="91"/>
      <c r="L597" s="91"/>
      <c r="M597" s="91"/>
      <c r="N597" s="91"/>
      <c r="O597" s="91"/>
      <c r="P597" s="91"/>
      <c r="Q597" s="91"/>
      <c r="R597" s="91"/>
      <c r="S597" s="91"/>
    </row>
    <row r="598" spans="1:19" hidden="1" x14ac:dyDescent="0.2">
      <c r="A598" s="95" t="s">
        <v>618</v>
      </c>
      <c r="B598" s="95">
        <f>_xlfn.XLOOKUP(D598,'M A C R O S'!R:R,'M A C R O S'!F:F,0)</f>
        <v>0</v>
      </c>
      <c r="C598" s="95">
        <f>_xlfn.XLOOKUP(J598,'F U L L   S E T S  (-10%)'!T:T,'F U L L   S E T S  (-10%)'!G:G,0)+_xlfn.XLOOKUP('Data Sheet '!J598,'M A C R O S'!R:R,'M A C R O S'!F:F,0)</f>
        <v>0</v>
      </c>
      <c r="D598" s="140" t="s">
        <v>356</v>
      </c>
      <c r="E598" s="95">
        <f t="shared" si="33"/>
        <v>0</v>
      </c>
      <c r="F598" s="95">
        <v>10086</v>
      </c>
      <c r="G598" s="95">
        <f t="shared" si="32"/>
        <v>0</v>
      </c>
      <c r="J598" s="90" t="s">
        <v>106</v>
      </c>
      <c r="K598" s="91"/>
      <c r="L598" s="91"/>
      <c r="M598" s="91"/>
      <c r="N598" s="91"/>
      <c r="O598" s="91"/>
      <c r="P598" s="91"/>
      <c r="Q598" s="91"/>
      <c r="R598" s="91"/>
      <c r="S598" s="91"/>
    </row>
    <row r="599" spans="1:19" hidden="1" x14ac:dyDescent="0.2">
      <c r="A599" s="163" t="s">
        <v>618</v>
      </c>
      <c r="B599" s="163">
        <f>_xlfn.XLOOKUP(D599,'M A C R O S'!R:R,'M A C R O S'!F:F,0)</f>
        <v>0</v>
      </c>
      <c r="C599" s="163">
        <f>_xlfn.XLOOKUP(J599,'F U L L   S E T S  (-10%)'!T:T,'F U L L   S E T S  (-10%)'!G:G,0)+_xlfn.XLOOKUP(J599,'M A C R O S'!R:R,'M A C R O S'!F:F,0)</f>
        <v>0</v>
      </c>
      <c r="D599" s="163" t="s">
        <v>390</v>
      </c>
      <c r="E599" s="163">
        <f t="shared" ref="E599:E633" si="34">SUM(B599:C599)</f>
        <v>0</v>
      </c>
      <c r="F599" s="163">
        <v>10086</v>
      </c>
      <c r="G599" s="161">
        <f t="shared" si="32"/>
        <v>0</v>
      </c>
      <c r="J599" s="90" t="s">
        <v>114</v>
      </c>
      <c r="K599" s="91"/>
      <c r="L599" s="91"/>
      <c r="M599" s="91"/>
      <c r="N599" s="91"/>
      <c r="O599" s="91"/>
      <c r="P599" s="91"/>
      <c r="Q599" s="91"/>
      <c r="R599" s="91"/>
      <c r="S599" s="91"/>
    </row>
    <row r="600" spans="1:19" hidden="1" x14ac:dyDescent="0.2">
      <c r="A600" s="95" t="s">
        <v>618</v>
      </c>
      <c r="B600" s="95">
        <f>_xlfn.XLOOKUP(D600,'M A C R O S'!R:R,'M A C R O S'!F:F,0)</f>
        <v>0</v>
      </c>
      <c r="C600" s="95">
        <f>_xlfn.XLOOKUP(J600,'F U L L   S E T S  (-10%)'!T:T,'F U L L   S E T S  (-10%)'!G:G,0)+_xlfn.XLOOKUP(J600,'M A C R O S'!R:R,'M A C R O S'!F:F,0)</f>
        <v>0</v>
      </c>
      <c r="D600" s="95" t="s">
        <v>392</v>
      </c>
      <c r="E600" s="95">
        <f t="shared" si="34"/>
        <v>0</v>
      </c>
      <c r="F600" s="95">
        <v>10086</v>
      </c>
      <c r="G600" s="95">
        <f t="shared" si="32"/>
        <v>0</v>
      </c>
      <c r="J600" s="90" t="s">
        <v>114</v>
      </c>
      <c r="K600" s="91"/>
      <c r="L600" s="91"/>
      <c r="M600" s="91"/>
      <c r="N600" s="91"/>
      <c r="O600" s="91"/>
      <c r="P600" s="91"/>
      <c r="Q600" s="91"/>
      <c r="R600" s="91"/>
      <c r="S600" s="91"/>
    </row>
    <row r="601" spans="1:19" hidden="1" x14ac:dyDescent="0.2">
      <c r="A601" s="95" t="s">
        <v>618</v>
      </c>
      <c r="B601" s="95">
        <f>_xlfn.XLOOKUP(D601,'M A C R O S'!R:R,'M A C R O S'!F:F,0)</f>
        <v>0</v>
      </c>
      <c r="C601" s="95">
        <f>_xlfn.XLOOKUP(J601,'F U L L   S E T S  (-10%)'!T:T,'F U L L   S E T S  (-10%)'!G:G,0)+_xlfn.XLOOKUP(J601,'M A C R O S'!R:R,'M A C R O S'!F:F,0)</f>
        <v>0</v>
      </c>
      <c r="D601" s="95" t="s">
        <v>394</v>
      </c>
      <c r="E601" s="95">
        <f t="shared" si="34"/>
        <v>0</v>
      </c>
      <c r="F601" s="95">
        <v>10086</v>
      </c>
      <c r="G601" s="95">
        <f t="shared" si="32"/>
        <v>0</v>
      </c>
      <c r="J601" s="90" t="s">
        <v>114</v>
      </c>
      <c r="K601" s="91"/>
      <c r="L601" s="91"/>
      <c r="M601" s="91"/>
      <c r="N601" s="91"/>
      <c r="O601" s="91"/>
      <c r="P601" s="91"/>
      <c r="Q601" s="91"/>
      <c r="R601" s="91"/>
      <c r="S601" s="91"/>
    </row>
    <row r="602" spans="1:19" hidden="1" x14ac:dyDescent="0.2">
      <c r="A602" s="95" t="s">
        <v>618</v>
      </c>
      <c r="B602" s="95">
        <f>_xlfn.XLOOKUP(D602,'M A C R O S'!R:R,'M A C R O S'!F:F,0)</f>
        <v>0</v>
      </c>
      <c r="C602" s="95">
        <f>_xlfn.XLOOKUP(J602,'F U L L   S E T S  (-10%)'!T:T,'F U L L   S E T S  (-10%)'!G:G,0)+_xlfn.XLOOKUP(J602,'M A C R O S'!R:R,'M A C R O S'!F:F,0)</f>
        <v>0</v>
      </c>
      <c r="D602" s="95" t="s">
        <v>396</v>
      </c>
      <c r="E602" s="95">
        <f t="shared" si="34"/>
        <v>0</v>
      </c>
      <c r="F602" s="95">
        <v>10086</v>
      </c>
      <c r="G602" s="95">
        <f t="shared" si="32"/>
        <v>0</v>
      </c>
      <c r="J602" s="90" t="s">
        <v>114</v>
      </c>
      <c r="K602" s="91"/>
      <c r="L602" s="91"/>
      <c r="M602" s="91"/>
      <c r="N602" s="91"/>
      <c r="O602" s="91"/>
      <c r="P602" s="91"/>
      <c r="Q602" s="91"/>
      <c r="R602" s="91"/>
      <c r="S602" s="91"/>
    </row>
    <row r="603" spans="1:19" hidden="1" x14ac:dyDescent="0.2">
      <c r="A603" s="95" t="s">
        <v>618</v>
      </c>
      <c r="B603" s="95">
        <f>_xlfn.XLOOKUP(D603,'M A C R O S'!R:R,'M A C R O S'!F:F,0)</f>
        <v>0</v>
      </c>
      <c r="C603" s="95">
        <f>_xlfn.XLOOKUP(J603,'F U L L   S E T S  (-10%)'!T:T,'F U L L   S E T S  (-10%)'!G:G,0)+_xlfn.XLOOKUP(J603,'M A C R O S'!R:R,'M A C R O S'!F:F,0)</f>
        <v>0</v>
      </c>
      <c r="D603" s="95" t="s">
        <v>398</v>
      </c>
      <c r="E603" s="95">
        <f t="shared" si="34"/>
        <v>0</v>
      </c>
      <c r="F603" s="95">
        <v>10086</v>
      </c>
      <c r="G603" s="95">
        <f t="shared" si="32"/>
        <v>0</v>
      </c>
      <c r="J603" s="90" t="s">
        <v>114</v>
      </c>
      <c r="K603" s="91"/>
      <c r="L603" s="91"/>
      <c r="M603" s="91"/>
      <c r="N603" s="91"/>
      <c r="O603" s="91"/>
      <c r="P603" s="91"/>
      <c r="Q603" s="91"/>
      <c r="R603" s="91"/>
      <c r="S603" s="91"/>
    </row>
    <row r="604" spans="1:19" hidden="1" x14ac:dyDescent="0.2">
      <c r="A604" s="95" t="s">
        <v>618</v>
      </c>
      <c r="B604" s="95">
        <f>_xlfn.XLOOKUP(D604,'M A C R O S'!R:R,'M A C R O S'!F:F,0)</f>
        <v>0</v>
      </c>
      <c r="C604" s="95">
        <f>_xlfn.XLOOKUP(J604,'F U L L   S E T S  (-10%)'!T:T,'F U L L   S E T S  (-10%)'!G:G,0)+_xlfn.XLOOKUP(J604,'M A C R O S'!R:R,'M A C R O S'!F:F,0)</f>
        <v>0</v>
      </c>
      <c r="D604" s="95" t="s">
        <v>400</v>
      </c>
      <c r="E604" s="95">
        <f t="shared" si="34"/>
        <v>0</v>
      </c>
      <c r="F604" s="95">
        <v>10086</v>
      </c>
      <c r="G604" s="95">
        <f t="shared" si="32"/>
        <v>0</v>
      </c>
      <c r="J604" s="90" t="s">
        <v>114</v>
      </c>
      <c r="K604" s="91"/>
      <c r="L604" s="91"/>
      <c r="M604" s="91"/>
      <c r="N604" s="91"/>
      <c r="O604" s="91"/>
      <c r="P604" s="91"/>
      <c r="Q604" s="91"/>
      <c r="R604" s="91"/>
      <c r="S604" s="91"/>
    </row>
    <row r="605" spans="1:19" hidden="1" x14ac:dyDescent="0.2">
      <c r="A605" s="95" t="s">
        <v>618</v>
      </c>
      <c r="B605" s="95">
        <f>_xlfn.XLOOKUP(D605,'M A C R O S'!R:R,'M A C R O S'!F:F,0)</f>
        <v>0</v>
      </c>
      <c r="C605" s="95">
        <f>_xlfn.XLOOKUP(J605,'F U L L   S E T S  (-10%)'!T:T,'F U L L   S E T S  (-10%)'!G:G,0)+_xlfn.XLOOKUP(J605,'M A C R O S'!R:R,'M A C R O S'!F:F,0)</f>
        <v>0</v>
      </c>
      <c r="D605" s="95" t="s">
        <v>402</v>
      </c>
      <c r="E605" s="95">
        <f t="shared" si="34"/>
        <v>0</v>
      </c>
      <c r="F605" s="95">
        <v>10086</v>
      </c>
      <c r="G605" s="95">
        <f t="shared" si="32"/>
        <v>0</v>
      </c>
      <c r="J605" s="90" t="s">
        <v>114</v>
      </c>
      <c r="K605" s="91"/>
      <c r="L605" s="91"/>
      <c r="M605" s="91"/>
      <c r="N605" s="91"/>
      <c r="O605" s="91"/>
      <c r="P605" s="91"/>
      <c r="Q605" s="91"/>
      <c r="R605" s="91"/>
      <c r="S605" s="91"/>
    </row>
    <row r="606" spans="1:19" hidden="1" x14ac:dyDescent="0.2">
      <c r="A606" s="95" t="s">
        <v>618</v>
      </c>
      <c r="B606" s="95">
        <f>_xlfn.XLOOKUP(D606,'M A C R O S'!R:R,'M A C R O S'!F:F,0)</f>
        <v>0</v>
      </c>
      <c r="C606" s="95">
        <f>_xlfn.XLOOKUP(J606,'F U L L   S E T S  (-10%)'!T:T,'F U L L   S E T S  (-10%)'!G:G,0)+_xlfn.XLOOKUP(J606,'M A C R O S'!R:R,'M A C R O S'!F:F,0)</f>
        <v>0</v>
      </c>
      <c r="D606" s="95" t="s">
        <v>404</v>
      </c>
      <c r="E606" s="95">
        <f t="shared" si="34"/>
        <v>0</v>
      </c>
      <c r="F606" s="95">
        <v>10086</v>
      </c>
      <c r="G606" s="95">
        <f t="shared" si="32"/>
        <v>0</v>
      </c>
      <c r="J606" s="90" t="s">
        <v>114</v>
      </c>
      <c r="K606" s="91"/>
      <c r="L606" s="91"/>
      <c r="M606" s="91"/>
      <c r="N606" s="91"/>
      <c r="O606" s="91"/>
      <c r="P606" s="91"/>
      <c r="Q606" s="91"/>
      <c r="R606" s="91"/>
      <c r="S606" s="91"/>
    </row>
    <row r="607" spans="1:19" hidden="1" x14ac:dyDescent="0.2">
      <c r="A607" s="95" t="s">
        <v>618</v>
      </c>
      <c r="B607" s="95">
        <f>_xlfn.XLOOKUP(D607,'M A C R O S'!R:R,'M A C R O S'!F:F,0)</f>
        <v>0</v>
      </c>
      <c r="C607" s="95">
        <f>_xlfn.XLOOKUP(J607,'F U L L   S E T S  (-10%)'!T:T,'F U L L   S E T S  (-10%)'!G:G,0)+_xlfn.XLOOKUP(J607,'M A C R O S'!R:R,'M A C R O S'!F:F,0)</f>
        <v>0</v>
      </c>
      <c r="D607" s="95" t="s">
        <v>406</v>
      </c>
      <c r="E607" s="95">
        <f t="shared" si="34"/>
        <v>0</v>
      </c>
      <c r="F607" s="95">
        <v>10086</v>
      </c>
      <c r="G607" s="95">
        <f t="shared" si="32"/>
        <v>0</v>
      </c>
      <c r="J607" s="90" t="s">
        <v>114</v>
      </c>
      <c r="K607" s="91"/>
      <c r="L607" s="91"/>
      <c r="M607" s="91"/>
      <c r="N607" s="91"/>
      <c r="O607" s="91"/>
      <c r="P607" s="91"/>
      <c r="Q607" s="91"/>
      <c r="R607" s="91"/>
      <c r="S607" s="91"/>
    </row>
    <row r="608" spans="1:19" hidden="1" x14ac:dyDescent="0.2">
      <c r="A608" s="95" t="s">
        <v>618</v>
      </c>
      <c r="B608" s="95">
        <f>_xlfn.XLOOKUP(D608,'M A C R O S'!R:R,'M A C R O S'!F:F,0)</f>
        <v>0</v>
      </c>
      <c r="C608" s="95">
        <f>_xlfn.XLOOKUP(J608,'F U L L   S E T S  (-10%)'!T:T,'F U L L   S E T S  (-10%)'!G:G,0)+_xlfn.XLOOKUP(J608,'M A C R O S'!R:R,'M A C R O S'!F:F,0)</f>
        <v>0</v>
      </c>
      <c r="D608" s="95" t="s">
        <v>408</v>
      </c>
      <c r="E608" s="95">
        <f t="shared" si="34"/>
        <v>0</v>
      </c>
      <c r="F608" s="95">
        <v>10086</v>
      </c>
      <c r="G608" s="95">
        <f t="shared" si="32"/>
        <v>0</v>
      </c>
      <c r="J608" s="90" t="s">
        <v>114</v>
      </c>
      <c r="K608" s="91"/>
      <c r="L608" s="91"/>
      <c r="M608" s="91"/>
      <c r="N608" s="91"/>
      <c r="O608" s="91"/>
      <c r="P608" s="91"/>
      <c r="Q608" s="91"/>
      <c r="R608" s="91"/>
      <c r="S608" s="91"/>
    </row>
    <row r="609" spans="1:19" hidden="1" x14ac:dyDescent="0.2">
      <c r="A609" s="95" t="s">
        <v>618</v>
      </c>
      <c r="B609" s="95">
        <f>_xlfn.XLOOKUP(D609,'M A C R O S'!R:R,'M A C R O S'!F:F,0)</f>
        <v>0</v>
      </c>
      <c r="C609" s="95">
        <f>_xlfn.XLOOKUP(J609,'F U L L   S E T S  (-10%)'!T:T,'F U L L   S E T S  (-10%)'!G:G,0)+_xlfn.XLOOKUP(J609,'M A C R O S'!R:R,'M A C R O S'!F:F,0)</f>
        <v>0</v>
      </c>
      <c r="D609" s="95" t="s">
        <v>410</v>
      </c>
      <c r="E609" s="95">
        <f t="shared" si="34"/>
        <v>0</v>
      </c>
      <c r="F609" s="95">
        <v>10086</v>
      </c>
      <c r="G609" s="95">
        <f t="shared" si="32"/>
        <v>0</v>
      </c>
      <c r="J609" s="90" t="s">
        <v>114</v>
      </c>
      <c r="K609" s="91"/>
      <c r="L609" s="91"/>
      <c r="M609" s="91"/>
      <c r="N609" s="91"/>
      <c r="O609" s="91"/>
      <c r="P609" s="91"/>
      <c r="Q609" s="91"/>
      <c r="R609" s="91"/>
      <c r="S609" s="91"/>
    </row>
    <row r="610" spans="1:19" hidden="1" x14ac:dyDescent="0.2">
      <c r="A610" s="95" t="s">
        <v>618</v>
      </c>
      <c r="B610" s="95">
        <f>_xlfn.XLOOKUP(D610,'M A C R O S'!R:R,'M A C R O S'!F:F,0)</f>
        <v>0</v>
      </c>
      <c r="C610" s="95">
        <f>_xlfn.XLOOKUP(J610,'F U L L   S E T S  (-10%)'!T:T,'F U L L   S E T S  (-10%)'!G:G,0)+_xlfn.XLOOKUP(J610,'M A C R O S'!R:R,'M A C R O S'!F:F,0)</f>
        <v>0</v>
      </c>
      <c r="D610" s="95" t="s">
        <v>412</v>
      </c>
      <c r="E610" s="95">
        <f t="shared" si="34"/>
        <v>0</v>
      </c>
      <c r="F610" s="95">
        <v>10086</v>
      </c>
      <c r="G610" s="95">
        <f t="shared" si="32"/>
        <v>0</v>
      </c>
      <c r="J610" s="90" t="s">
        <v>114</v>
      </c>
      <c r="K610" s="91"/>
      <c r="L610" s="91"/>
      <c r="M610" s="91"/>
      <c r="N610" s="91"/>
      <c r="O610" s="91"/>
      <c r="P610" s="91"/>
      <c r="Q610" s="91"/>
      <c r="R610" s="91"/>
      <c r="S610" s="91"/>
    </row>
    <row r="611" spans="1:19" hidden="1" x14ac:dyDescent="0.2">
      <c r="A611" s="95" t="s">
        <v>618</v>
      </c>
      <c r="B611" s="95">
        <f>_xlfn.XLOOKUP(D611,'M A C R O S'!R:R,'M A C R O S'!F:F,0)</f>
        <v>0</v>
      </c>
      <c r="C611" s="95">
        <f>_xlfn.XLOOKUP(J611,'F U L L   S E T S  (-10%)'!T:T,'F U L L   S E T S  (-10%)'!G:G,0)+_xlfn.XLOOKUP(J611,'M A C R O S'!R:R,'M A C R O S'!F:F,0)</f>
        <v>0</v>
      </c>
      <c r="D611" s="95" t="s">
        <v>414</v>
      </c>
      <c r="E611" s="95">
        <f t="shared" si="34"/>
        <v>0</v>
      </c>
      <c r="F611" s="95">
        <v>10086</v>
      </c>
      <c r="G611" s="95">
        <f t="shared" si="32"/>
        <v>0</v>
      </c>
      <c r="J611" s="90" t="s">
        <v>114</v>
      </c>
      <c r="K611" s="91"/>
      <c r="L611" s="91"/>
      <c r="M611" s="91"/>
      <c r="N611" s="91"/>
      <c r="O611" s="91"/>
      <c r="P611" s="91"/>
      <c r="Q611" s="91"/>
      <c r="R611" s="91"/>
      <c r="S611" s="91"/>
    </row>
    <row r="612" spans="1:19" hidden="1" x14ac:dyDescent="0.2">
      <c r="A612" s="95" t="s">
        <v>618</v>
      </c>
      <c r="B612" s="95">
        <f>_xlfn.XLOOKUP(D612,'M A C R O S'!R:R,'M A C R O S'!F:F,0)</f>
        <v>0</v>
      </c>
      <c r="C612" s="95">
        <f>_xlfn.XLOOKUP(J612,'F U L L   S E T S  (-10%)'!T:T,'F U L L   S E T S  (-10%)'!G:G,0)+_xlfn.XLOOKUP(J612,'M A C R O S'!R:R,'M A C R O S'!F:F,0)</f>
        <v>0</v>
      </c>
      <c r="D612" s="95" t="s">
        <v>416</v>
      </c>
      <c r="E612" s="95">
        <f t="shared" si="34"/>
        <v>0</v>
      </c>
      <c r="F612" s="95">
        <v>10086</v>
      </c>
      <c r="G612" s="95">
        <f t="shared" si="32"/>
        <v>0</v>
      </c>
      <c r="J612" s="90" t="s">
        <v>114</v>
      </c>
      <c r="K612" s="91"/>
      <c r="L612" s="91"/>
      <c r="M612" s="91"/>
      <c r="N612" s="91"/>
      <c r="O612" s="91"/>
      <c r="P612" s="91"/>
      <c r="Q612" s="91"/>
      <c r="R612" s="91"/>
      <c r="S612" s="91"/>
    </row>
    <row r="613" spans="1:19" hidden="1" x14ac:dyDescent="0.2">
      <c r="A613" s="95" t="s">
        <v>618</v>
      </c>
      <c r="B613" s="95">
        <f>_xlfn.XLOOKUP(D613,'M A C R O S'!R:R,'M A C R O S'!F:F,0)</f>
        <v>0</v>
      </c>
      <c r="C613" s="95">
        <f>_xlfn.XLOOKUP(J613,'F U L L   S E T S  (-10%)'!T:T,'F U L L   S E T S  (-10%)'!G:G,0)+_xlfn.XLOOKUP(J613,'M A C R O S'!R:R,'M A C R O S'!F:F,0)</f>
        <v>0</v>
      </c>
      <c r="D613" s="95" t="s">
        <v>418</v>
      </c>
      <c r="E613" s="95">
        <f t="shared" si="34"/>
        <v>0</v>
      </c>
      <c r="F613" s="95">
        <v>10086</v>
      </c>
      <c r="G613" s="95">
        <f t="shared" si="32"/>
        <v>0</v>
      </c>
      <c r="J613" s="90" t="s">
        <v>114</v>
      </c>
      <c r="K613" s="91"/>
      <c r="L613" s="91"/>
      <c r="M613" s="91"/>
      <c r="N613" s="91"/>
      <c r="O613" s="91"/>
      <c r="P613" s="91"/>
      <c r="Q613" s="91"/>
      <c r="R613" s="91"/>
      <c r="S613" s="91"/>
    </row>
    <row r="614" spans="1:19" hidden="1" x14ac:dyDescent="0.2">
      <c r="A614" s="161" t="s">
        <v>618</v>
      </c>
      <c r="B614" s="161">
        <f>_xlfn.XLOOKUP(D614,'M A C R O S'!R:R,'M A C R O S'!G:G,0)</f>
        <v>0</v>
      </c>
      <c r="C614" s="161">
        <f t="shared" ref="C614:C628" si="35">SUM(K614+M614+O614)</f>
        <v>0</v>
      </c>
      <c r="D614" s="161" t="s">
        <v>259</v>
      </c>
      <c r="E614" s="161">
        <f t="shared" si="34"/>
        <v>0</v>
      </c>
      <c r="F614" s="161">
        <v>10088</v>
      </c>
      <c r="G614" s="161">
        <f t="shared" si="32"/>
        <v>0</v>
      </c>
      <c r="J614" s="91" t="s">
        <v>93</v>
      </c>
      <c r="K614" s="91">
        <f>_xlfn.XLOOKUP(J614,'F U L L   S E T S  (-10%)'!T:T,'F U L L   S E T S  (-10%)'!H:H,0)</f>
        <v>0</v>
      </c>
      <c r="L614" s="90" t="s">
        <v>95</v>
      </c>
      <c r="M614" s="91">
        <f>_xlfn.XLOOKUP(L614,'F U L L   S E T S  (-10%)'!T:T,'F U L L   S E T S  (-10%)'!H:H,0)+_xlfn.XLOOKUP(L614,'M A C R O S'!R:R,'M A C R O S'!G:G,0)</f>
        <v>0</v>
      </c>
      <c r="N614" s="91"/>
      <c r="O614" s="91"/>
      <c r="P614" s="91"/>
      <c r="Q614" s="91"/>
      <c r="R614" s="91"/>
      <c r="S614" s="91"/>
    </row>
    <row r="615" spans="1:19" hidden="1" x14ac:dyDescent="0.2">
      <c r="A615" s="95" t="s">
        <v>618</v>
      </c>
      <c r="B615" s="95">
        <f>_xlfn.XLOOKUP(D615,'M A C R O S'!R:R,'M A C R O S'!G:G,0)</f>
        <v>0</v>
      </c>
      <c r="C615" s="95">
        <f t="shared" si="35"/>
        <v>0</v>
      </c>
      <c r="D615" s="95" t="s">
        <v>261</v>
      </c>
      <c r="E615" s="95">
        <f t="shared" si="34"/>
        <v>0</v>
      </c>
      <c r="F615" s="95">
        <v>10088</v>
      </c>
      <c r="G615" s="95">
        <f t="shared" si="32"/>
        <v>0</v>
      </c>
      <c r="J615" s="91" t="s">
        <v>93</v>
      </c>
      <c r="K615" s="91">
        <f>_xlfn.XLOOKUP(J615,'F U L L   S E T S  (-10%)'!T:T,'F U L L   S E T S  (-10%)'!H:H,0)</f>
        <v>0</v>
      </c>
      <c r="L615" s="90" t="s">
        <v>95</v>
      </c>
      <c r="M615" s="91">
        <f>_xlfn.XLOOKUP(L615,'F U L L   S E T S  (-10%)'!T:T,'F U L L   S E T S  (-10%)'!H:H,0)+_xlfn.XLOOKUP(L615,'M A C R O S'!R:R,'M A C R O S'!G:G,0)</f>
        <v>0</v>
      </c>
      <c r="N615" s="91"/>
      <c r="O615" s="91"/>
      <c r="P615" s="91"/>
      <c r="Q615" s="91"/>
      <c r="R615" s="91"/>
      <c r="S615" s="91"/>
    </row>
    <row r="616" spans="1:19" hidden="1" x14ac:dyDescent="0.2">
      <c r="A616" s="95" t="s">
        <v>618</v>
      </c>
      <c r="B616" s="95">
        <f>_xlfn.XLOOKUP(D616,'M A C R O S'!R:R,'M A C R O S'!G:G,0)</f>
        <v>0</v>
      </c>
      <c r="C616" s="95">
        <f t="shared" si="35"/>
        <v>0</v>
      </c>
      <c r="D616" s="95" t="s">
        <v>263</v>
      </c>
      <c r="E616" s="95">
        <f t="shared" si="34"/>
        <v>0</v>
      </c>
      <c r="F616" s="95">
        <v>10088</v>
      </c>
      <c r="G616" s="95">
        <f t="shared" si="32"/>
        <v>0</v>
      </c>
      <c r="J616" s="91" t="s">
        <v>93</v>
      </c>
      <c r="K616" s="91">
        <f>_xlfn.XLOOKUP(J616,'F U L L   S E T S  (-10%)'!T:T,'F U L L   S E T S  (-10%)'!H:H,0)</f>
        <v>0</v>
      </c>
      <c r="L616" s="90" t="s">
        <v>95</v>
      </c>
      <c r="M616" s="91">
        <f>_xlfn.XLOOKUP(L616,'F U L L   S E T S  (-10%)'!T:T,'F U L L   S E T S  (-10%)'!H:H,0)+_xlfn.XLOOKUP(L616,'M A C R O S'!R:R,'M A C R O S'!G:G,0)</f>
        <v>0</v>
      </c>
      <c r="N616" s="91"/>
      <c r="O616" s="91"/>
      <c r="P616" s="91"/>
      <c r="Q616" s="91"/>
      <c r="R616" s="91"/>
      <c r="S616" s="91"/>
    </row>
    <row r="617" spans="1:19" hidden="1" x14ac:dyDescent="0.2">
      <c r="A617" s="95" t="s">
        <v>618</v>
      </c>
      <c r="B617" s="95">
        <f>_xlfn.XLOOKUP(D617,'M A C R O S'!R:R,'M A C R O S'!G:G,0)</f>
        <v>0</v>
      </c>
      <c r="C617" s="95">
        <f t="shared" si="35"/>
        <v>0</v>
      </c>
      <c r="D617" s="95" t="s">
        <v>265</v>
      </c>
      <c r="E617" s="95">
        <f t="shared" si="34"/>
        <v>0</v>
      </c>
      <c r="F617" s="95">
        <v>10088</v>
      </c>
      <c r="G617" s="95">
        <f t="shared" si="32"/>
        <v>0</v>
      </c>
      <c r="J617" s="91" t="s">
        <v>93</v>
      </c>
      <c r="K617" s="91">
        <f>_xlfn.XLOOKUP(J617,'F U L L   S E T S  (-10%)'!T:T,'F U L L   S E T S  (-10%)'!H:H,0)</f>
        <v>0</v>
      </c>
      <c r="L617" s="90" t="s">
        <v>95</v>
      </c>
      <c r="M617" s="91">
        <f>_xlfn.XLOOKUP(L617,'F U L L   S E T S  (-10%)'!T:T,'F U L L   S E T S  (-10%)'!H:H,0)+_xlfn.XLOOKUP(L617,'M A C R O S'!R:R,'M A C R O S'!G:G,0)</f>
        <v>0</v>
      </c>
      <c r="N617" s="91"/>
      <c r="O617" s="91"/>
      <c r="P617" s="91"/>
      <c r="Q617" s="91"/>
      <c r="R617" s="91"/>
      <c r="S617" s="91"/>
    </row>
    <row r="618" spans="1:19" hidden="1" x14ac:dyDescent="0.2">
      <c r="A618" s="95" t="s">
        <v>618</v>
      </c>
      <c r="B618" s="95">
        <f>_xlfn.XLOOKUP(D618,'M A C R O S'!R:R,'M A C R O S'!G:G,0)</f>
        <v>0</v>
      </c>
      <c r="C618" s="95">
        <f t="shared" si="35"/>
        <v>0</v>
      </c>
      <c r="D618" s="95" t="s">
        <v>267</v>
      </c>
      <c r="E618" s="95">
        <f t="shared" si="34"/>
        <v>0</v>
      </c>
      <c r="F618" s="95">
        <v>10088</v>
      </c>
      <c r="G618" s="95">
        <f t="shared" si="32"/>
        <v>0</v>
      </c>
      <c r="J618" s="91" t="s">
        <v>93</v>
      </c>
      <c r="K618" s="91">
        <f>_xlfn.XLOOKUP(J618,'F U L L   S E T S  (-10%)'!T:T,'F U L L   S E T S  (-10%)'!H:H,0)</f>
        <v>0</v>
      </c>
      <c r="L618" s="90" t="s">
        <v>95</v>
      </c>
      <c r="M618" s="91">
        <f>_xlfn.XLOOKUP(L618,'F U L L   S E T S  (-10%)'!T:T,'F U L L   S E T S  (-10%)'!H:H,0)+_xlfn.XLOOKUP(L618,'M A C R O S'!R:R,'M A C R O S'!G:G,0)</f>
        <v>0</v>
      </c>
      <c r="N618" s="91"/>
      <c r="O618" s="91"/>
      <c r="P618" s="91"/>
      <c r="Q618" s="91"/>
      <c r="R618" s="91"/>
      <c r="S618" s="91"/>
    </row>
    <row r="619" spans="1:19" hidden="1" x14ac:dyDescent="0.2">
      <c r="A619" s="95" t="s">
        <v>618</v>
      </c>
      <c r="B619" s="95">
        <f>_xlfn.XLOOKUP(D619,'M A C R O S'!R:R,'M A C R O S'!G:G,0)</f>
        <v>0</v>
      </c>
      <c r="C619" s="95">
        <f t="shared" si="35"/>
        <v>0</v>
      </c>
      <c r="D619" s="95" t="s">
        <v>269</v>
      </c>
      <c r="E619" s="95">
        <f t="shared" si="34"/>
        <v>0</v>
      </c>
      <c r="F619" s="95">
        <v>10088</v>
      </c>
      <c r="G619" s="95">
        <f t="shared" si="32"/>
        <v>0</v>
      </c>
      <c r="J619" s="91" t="s">
        <v>93</v>
      </c>
      <c r="K619" s="91">
        <f>_xlfn.XLOOKUP(J619,'F U L L   S E T S  (-10%)'!T:T,'F U L L   S E T S  (-10%)'!H:H,0)</f>
        <v>0</v>
      </c>
      <c r="L619" s="90" t="s">
        <v>95</v>
      </c>
      <c r="M619" s="91">
        <f>_xlfn.XLOOKUP(L619,'F U L L   S E T S  (-10%)'!T:T,'F U L L   S E T S  (-10%)'!H:H,0)+_xlfn.XLOOKUP(L619,'M A C R O S'!R:R,'M A C R O S'!G:G,0)</f>
        <v>0</v>
      </c>
      <c r="N619" s="91"/>
      <c r="O619" s="91"/>
      <c r="P619" s="91"/>
      <c r="Q619" s="91"/>
      <c r="R619" s="91"/>
      <c r="S619" s="91"/>
    </row>
    <row r="620" spans="1:19" hidden="1" x14ac:dyDescent="0.2">
      <c r="A620" s="95" t="s">
        <v>618</v>
      </c>
      <c r="B620" s="95">
        <f>_xlfn.XLOOKUP(D620,'M A C R O S'!R:R,'M A C R O S'!G:G,0)</f>
        <v>0</v>
      </c>
      <c r="C620" s="95">
        <f t="shared" si="35"/>
        <v>0</v>
      </c>
      <c r="D620" s="40" t="s">
        <v>271</v>
      </c>
      <c r="E620" s="95">
        <f t="shared" si="34"/>
        <v>0</v>
      </c>
      <c r="F620" s="95">
        <v>10088</v>
      </c>
      <c r="G620" s="95">
        <f t="shared" si="32"/>
        <v>0</v>
      </c>
      <c r="J620" s="91" t="s">
        <v>93</v>
      </c>
      <c r="K620" s="91">
        <f>_xlfn.XLOOKUP(J620,'F U L L   S E T S  (-10%)'!T:T,'F U L L   S E T S  (-10%)'!H:H,0)</f>
        <v>0</v>
      </c>
      <c r="L620" s="90" t="s">
        <v>95</v>
      </c>
      <c r="M620" s="91">
        <f>_xlfn.XLOOKUP(L620,'F U L L   S E T S  (-10%)'!T:T,'F U L L   S E T S  (-10%)'!H:H,0)+_xlfn.XLOOKUP(L620,'M A C R O S'!R:R,'M A C R O S'!G:G,0)</f>
        <v>0</v>
      </c>
      <c r="N620" s="91"/>
      <c r="O620" s="91"/>
      <c r="P620" s="91"/>
      <c r="Q620" s="91"/>
      <c r="R620" s="91"/>
      <c r="S620" s="91"/>
    </row>
    <row r="621" spans="1:19" hidden="1" x14ac:dyDescent="0.2">
      <c r="A621" s="95" t="s">
        <v>618</v>
      </c>
      <c r="B621" s="95">
        <f>_xlfn.XLOOKUP(D621,'M A C R O S'!R:R,'M A C R O S'!G:G,0)</f>
        <v>0</v>
      </c>
      <c r="C621" s="95">
        <f t="shared" si="35"/>
        <v>0</v>
      </c>
      <c r="D621" s="40" t="s">
        <v>273</v>
      </c>
      <c r="E621" s="95">
        <f t="shared" si="34"/>
        <v>0</v>
      </c>
      <c r="F621" s="95">
        <v>10088</v>
      </c>
      <c r="G621" s="95">
        <f t="shared" si="32"/>
        <v>0</v>
      </c>
      <c r="J621" s="91" t="s">
        <v>93</v>
      </c>
      <c r="K621" s="91">
        <f>_xlfn.XLOOKUP(J621,'F U L L   S E T S  (-10%)'!T:T,'F U L L   S E T S  (-10%)'!H:H,0)</f>
        <v>0</v>
      </c>
      <c r="L621" s="90" t="s">
        <v>95</v>
      </c>
      <c r="M621" s="91">
        <f>_xlfn.XLOOKUP(L621,'F U L L   S E T S  (-10%)'!T:T,'F U L L   S E T S  (-10%)'!H:H,0)+_xlfn.XLOOKUP(L621,'M A C R O S'!R:R,'M A C R O S'!G:G,0)</f>
        <v>0</v>
      </c>
      <c r="N621" s="91"/>
      <c r="O621" s="91"/>
      <c r="P621" s="91"/>
      <c r="Q621" s="91"/>
      <c r="R621" s="91"/>
      <c r="S621" s="91"/>
    </row>
    <row r="622" spans="1:19" hidden="1" x14ac:dyDescent="0.2">
      <c r="A622" s="95" t="s">
        <v>618</v>
      </c>
      <c r="B622" s="95">
        <f>_xlfn.XLOOKUP(D622,'M A C R O S'!R:R,'M A C R O S'!G:G,0)</f>
        <v>0</v>
      </c>
      <c r="C622" s="95">
        <f t="shared" si="35"/>
        <v>0</v>
      </c>
      <c r="D622" s="40" t="s">
        <v>275</v>
      </c>
      <c r="E622" s="95">
        <f t="shared" si="34"/>
        <v>0</v>
      </c>
      <c r="F622" s="95">
        <v>10088</v>
      </c>
      <c r="G622" s="95">
        <f t="shared" si="32"/>
        <v>0</v>
      </c>
      <c r="J622" s="91" t="s">
        <v>93</v>
      </c>
      <c r="K622" s="91">
        <f>_xlfn.XLOOKUP(J622,'F U L L   S E T S  (-10%)'!T:T,'F U L L   S E T S  (-10%)'!H:H,0)</f>
        <v>0</v>
      </c>
      <c r="L622" s="90" t="s">
        <v>95</v>
      </c>
      <c r="M622" s="91">
        <f>_xlfn.XLOOKUP(L622,'F U L L   S E T S  (-10%)'!T:T,'F U L L   S E T S  (-10%)'!H:H,0)+_xlfn.XLOOKUP(L622,'M A C R O S'!R:R,'M A C R O S'!G:G,0)</f>
        <v>0</v>
      </c>
      <c r="N622" s="91"/>
      <c r="O622" s="91"/>
      <c r="P622" s="91"/>
      <c r="Q622" s="91"/>
      <c r="R622" s="91"/>
      <c r="S622" s="91"/>
    </row>
    <row r="623" spans="1:19" hidden="1" x14ac:dyDescent="0.2">
      <c r="A623" s="95" t="s">
        <v>618</v>
      </c>
      <c r="B623" s="95">
        <f>_xlfn.XLOOKUP(D623,'M A C R O S'!R:R,'M A C R O S'!G:G,0)</f>
        <v>0</v>
      </c>
      <c r="C623" s="95">
        <f t="shared" si="35"/>
        <v>0</v>
      </c>
      <c r="D623" s="40" t="s">
        <v>277</v>
      </c>
      <c r="E623" s="95">
        <f t="shared" si="34"/>
        <v>0</v>
      </c>
      <c r="F623" s="95">
        <v>10088</v>
      </c>
      <c r="G623" s="95">
        <f t="shared" si="32"/>
        <v>0</v>
      </c>
      <c r="J623" s="91" t="s">
        <v>93</v>
      </c>
      <c r="K623" s="91">
        <f>_xlfn.XLOOKUP(J623,'F U L L   S E T S  (-10%)'!T:T,'F U L L   S E T S  (-10%)'!H:H,0)</f>
        <v>0</v>
      </c>
      <c r="L623" s="90" t="s">
        <v>95</v>
      </c>
      <c r="M623" s="91">
        <f>_xlfn.XLOOKUP(L623,'F U L L   S E T S  (-10%)'!T:T,'F U L L   S E T S  (-10%)'!H:H,0)+_xlfn.XLOOKUP(L623,'M A C R O S'!R:R,'M A C R O S'!G:G,0)</f>
        <v>0</v>
      </c>
      <c r="N623" s="91"/>
      <c r="O623" s="91"/>
      <c r="P623" s="91"/>
      <c r="Q623" s="91"/>
      <c r="R623" s="91"/>
      <c r="S623" s="91"/>
    </row>
    <row r="624" spans="1:19" hidden="1" x14ac:dyDescent="0.2">
      <c r="A624" s="95" t="s">
        <v>618</v>
      </c>
      <c r="B624" s="95">
        <f>_xlfn.XLOOKUP(D624,'M A C R O S'!R:R,'M A C R O S'!G:G,0)</f>
        <v>0</v>
      </c>
      <c r="C624" s="95">
        <f t="shared" si="35"/>
        <v>0</v>
      </c>
      <c r="D624" s="40" t="s">
        <v>279</v>
      </c>
      <c r="E624" s="95">
        <f t="shared" si="34"/>
        <v>0</v>
      </c>
      <c r="F624" s="95">
        <v>10088</v>
      </c>
      <c r="G624" s="95">
        <f t="shared" si="32"/>
        <v>0</v>
      </c>
      <c r="J624" s="91" t="s">
        <v>93</v>
      </c>
      <c r="K624" s="91">
        <f>_xlfn.XLOOKUP(J624,'F U L L   S E T S  (-10%)'!T:T,'F U L L   S E T S  (-10%)'!H:H,0)</f>
        <v>0</v>
      </c>
      <c r="L624" s="90" t="s">
        <v>95</v>
      </c>
      <c r="M624" s="91">
        <f>_xlfn.XLOOKUP(L624,'F U L L   S E T S  (-10%)'!T:T,'F U L L   S E T S  (-10%)'!H:H,0)+_xlfn.XLOOKUP(L624,'M A C R O S'!R:R,'M A C R O S'!G:G,0)</f>
        <v>0</v>
      </c>
      <c r="N624" s="91"/>
      <c r="O624" s="91"/>
      <c r="P624" s="91"/>
      <c r="Q624" s="91"/>
      <c r="R624" s="91"/>
      <c r="S624" s="91"/>
    </row>
    <row r="625" spans="1:19" hidden="1" x14ac:dyDescent="0.2">
      <c r="A625" s="95" t="s">
        <v>618</v>
      </c>
      <c r="B625" s="95">
        <f>_xlfn.XLOOKUP(D625,'M A C R O S'!R:R,'M A C R O S'!G:G,0)</f>
        <v>0</v>
      </c>
      <c r="C625" s="95">
        <f t="shared" si="35"/>
        <v>0</v>
      </c>
      <c r="D625" s="40" t="s">
        <v>281</v>
      </c>
      <c r="E625" s="95">
        <f t="shared" si="34"/>
        <v>0</v>
      </c>
      <c r="F625" s="95">
        <v>10088</v>
      </c>
      <c r="G625" s="95">
        <f t="shared" si="32"/>
        <v>0</v>
      </c>
      <c r="J625" s="91" t="s">
        <v>93</v>
      </c>
      <c r="K625" s="91">
        <f>_xlfn.XLOOKUP(J625,'F U L L   S E T S  (-10%)'!T:T,'F U L L   S E T S  (-10%)'!H:H,0)</f>
        <v>0</v>
      </c>
      <c r="L625" s="90" t="s">
        <v>95</v>
      </c>
      <c r="M625" s="91">
        <f>_xlfn.XLOOKUP(L625,'F U L L   S E T S  (-10%)'!T:T,'F U L L   S E T S  (-10%)'!H:H,0)+_xlfn.XLOOKUP(L625,'M A C R O S'!R:R,'M A C R O S'!G:G,0)</f>
        <v>0</v>
      </c>
      <c r="N625" s="91"/>
      <c r="O625" s="91"/>
      <c r="P625" s="91"/>
      <c r="Q625" s="91"/>
      <c r="R625" s="91"/>
      <c r="S625" s="91"/>
    </row>
    <row r="626" spans="1:19" hidden="1" x14ac:dyDescent="0.2">
      <c r="A626" s="95" t="s">
        <v>618</v>
      </c>
      <c r="B626" s="95">
        <f>_xlfn.XLOOKUP(D626,'M A C R O S'!R:R,'M A C R O S'!G:G,0)</f>
        <v>0</v>
      </c>
      <c r="C626" s="95">
        <f t="shared" si="35"/>
        <v>0</v>
      </c>
      <c r="D626" s="40" t="s">
        <v>283</v>
      </c>
      <c r="E626" s="95">
        <f t="shared" si="34"/>
        <v>0</v>
      </c>
      <c r="F626" s="95">
        <v>10088</v>
      </c>
      <c r="G626" s="95">
        <f t="shared" si="32"/>
        <v>0</v>
      </c>
      <c r="J626" s="91" t="s">
        <v>93</v>
      </c>
      <c r="K626" s="91">
        <f>_xlfn.XLOOKUP(J626,'F U L L   S E T S  (-10%)'!T:T,'F U L L   S E T S  (-10%)'!H:H,0)</f>
        <v>0</v>
      </c>
      <c r="L626" s="90" t="s">
        <v>95</v>
      </c>
      <c r="M626" s="91">
        <f>_xlfn.XLOOKUP(L626,'F U L L   S E T S  (-10%)'!T:T,'F U L L   S E T S  (-10%)'!H:H,0)+_xlfn.XLOOKUP(L626,'M A C R O S'!R:R,'M A C R O S'!G:G,0)</f>
        <v>0</v>
      </c>
      <c r="N626" s="91"/>
      <c r="O626" s="91"/>
      <c r="P626" s="91"/>
      <c r="Q626" s="91"/>
      <c r="R626" s="91"/>
      <c r="S626" s="91"/>
    </row>
    <row r="627" spans="1:19" hidden="1" x14ac:dyDescent="0.2">
      <c r="A627" s="95" t="s">
        <v>618</v>
      </c>
      <c r="B627" s="95">
        <f>_xlfn.XLOOKUP(D627,'M A C R O S'!R:R,'M A C R O S'!G:G,0)</f>
        <v>0</v>
      </c>
      <c r="C627" s="95">
        <f t="shared" si="35"/>
        <v>0</v>
      </c>
      <c r="D627" s="40" t="s">
        <v>285</v>
      </c>
      <c r="E627" s="95">
        <f t="shared" si="34"/>
        <v>0</v>
      </c>
      <c r="F627" s="95">
        <v>10088</v>
      </c>
      <c r="G627" s="95">
        <f t="shared" si="32"/>
        <v>0</v>
      </c>
      <c r="J627" s="91" t="s">
        <v>93</v>
      </c>
      <c r="K627" s="91">
        <f>_xlfn.XLOOKUP(J627,'F U L L   S E T S  (-10%)'!T:T,'F U L L   S E T S  (-10%)'!H:H,0)</f>
        <v>0</v>
      </c>
      <c r="L627" s="90" t="s">
        <v>95</v>
      </c>
      <c r="M627" s="91">
        <f>_xlfn.XLOOKUP(L627,'F U L L   S E T S  (-10%)'!T:T,'F U L L   S E T S  (-10%)'!H:H,0)+_xlfn.XLOOKUP(L627,'M A C R O S'!R:R,'M A C R O S'!G:G,0)</f>
        <v>0</v>
      </c>
      <c r="N627" s="91"/>
      <c r="O627" s="91"/>
      <c r="P627" s="91"/>
      <c r="Q627" s="91"/>
      <c r="R627" s="91"/>
      <c r="S627" s="91"/>
    </row>
    <row r="628" spans="1:19" hidden="1" x14ac:dyDescent="0.2">
      <c r="A628" s="95" t="s">
        <v>618</v>
      </c>
      <c r="B628" s="95">
        <f>_xlfn.XLOOKUP(D628,'M A C R O S'!R:R,'M A C R O S'!G:G,0)</f>
        <v>0</v>
      </c>
      <c r="C628" s="95">
        <f t="shared" si="35"/>
        <v>0</v>
      </c>
      <c r="D628" s="40" t="s">
        <v>287</v>
      </c>
      <c r="E628" s="95">
        <f t="shared" si="34"/>
        <v>0</v>
      </c>
      <c r="F628" s="95">
        <v>10088</v>
      </c>
      <c r="G628" s="95">
        <f t="shared" si="32"/>
        <v>0</v>
      </c>
      <c r="J628" s="91" t="s">
        <v>93</v>
      </c>
      <c r="K628" s="91">
        <f>_xlfn.XLOOKUP(J628,'F U L L   S E T S  (-10%)'!T:T,'F U L L   S E T S  (-10%)'!H:H,0)</f>
        <v>0</v>
      </c>
      <c r="L628" s="90" t="s">
        <v>95</v>
      </c>
      <c r="M628" s="91">
        <f>_xlfn.XLOOKUP(L628,'F U L L   S E T S  (-10%)'!T:T,'F U L L   S E T S  (-10%)'!H:H,0)+_xlfn.XLOOKUP(L628,'M A C R O S'!R:R,'M A C R O S'!G:G,0)</f>
        <v>0</v>
      </c>
      <c r="N628" s="91"/>
      <c r="O628" s="91"/>
      <c r="P628" s="91"/>
      <c r="Q628" s="91"/>
      <c r="R628" s="91"/>
      <c r="S628" s="91"/>
    </row>
    <row r="629" spans="1:19" hidden="1" x14ac:dyDescent="0.2">
      <c r="A629" s="163" t="s">
        <v>618</v>
      </c>
      <c r="B629" s="163">
        <f>_xlfn.XLOOKUP(D629,'M A C R O S'!R:R,'M A C R O S'!G:G,0)</f>
        <v>0</v>
      </c>
      <c r="C629" s="163">
        <f>_xlfn.XLOOKUP(J629,'F U L L   S E T S  (-10%)'!T:T,'F U L L   S E T S  (-10%)'!H:H,0)+_xlfn.XLOOKUP('Data Sheet '!J629,'M A C R O S'!R:R,'M A C R O S'!G:G,0)</f>
        <v>0</v>
      </c>
      <c r="D629" s="163" t="s">
        <v>340</v>
      </c>
      <c r="E629" s="163">
        <f t="shared" si="34"/>
        <v>0</v>
      </c>
      <c r="F629" s="163">
        <v>10088</v>
      </c>
      <c r="G629" s="161">
        <f t="shared" si="32"/>
        <v>0</v>
      </c>
      <c r="J629" s="90" t="s">
        <v>106</v>
      </c>
      <c r="K629" s="91"/>
      <c r="L629" s="91"/>
      <c r="M629" s="91"/>
      <c r="N629" s="91"/>
      <c r="O629" s="91"/>
      <c r="P629" s="91"/>
      <c r="Q629" s="91"/>
      <c r="R629" s="91"/>
      <c r="S629" s="91"/>
    </row>
    <row r="630" spans="1:19" hidden="1" x14ac:dyDescent="0.2">
      <c r="A630" s="95" t="s">
        <v>618</v>
      </c>
      <c r="B630" s="95">
        <f>_xlfn.XLOOKUP(D630,'M A C R O S'!R:R,'M A C R O S'!G:G,0)</f>
        <v>0</v>
      </c>
      <c r="C630" s="95">
        <f>_xlfn.XLOOKUP(J630,'F U L L   S E T S  (-10%)'!T:T,'F U L L   S E T S  (-10%)'!H:H,0)+_xlfn.XLOOKUP('Data Sheet '!J630,'M A C R O S'!R:R,'M A C R O S'!G:G,0)</f>
        <v>0</v>
      </c>
      <c r="D630" s="95" t="s">
        <v>342</v>
      </c>
      <c r="E630" s="95">
        <f t="shared" si="34"/>
        <v>0</v>
      </c>
      <c r="F630" s="95">
        <v>10088</v>
      </c>
      <c r="G630" s="95">
        <f t="shared" si="32"/>
        <v>0</v>
      </c>
      <c r="J630" s="90" t="s">
        <v>106</v>
      </c>
      <c r="K630" s="91"/>
      <c r="L630" s="91"/>
      <c r="M630" s="91"/>
      <c r="N630" s="91"/>
      <c r="O630" s="91"/>
      <c r="P630" s="91"/>
      <c r="Q630" s="91"/>
      <c r="R630" s="91"/>
      <c r="S630" s="91"/>
    </row>
    <row r="631" spans="1:19" hidden="1" x14ac:dyDescent="0.2">
      <c r="A631" s="95" t="s">
        <v>618</v>
      </c>
      <c r="B631" s="95">
        <f>_xlfn.XLOOKUP(D631,'M A C R O S'!R:R,'M A C R O S'!G:G,0)</f>
        <v>0</v>
      </c>
      <c r="C631" s="95">
        <f>_xlfn.XLOOKUP(J631,'F U L L   S E T S  (-10%)'!T:T,'F U L L   S E T S  (-10%)'!H:H,0)+_xlfn.XLOOKUP('Data Sheet '!J631,'M A C R O S'!R:R,'M A C R O S'!G:G,0)</f>
        <v>0</v>
      </c>
      <c r="D631" s="95" t="s">
        <v>344</v>
      </c>
      <c r="E631" s="95">
        <f t="shared" si="34"/>
        <v>0</v>
      </c>
      <c r="F631" s="95">
        <v>10088</v>
      </c>
      <c r="G631" s="95">
        <f t="shared" si="32"/>
        <v>0</v>
      </c>
      <c r="J631" s="90" t="s">
        <v>106</v>
      </c>
      <c r="K631" s="91"/>
      <c r="L631" s="91"/>
      <c r="M631" s="91"/>
      <c r="N631" s="91"/>
      <c r="O631" s="91"/>
      <c r="P631" s="91"/>
      <c r="Q631" s="91"/>
      <c r="R631" s="91"/>
      <c r="S631" s="91"/>
    </row>
    <row r="632" spans="1:19" hidden="1" x14ac:dyDescent="0.2">
      <c r="A632" s="95" t="s">
        <v>618</v>
      </c>
      <c r="B632" s="95">
        <f>_xlfn.XLOOKUP(D632,'M A C R O S'!R:R,'M A C R O S'!G:G,0)</f>
        <v>0</v>
      </c>
      <c r="C632" s="95">
        <f>_xlfn.XLOOKUP(J632,'F U L L   S E T S  (-10%)'!T:T,'F U L L   S E T S  (-10%)'!H:H,0)+_xlfn.XLOOKUP('Data Sheet '!J632,'M A C R O S'!R:R,'M A C R O S'!G:G,0)</f>
        <v>0</v>
      </c>
      <c r="D632" s="95" t="s">
        <v>346</v>
      </c>
      <c r="E632" s="95">
        <f t="shared" si="34"/>
        <v>0</v>
      </c>
      <c r="F632" s="95">
        <v>10088</v>
      </c>
      <c r="G632" s="95">
        <f t="shared" si="32"/>
        <v>0</v>
      </c>
      <c r="J632" s="90" t="s">
        <v>106</v>
      </c>
      <c r="K632" s="91"/>
      <c r="L632" s="91"/>
      <c r="M632" s="91"/>
      <c r="N632" s="91"/>
      <c r="O632" s="91"/>
      <c r="P632" s="91"/>
      <c r="Q632" s="91"/>
      <c r="R632" s="91"/>
      <c r="S632" s="91"/>
    </row>
    <row r="633" spans="1:19" hidden="1" x14ac:dyDescent="0.2">
      <c r="A633" s="95" t="s">
        <v>618</v>
      </c>
      <c r="B633" s="95">
        <f>_xlfn.XLOOKUP(D633,'M A C R O S'!R:R,'M A C R O S'!G:G,0)</f>
        <v>0</v>
      </c>
      <c r="C633" s="95">
        <f>_xlfn.XLOOKUP(J633,'F U L L   S E T S  (-10%)'!T:T,'F U L L   S E T S  (-10%)'!H:H,0)+_xlfn.XLOOKUP('Data Sheet '!J633,'M A C R O S'!R:R,'M A C R O S'!G:G,0)</f>
        <v>0</v>
      </c>
      <c r="D633" s="95" t="s">
        <v>348</v>
      </c>
      <c r="E633" s="95">
        <f t="shared" si="34"/>
        <v>0</v>
      </c>
      <c r="F633" s="95">
        <v>10088</v>
      </c>
      <c r="G633" s="95">
        <f t="shared" si="32"/>
        <v>0</v>
      </c>
      <c r="J633" s="90" t="s">
        <v>106</v>
      </c>
      <c r="K633" s="91"/>
      <c r="L633" s="91"/>
      <c r="M633" s="91"/>
      <c r="N633" s="91"/>
      <c r="O633" s="91"/>
      <c r="P633" s="91"/>
      <c r="Q633" s="91"/>
      <c r="R633" s="91"/>
      <c r="S633" s="91"/>
    </row>
    <row r="634" spans="1:19" hidden="1" x14ac:dyDescent="0.2">
      <c r="A634" s="95" t="s">
        <v>618</v>
      </c>
      <c r="B634" s="95">
        <f>_xlfn.XLOOKUP(D634,'M A C R O S'!R:R,'M A C R O S'!G:G,0)</f>
        <v>0</v>
      </c>
      <c r="C634" s="95">
        <f>_xlfn.XLOOKUP(J634,'F U L L   S E T S  (-10%)'!T:T,'F U L L   S E T S  (-10%)'!H:H,0)+_xlfn.XLOOKUP('Data Sheet '!J634,'M A C R O S'!R:R,'M A C R O S'!G:G,0)</f>
        <v>0</v>
      </c>
      <c r="D634" s="141" t="s">
        <v>350</v>
      </c>
      <c r="E634" s="95">
        <f t="shared" ref="E634:E637" si="36">SUM(B634:C634)</f>
        <v>0</v>
      </c>
      <c r="F634" s="95">
        <v>10088</v>
      </c>
      <c r="G634" s="95">
        <f t="shared" si="32"/>
        <v>0</v>
      </c>
      <c r="J634" s="90" t="s">
        <v>106</v>
      </c>
      <c r="K634" s="91"/>
      <c r="L634" s="91"/>
      <c r="M634" s="91"/>
      <c r="N634" s="91"/>
      <c r="O634" s="91"/>
      <c r="P634" s="91"/>
      <c r="Q634" s="91"/>
      <c r="R634" s="91"/>
      <c r="S634" s="91"/>
    </row>
    <row r="635" spans="1:19" hidden="1" x14ac:dyDescent="0.2">
      <c r="A635" s="95" t="s">
        <v>618</v>
      </c>
      <c r="B635" s="95">
        <f>_xlfn.XLOOKUP(D635,'M A C R O S'!R:R,'M A C R O S'!G:G,0)</f>
        <v>0</v>
      </c>
      <c r="C635" s="95">
        <f>_xlfn.XLOOKUP(J635,'F U L L   S E T S  (-10%)'!T:T,'F U L L   S E T S  (-10%)'!H:H,0)+_xlfn.XLOOKUP('Data Sheet '!J635,'M A C R O S'!R:R,'M A C R O S'!G:G,0)</f>
        <v>0</v>
      </c>
      <c r="D635" s="140" t="s">
        <v>352</v>
      </c>
      <c r="E635" s="95">
        <f t="shared" si="36"/>
        <v>0</v>
      </c>
      <c r="F635" s="95">
        <v>10088</v>
      </c>
      <c r="G635" s="95">
        <f t="shared" si="32"/>
        <v>0</v>
      </c>
      <c r="J635" s="90" t="s">
        <v>106</v>
      </c>
      <c r="K635" s="91"/>
      <c r="L635" s="91"/>
      <c r="M635" s="91"/>
      <c r="N635" s="91"/>
      <c r="O635" s="91"/>
      <c r="P635" s="91"/>
      <c r="Q635" s="91"/>
      <c r="R635" s="91"/>
      <c r="S635" s="91"/>
    </row>
    <row r="636" spans="1:19" hidden="1" x14ac:dyDescent="0.2">
      <c r="A636" s="95" t="s">
        <v>618</v>
      </c>
      <c r="B636" s="95">
        <f>_xlfn.XLOOKUP(D636,'M A C R O S'!R:R,'M A C R O S'!G:G,0)</f>
        <v>0</v>
      </c>
      <c r="C636" s="95">
        <f>_xlfn.XLOOKUP(J636,'F U L L   S E T S  (-10%)'!T:T,'F U L L   S E T S  (-10%)'!H:H,0)+_xlfn.XLOOKUP('Data Sheet '!J636,'M A C R O S'!R:R,'M A C R O S'!G:G,0)</f>
        <v>0</v>
      </c>
      <c r="D636" s="141" t="s">
        <v>354</v>
      </c>
      <c r="E636" s="95">
        <f t="shared" si="36"/>
        <v>0</v>
      </c>
      <c r="F636" s="95">
        <v>10088</v>
      </c>
      <c r="G636" s="95">
        <f t="shared" si="32"/>
        <v>0</v>
      </c>
      <c r="J636" s="90" t="s">
        <v>106</v>
      </c>
      <c r="K636" s="91"/>
      <c r="L636" s="91"/>
      <c r="M636" s="91"/>
      <c r="N636" s="91"/>
      <c r="O636" s="91"/>
      <c r="P636" s="91"/>
      <c r="Q636" s="91"/>
      <c r="R636" s="91"/>
      <c r="S636" s="91"/>
    </row>
    <row r="637" spans="1:19" hidden="1" x14ac:dyDescent="0.2">
      <c r="A637" s="95" t="s">
        <v>618</v>
      </c>
      <c r="B637" s="95">
        <f>_xlfn.XLOOKUP(D637,'M A C R O S'!R:R,'M A C R O S'!G:G,0)</f>
        <v>0</v>
      </c>
      <c r="C637" s="95">
        <f>_xlfn.XLOOKUP(J637,'F U L L   S E T S  (-10%)'!T:T,'F U L L   S E T S  (-10%)'!H:H,0)+_xlfn.XLOOKUP('Data Sheet '!J637,'M A C R O S'!R:R,'M A C R O S'!G:G,0)</f>
        <v>0</v>
      </c>
      <c r="D637" s="140" t="s">
        <v>356</v>
      </c>
      <c r="E637" s="95">
        <f t="shared" si="36"/>
        <v>0</v>
      </c>
      <c r="F637" s="95">
        <v>10088</v>
      </c>
      <c r="G637" s="95">
        <f t="shared" si="32"/>
        <v>0</v>
      </c>
      <c r="J637" s="90" t="s">
        <v>106</v>
      </c>
      <c r="K637" s="91"/>
      <c r="L637" s="91"/>
      <c r="M637" s="91"/>
      <c r="N637" s="91"/>
      <c r="O637" s="91"/>
      <c r="P637" s="91"/>
      <c r="Q637" s="91"/>
      <c r="R637" s="91"/>
      <c r="S637" s="91"/>
    </row>
    <row r="638" spans="1:19" hidden="1" x14ac:dyDescent="0.2">
      <c r="A638" s="163" t="s">
        <v>618</v>
      </c>
      <c r="B638" s="163">
        <f>_xlfn.XLOOKUP(D638,'M A C R O S'!R:R,'M A C R O S'!G:G,0)</f>
        <v>0</v>
      </c>
      <c r="C638" s="163">
        <f>_xlfn.XLOOKUP(J638,'F U L L   S E T S  (-10%)'!T:T,'F U L L   S E T S  (-10%)'!H:H,0)+_xlfn.XLOOKUP(J638,'M A C R O S'!R:R,'M A C R O S'!G:G,0)</f>
        <v>0</v>
      </c>
      <c r="D638" s="163" t="s">
        <v>390</v>
      </c>
      <c r="E638" s="163">
        <f t="shared" ref="E638:E672" si="37">SUM(B638:C638)</f>
        <v>0</v>
      </c>
      <c r="F638" s="163">
        <v>10088</v>
      </c>
      <c r="G638" s="161">
        <f t="shared" si="32"/>
        <v>0</v>
      </c>
      <c r="J638" s="90" t="s">
        <v>114</v>
      </c>
      <c r="K638" s="91"/>
      <c r="L638" s="91"/>
      <c r="M638" s="91"/>
      <c r="N638" s="91"/>
      <c r="O638" s="91"/>
      <c r="P638" s="91"/>
      <c r="Q638" s="91"/>
      <c r="R638" s="91"/>
      <c r="S638" s="91"/>
    </row>
    <row r="639" spans="1:19" hidden="1" x14ac:dyDescent="0.2">
      <c r="A639" s="95" t="s">
        <v>618</v>
      </c>
      <c r="B639" s="95">
        <f>_xlfn.XLOOKUP(D639,'M A C R O S'!R:R,'M A C R O S'!G:G,0)</f>
        <v>0</v>
      </c>
      <c r="C639" s="95">
        <f>_xlfn.XLOOKUP(J639,'F U L L   S E T S  (-10%)'!T:T,'F U L L   S E T S  (-10%)'!H:H,0)+_xlfn.XLOOKUP(J639,'M A C R O S'!R:R,'M A C R O S'!G:G,0)</f>
        <v>0</v>
      </c>
      <c r="D639" s="95" t="s">
        <v>392</v>
      </c>
      <c r="E639" s="95">
        <f t="shared" si="37"/>
        <v>0</v>
      </c>
      <c r="F639" s="95">
        <v>10088</v>
      </c>
      <c r="G639" s="95">
        <f t="shared" si="32"/>
        <v>0</v>
      </c>
      <c r="J639" s="90" t="s">
        <v>114</v>
      </c>
      <c r="K639" s="91"/>
      <c r="L639" s="91"/>
      <c r="M639" s="91"/>
      <c r="N639" s="91"/>
      <c r="O639" s="91"/>
      <c r="P639" s="91"/>
      <c r="Q639" s="91"/>
      <c r="R639" s="91"/>
      <c r="S639" s="91"/>
    </row>
    <row r="640" spans="1:19" hidden="1" x14ac:dyDescent="0.2">
      <c r="A640" s="95" t="s">
        <v>618</v>
      </c>
      <c r="B640" s="95">
        <f>_xlfn.XLOOKUP(D640,'M A C R O S'!R:R,'M A C R O S'!G:G,0)</f>
        <v>0</v>
      </c>
      <c r="C640" s="95">
        <f>_xlfn.XLOOKUP(J640,'F U L L   S E T S  (-10%)'!T:T,'F U L L   S E T S  (-10%)'!H:H,0)+_xlfn.XLOOKUP(J640,'M A C R O S'!R:R,'M A C R O S'!G:G,0)</f>
        <v>0</v>
      </c>
      <c r="D640" s="95" t="s">
        <v>394</v>
      </c>
      <c r="E640" s="95">
        <f t="shared" si="37"/>
        <v>0</v>
      </c>
      <c r="F640" s="95">
        <v>10088</v>
      </c>
      <c r="G640" s="95">
        <f t="shared" si="32"/>
        <v>0</v>
      </c>
      <c r="J640" s="90" t="s">
        <v>114</v>
      </c>
      <c r="K640" s="91"/>
      <c r="L640" s="91"/>
      <c r="M640" s="91"/>
      <c r="N640" s="91"/>
      <c r="O640" s="91"/>
      <c r="P640" s="91"/>
      <c r="Q640" s="91"/>
      <c r="R640" s="91"/>
      <c r="S640" s="91"/>
    </row>
    <row r="641" spans="1:19" hidden="1" x14ac:dyDescent="0.2">
      <c r="A641" s="95" t="s">
        <v>618</v>
      </c>
      <c r="B641" s="95">
        <f>_xlfn.XLOOKUP(D641,'M A C R O S'!R:R,'M A C R O S'!G:G,0)</f>
        <v>0</v>
      </c>
      <c r="C641" s="95">
        <f>_xlfn.XLOOKUP(J641,'F U L L   S E T S  (-10%)'!T:T,'F U L L   S E T S  (-10%)'!H:H,0)+_xlfn.XLOOKUP(J641,'M A C R O S'!R:R,'M A C R O S'!G:G,0)</f>
        <v>0</v>
      </c>
      <c r="D641" s="95" t="s">
        <v>396</v>
      </c>
      <c r="E641" s="95">
        <f t="shared" si="37"/>
        <v>0</v>
      </c>
      <c r="F641" s="95">
        <v>10088</v>
      </c>
      <c r="G641" s="95">
        <f t="shared" si="32"/>
        <v>0</v>
      </c>
      <c r="J641" s="90" t="s">
        <v>114</v>
      </c>
      <c r="K641" s="91"/>
      <c r="L641" s="91"/>
      <c r="M641" s="91"/>
      <c r="N641" s="91"/>
      <c r="O641" s="91"/>
      <c r="P641" s="91"/>
      <c r="Q641" s="91"/>
      <c r="R641" s="91"/>
      <c r="S641" s="91"/>
    </row>
    <row r="642" spans="1:19" hidden="1" x14ac:dyDescent="0.2">
      <c r="A642" s="95" t="s">
        <v>618</v>
      </c>
      <c r="B642" s="95">
        <f>_xlfn.XLOOKUP(D642,'M A C R O S'!R:R,'M A C R O S'!G:G,0)</f>
        <v>0</v>
      </c>
      <c r="C642" s="95">
        <f>_xlfn.XLOOKUP(J642,'F U L L   S E T S  (-10%)'!T:T,'F U L L   S E T S  (-10%)'!H:H,0)+_xlfn.XLOOKUP(J642,'M A C R O S'!R:R,'M A C R O S'!G:G,0)</f>
        <v>0</v>
      </c>
      <c r="D642" s="95" t="s">
        <v>398</v>
      </c>
      <c r="E642" s="95">
        <f t="shared" si="37"/>
        <v>0</v>
      </c>
      <c r="F642" s="95">
        <v>10088</v>
      </c>
      <c r="G642" s="95">
        <f t="shared" ref="G642:G705" si="38">IF(C642&gt;0,10*C642/E642,0)</f>
        <v>0</v>
      </c>
      <c r="J642" s="90" t="s">
        <v>114</v>
      </c>
      <c r="K642" s="91"/>
      <c r="L642" s="91"/>
      <c r="M642" s="91"/>
      <c r="N642" s="91"/>
      <c r="O642" s="91"/>
      <c r="P642" s="91"/>
      <c r="Q642" s="91"/>
      <c r="R642" s="91"/>
      <c r="S642" s="91"/>
    </row>
    <row r="643" spans="1:19" hidden="1" x14ac:dyDescent="0.2">
      <c r="A643" s="95" t="s">
        <v>618</v>
      </c>
      <c r="B643" s="95">
        <f>_xlfn.XLOOKUP(D643,'M A C R O S'!R:R,'M A C R O S'!G:G,0)</f>
        <v>0</v>
      </c>
      <c r="C643" s="95">
        <f>_xlfn.XLOOKUP(J643,'F U L L   S E T S  (-10%)'!T:T,'F U L L   S E T S  (-10%)'!H:H,0)+_xlfn.XLOOKUP(J643,'M A C R O S'!R:R,'M A C R O S'!G:G,0)</f>
        <v>0</v>
      </c>
      <c r="D643" s="95" t="s">
        <v>400</v>
      </c>
      <c r="E643" s="95">
        <f t="shared" si="37"/>
        <v>0</v>
      </c>
      <c r="F643" s="95">
        <v>10088</v>
      </c>
      <c r="G643" s="95">
        <f t="shared" si="38"/>
        <v>0</v>
      </c>
      <c r="J643" s="90" t="s">
        <v>114</v>
      </c>
      <c r="K643" s="91"/>
      <c r="L643" s="91"/>
      <c r="M643" s="91"/>
      <c r="N643" s="91"/>
      <c r="O643" s="91"/>
      <c r="P643" s="91"/>
      <c r="Q643" s="91"/>
      <c r="R643" s="91"/>
      <c r="S643" s="91"/>
    </row>
    <row r="644" spans="1:19" hidden="1" x14ac:dyDescent="0.2">
      <c r="A644" s="95" t="s">
        <v>618</v>
      </c>
      <c r="B644" s="95">
        <f>_xlfn.XLOOKUP(D644,'M A C R O S'!R:R,'M A C R O S'!G:G,0)</f>
        <v>0</v>
      </c>
      <c r="C644" s="95">
        <f>_xlfn.XLOOKUP(J644,'F U L L   S E T S  (-10%)'!T:T,'F U L L   S E T S  (-10%)'!H:H,0)+_xlfn.XLOOKUP(J644,'M A C R O S'!R:R,'M A C R O S'!G:G,0)</f>
        <v>0</v>
      </c>
      <c r="D644" s="95" t="s">
        <v>402</v>
      </c>
      <c r="E644" s="95">
        <f t="shared" si="37"/>
        <v>0</v>
      </c>
      <c r="F644" s="95">
        <v>10088</v>
      </c>
      <c r="G644" s="95">
        <f t="shared" si="38"/>
        <v>0</v>
      </c>
      <c r="J644" s="90" t="s">
        <v>114</v>
      </c>
      <c r="K644" s="91"/>
      <c r="L644" s="91"/>
      <c r="M644" s="91"/>
      <c r="N644" s="91"/>
      <c r="O644" s="91"/>
      <c r="P644" s="91"/>
      <c r="Q644" s="91"/>
      <c r="R644" s="91"/>
      <c r="S644" s="91"/>
    </row>
    <row r="645" spans="1:19" hidden="1" x14ac:dyDescent="0.2">
      <c r="A645" s="95" t="s">
        <v>618</v>
      </c>
      <c r="B645" s="95">
        <f>_xlfn.XLOOKUP(D645,'M A C R O S'!R:R,'M A C R O S'!G:G,0)</f>
        <v>0</v>
      </c>
      <c r="C645" s="95">
        <f>_xlfn.XLOOKUP(J645,'F U L L   S E T S  (-10%)'!T:T,'F U L L   S E T S  (-10%)'!H:H,0)+_xlfn.XLOOKUP(J645,'M A C R O S'!R:R,'M A C R O S'!G:G,0)</f>
        <v>0</v>
      </c>
      <c r="D645" s="95" t="s">
        <v>404</v>
      </c>
      <c r="E645" s="95">
        <f t="shared" si="37"/>
        <v>0</v>
      </c>
      <c r="F645" s="95">
        <v>10088</v>
      </c>
      <c r="G645" s="95">
        <f t="shared" si="38"/>
        <v>0</v>
      </c>
      <c r="J645" s="90" t="s">
        <v>114</v>
      </c>
      <c r="K645" s="91"/>
      <c r="L645" s="91"/>
      <c r="M645" s="91"/>
      <c r="N645" s="91"/>
      <c r="O645" s="91"/>
      <c r="P645" s="91"/>
      <c r="Q645" s="91"/>
      <c r="R645" s="91"/>
      <c r="S645" s="91"/>
    </row>
    <row r="646" spans="1:19" hidden="1" x14ac:dyDescent="0.2">
      <c r="A646" s="95" t="s">
        <v>618</v>
      </c>
      <c r="B646" s="95">
        <f>_xlfn.XLOOKUP(D646,'M A C R O S'!R:R,'M A C R O S'!G:G,0)</f>
        <v>0</v>
      </c>
      <c r="C646" s="95">
        <f>_xlfn.XLOOKUP(J646,'F U L L   S E T S  (-10%)'!T:T,'F U L L   S E T S  (-10%)'!H:H,0)+_xlfn.XLOOKUP(J646,'M A C R O S'!R:R,'M A C R O S'!G:G,0)</f>
        <v>0</v>
      </c>
      <c r="D646" s="95" t="s">
        <v>406</v>
      </c>
      <c r="E646" s="95">
        <f t="shared" si="37"/>
        <v>0</v>
      </c>
      <c r="F646" s="95">
        <v>10088</v>
      </c>
      <c r="G646" s="95">
        <f t="shared" si="38"/>
        <v>0</v>
      </c>
      <c r="J646" s="90" t="s">
        <v>114</v>
      </c>
      <c r="K646" s="91"/>
      <c r="L646" s="91"/>
      <c r="M646" s="91"/>
      <c r="N646" s="91"/>
      <c r="O646" s="91"/>
      <c r="P646" s="91"/>
      <c r="Q646" s="91"/>
      <c r="R646" s="91"/>
      <c r="S646" s="91"/>
    </row>
    <row r="647" spans="1:19" hidden="1" x14ac:dyDescent="0.2">
      <c r="A647" s="95" t="s">
        <v>618</v>
      </c>
      <c r="B647" s="95">
        <f>_xlfn.XLOOKUP(D647,'M A C R O S'!R:R,'M A C R O S'!G:G,0)</f>
        <v>0</v>
      </c>
      <c r="C647" s="95">
        <f>_xlfn.XLOOKUP(J647,'F U L L   S E T S  (-10%)'!T:T,'F U L L   S E T S  (-10%)'!H:H,0)+_xlfn.XLOOKUP(J647,'M A C R O S'!R:R,'M A C R O S'!G:G,0)</f>
        <v>0</v>
      </c>
      <c r="D647" s="95" t="s">
        <v>408</v>
      </c>
      <c r="E647" s="95">
        <f t="shared" si="37"/>
        <v>0</v>
      </c>
      <c r="F647" s="95">
        <v>10088</v>
      </c>
      <c r="G647" s="95">
        <f t="shared" si="38"/>
        <v>0</v>
      </c>
      <c r="J647" s="90" t="s">
        <v>114</v>
      </c>
      <c r="K647" s="91"/>
      <c r="L647" s="91"/>
      <c r="M647" s="91"/>
      <c r="N647" s="91"/>
      <c r="O647" s="91"/>
      <c r="P647" s="91"/>
      <c r="Q647" s="91"/>
      <c r="R647" s="91"/>
      <c r="S647" s="91"/>
    </row>
    <row r="648" spans="1:19" hidden="1" x14ac:dyDescent="0.2">
      <c r="A648" s="95" t="s">
        <v>618</v>
      </c>
      <c r="B648" s="95">
        <f>_xlfn.XLOOKUP(D648,'M A C R O S'!R:R,'M A C R O S'!G:G,0)</f>
        <v>0</v>
      </c>
      <c r="C648" s="95">
        <f>_xlfn.XLOOKUP(J648,'F U L L   S E T S  (-10%)'!T:T,'F U L L   S E T S  (-10%)'!H:H,0)+_xlfn.XLOOKUP(J648,'M A C R O S'!R:R,'M A C R O S'!G:G,0)</f>
        <v>0</v>
      </c>
      <c r="D648" s="95" t="s">
        <v>410</v>
      </c>
      <c r="E648" s="95">
        <f t="shared" si="37"/>
        <v>0</v>
      </c>
      <c r="F648" s="95">
        <v>10088</v>
      </c>
      <c r="G648" s="95">
        <f t="shared" si="38"/>
        <v>0</v>
      </c>
      <c r="J648" s="90" t="s">
        <v>114</v>
      </c>
      <c r="K648" s="91"/>
      <c r="L648" s="91"/>
      <c r="M648" s="91"/>
      <c r="N648" s="91"/>
      <c r="O648" s="91"/>
      <c r="P648" s="91"/>
      <c r="Q648" s="91"/>
      <c r="R648" s="91"/>
      <c r="S648" s="91"/>
    </row>
    <row r="649" spans="1:19" hidden="1" x14ac:dyDescent="0.2">
      <c r="A649" s="95" t="s">
        <v>618</v>
      </c>
      <c r="B649" s="95">
        <f>_xlfn.XLOOKUP(D649,'M A C R O S'!R:R,'M A C R O S'!G:G,0)</f>
        <v>0</v>
      </c>
      <c r="C649" s="95">
        <f>_xlfn.XLOOKUP(J649,'F U L L   S E T S  (-10%)'!T:T,'F U L L   S E T S  (-10%)'!H:H,0)+_xlfn.XLOOKUP(J649,'M A C R O S'!R:R,'M A C R O S'!G:G,0)</f>
        <v>0</v>
      </c>
      <c r="D649" s="95" t="s">
        <v>412</v>
      </c>
      <c r="E649" s="95">
        <f t="shared" si="37"/>
        <v>0</v>
      </c>
      <c r="F649" s="95">
        <v>10088</v>
      </c>
      <c r="G649" s="95">
        <f t="shared" si="38"/>
        <v>0</v>
      </c>
      <c r="J649" s="90" t="s">
        <v>114</v>
      </c>
      <c r="K649" s="91"/>
      <c r="L649" s="91"/>
      <c r="M649" s="91"/>
      <c r="N649" s="91"/>
      <c r="O649" s="91"/>
      <c r="P649" s="91"/>
      <c r="Q649" s="91"/>
      <c r="R649" s="91"/>
      <c r="S649" s="91"/>
    </row>
    <row r="650" spans="1:19" hidden="1" x14ac:dyDescent="0.2">
      <c r="A650" s="95" t="s">
        <v>618</v>
      </c>
      <c r="B650" s="95">
        <f>_xlfn.XLOOKUP(D650,'M A C R O S'!R:R,'M A C R O S'!G:G,0)</f>
        <v>0</v>
      </c>
      <c r="C650" s="95">
        <f>_xlfn.XLOOKUP(J650,'F U L L   S E T S  (-10%)'!T:T,'F U L L   S E T S  (-10%)'!H:H,0)+_xlfn.XLOOKUP(J650,'M A C R O S'!R:R,'M A C R O S'!G:G,0)</f>
        <v>0</v>
      </c>
      <c r="D650" s="95" t="s">
        <v>414</v>
      </c>
      <c r="E650" s="95">
        <f t="shared" si="37"/>
        <v>0</v>
      </c>
      <c r="F650" s="95">
        <v>10088</v>
      </c>
      <c r="G650" s="95">
        <f t="shared" si="38"/>
        <v>0</v>
      </c>
      <c r="J650" s="90" t="s">
        <v>114</v>
      </c>
      <c r="K650" s="91"/>
      <c r="L650" s="91"/>
      <c r="M650" s="91"/>
      <c r="N650" s="91"/>
      <c r="O650" s="91"/>
      <c r="P650" s="91"/>
      <c r="Q650" s="91"/>
      <c r="R650" s="91"/>
      <c r="S650" s="91"/>
    </row>
    <row r="651" spans="1:19" hidden="1" x14ac:dyDescent="0.2">
      <c r="A651" s="95" t="s">
        <v>618</v>
      </c>
      <c r="B651" s="95">
        <f>_xlfn.XLOOKUP(D651,'M A C R O S'!R:R,'M A C R O S'!G:G,0)</f>
        <v>0</v>
      </c>
      <c r="C651" s="95">
        <f>_xlfn.XLOOKUP(J651,'F U L L   S E T S  (-10%)'!T:T,'F U L L   S E T S  (-10%)'!H:H,0)+_xlfn.XLOOKUP(J651,'M A C R O S'!R:R,'M A C R O S'!G:G,0)</f>
        <v>0</v>
      </c>
      <c r="D651" s="95" t="s">
        <v>416</v>
      </c>
      <c r="E651" s="95">
        <f t="shared" si="37"/>
        <v>0</v>
      </c>
      <c r="F651" s="95">
        <v>10088</v>
      </c>
      <c r="G651" s="95">
        <f t="shared" si="38"/>
        <v>0</v>
      </c>
      <c r="J651" s="90" t="s">
        <v>114</v>
      </c>
      <c r="K651" s="91"/>
      <c r="L651" s="91"/>
      <c r="M651" s="91"/>
      <c r="N651" s="91"/>
      <c r="O651" s="91"/>
      <c r="P651" s="91"/>
      <c r="Q651" s="91"/>
      <c r="R651" s="91"/>
      <c r="S651" s="91"/>
    </row>
    <row r="652" spans="1:19" hidden="1" x14ac:dyDescent="0.2">
      <c r="A652" s="95" t="s">
        <v>618</v>
      </c>
      <c r="B652" s="95">
        <f>_xlfn.XLOOKUP(D652,'M A C R O S'!R:R,'M A C R O S'!G:G,0)</f>
        <v>0</v>
      </c>
      <c r="C652" s="95">
        <f>_xlfn.XLOOKUP(J652,'F U L L   S E T S  (-10%)'!T:T,'F U L L   S E T S  (-10%)'!H:H,0)+_xlfn.XLOOKUP(J652,'M A C R O S'!R:R,'M A C R O S'!G:G,0)</f>
        <v>0</v>
      </c>
      <c r="D652" s="95" t="s">
        <v>418</v>
      </c>
      <c r="E652" s="95">
        <f t="shared" si="37"/>
        <v>0</v>
      </c>
      <c r="F652" s="95">
        <v>10088</v>
      </c>
      <c r="G652" s="95">
        <f t="shared" si="38"/>
        <v>0</v>
      </c>
      <c r="J652" s="90" t="s">
        <v>114</v>
      </c>
      <c r="K652" s="91"/>
      <c r="L652" s="91"/>
      <c r="M652" s="91"/>
      <c r="N652" s="91"/>
      <c r="O652" s="91"/>
      <c r="P652" s="91"/>
      <c r="Q652" s="91"/>
      <c r="R652" s="91"/>
      <c r="S652" s="91"/>
    </row>
    <row r="653" spans="1:19" hidden="1" x14ac:dyDescent="0.2">
      <c r="A653" s="161" t="s">
        <v>618</v>
      </c>
      <c r="B653" s="161">
        <f>_xlfn.XLOOKUP(D653,'M A C R O S'!R:R,'M A C R O S'!H:H,0)</f>
        <v>0</v>
      </c>
      <c r="C653" s="161">
        <f t="shared" ref="C653:C667" si="39">SUM(K653+M653+O653)</f>
        <v>0</v>
      </c>
      <c r="D653" s="161" t="s">
        <v>259</v>
      </c>
      <c r="E653" s="161">
        <f t="shared" si="37"/>
        <v>0</v>
      </c>
      <c r="F653" s="161">
        <v>10089</v>
      </c>
      <c r="G653" s="161">
        <f t="shared" si="38"/>
        <v>0</v>
      </c>
      <c r="J653" s="91" t="s">
        <v>93</v>
      </c>
      <c r="K653" s="91">
        <f>_xlfn.XLOOKUP(J653,'F U L L   S E T S  (-10%)'!T:T,'F U L L   S E T S  (-10%)'!I:I,0)</f>
        <v>0</v>
      </c>
      <c r="L653" s="90" t="s">
        <v>95</v>
      </c>
      <c r="M653" s="91">
        <f>_xlfn.XLOOKUP(L653,'F U L L   S E T S  (-10%)'!T:T,'F U L L   S E T S  (-10%)'!I:I,0)+_xlfn.XLOOKUP(L653,'M A C R O S'!R:R,'M A C R O S'!H:H,0)</f>
        <v>0</v>
      </c>
      <c r="N653" s="91"/>
      <c r="O653" s="91"/>
      <c r="P653" s="91"/>
      <c r="Q653" s="91"/>
      <c r="R653" s="91"/>
      <c r="S653" s="91"/>
    </row>
    <row r="654" spans="1:19" hidden="1" x14ac:dyDescent="0.2">
      <c r="A654" s="95" t="s">
        <v>618</v>
      </c>
      <c r="B654" s="95">
        <f>_xlfn.XLOOKUP(D654,'M A C R O S'!R:R,'M A C R O S'!H:H,0)</f>
        <v>0</v>
      </c>
      <c r="C654" s="95">
        <f t="shared" si="39"/>
        <v>0</v>
      </c>
      <c r="D654" s="95" t="s">
        <v>261</v>
      </c>
      <c r="E654" s="95">
        <f t="shared" si="37"/>
        <v>0</v>
      </c>
      <c r="F654" s="95">
        <v>10089</v>
      </c>
      <c r="G654" s="95">
        <f t="shared" si="38"/>
        <v>0</v>
      </c>
      <c r="J654" s="91" t="s">
        <v>93</v>
      </c>
      <c r="K654" s="91">
        <f>_xlfn.XLOOKUP(J654,'F U L L   S E T S  (-10%)'!T:T,'F U L L   S E T S  (-10%)'!I:I,0)</f>
        <v>0</v>
      </c>
      <c r="L654" s="90" t="s">
        <v>95</v>
      </c>
      <c r="M654" s="91">
        <f>_xlfn.XLOOKUP(L654,'F U L L   S E T S  (-10%)'!T:T,'F U L L   S E T S  (-10%)'!I:I,0)+_xlfn.XLOOKUP(L654,'M A C R O S'!R:R,'M A C R O S'!H:H,0)</f>
        <v>0</v>
      </c>
      <c r="N654" s="91"/>
      <c r="O654" s="91"/>
      <c r="P654" s="91"/>
      <c r="Q654" s="91"/>
      <c r="R654" s="91"/>
      <c r="S654" s="91"/>
    </row>
    <row r="655" spans="1:19" hidden="1" x14ac:dyDescent="0.2">
      <c r="A655" s="95" t="s">
        <v>618</v>
      </c>
      <c r="B655" s="95">
        <f>_xlfn.XLOOKUP(D655,'M A C R O S'!R:R,'M A C R O S'!H:H,0)</f>
        <v>0</v>
      </c>
      <c r="C655" s="95">
        <f t="shared" si="39"/>
        <v>0</v>
      </c>
      <c r="D655" s="95" t="s">
        <v>263</v>
      </c>
      <c r="E655" s="95">
        <f t="shared" si="37"/>
        <v>0</v>
      </c>
      <c r="F655" s="95">
        <v>10089</v>
      </c>
      <c r="G655" s="95">
        <f t="shared" si="38"/>
        <v>0</v>
      </c>
      <c r="J655" s="91" t="s">
        <v>93</v>
      </c>
      <c r="K655" s="91">
        <f>_xlfn.XLOOKUP(J655,'F U L L   S E T S  (-10%)'!T:T,'F U L L   S E T S  (-10%)'!I:I,0)</f>
        <v>0</v>
      </c>
      <c r="L655" s="90" t="s">
        <v>95</v>
      </c>
      <c r="M655" s="91">
        <f>_xlfn.XLOOKUP(L655,'F U L L   S E T S  (-10%)'!T:T,'F U L L   S E T S  (-10%)'!I:I,0)+_xlfn.XLOOKUP(L655,'M A C R O S'!R:R,'M A C R O S'!H:H,0)</f>
        <v>0</v>
      </c>
      <c r="N655" s="91"/>
      <c r="O655" s="91"/>
      <c r="P655" s="91"/>
      <c r="Q655" s="91"/>
      <c r="R655" s="91"/>
      <c r="S655" s="91"/>
    </row>
    <row r="656" spans="1:19" hidden="1" x14ac:dyDescent="0.2">
      <c r="A656" s="95" t="s">
        <v>618</v>
      </c>
      <c r="B656" s="95">
        <f>_xlfn.XLOOKUP(D656,'M A C R O S'!R:R,'M A C R O S'!H:H,0)</f>
        <v>0</v>
      </c>
      <c r="C656" s="95">
        <f t="shared" si="39"/>
        <v>0</v>
      </c>
      <c r="D656" s="95" t="s">
        <v>265</v>
      </c>
      <c r="E656" s="95">
        <f t="shared" si="37"/>
        <v>0</v>
      </c>
      <c r="F656" s="95">
        <v>10089</v>
      </c>
      <c r="G656" s="95">
        <f t="shared" si="38"/>
        <v>0</v>
      </c>
      <c r="J656" s="91" t="s">
        <v>93</v>
      </c>
      <c r="K656" s="91">
        <f>_xlfn.XLOOKUP(J656,'F U L L   S E T S  (-10%)'!T:T,'F U L L   S E T S  (-10%)'!I:I,0)</f>
        <v>0</v>
      </c>
      <c r="L656" s="90" t="s">
        <v>95</v>
      </c>
      <c r="M656" s="91">
        <f>_xlfn.XLOOKUP(L656,'F U L L   S E T S  (-10%)'!T:T,'F U L L   S E T S  (-10%)'!I:I,0)+_xlfn.XLOOKUP(L656,'M A C R O S'!R:R,'M A C R O S'!H:H,0)</f>
        <v>0</v>
      </c>
      <c r="N656" s="91"/>
      <c r="O656" s="91"/>
      <c r="P656" s="91"/>
      <c r="Q656" s="91"/>
      <c r="R656" s="91"/>
      <c r="S656" s="91"/>
    </row>
    <row r="657" spans="1:19" hidden="1" x14ac:dyDescent="0.2">
      <c r="A657" s="95" t="s">
        <v>618</v>
      </c>
      <c r="B657" s="95">
        <f>_xlfn.XLOOKUP(D657,'M A C R O S'!R:R,'M A C R O S'!H:H,0)</f>
        <v>0</v>
      </c>
      <c r="C657" s="95">
        <f t="shared" si="39"/>
        <v>0</v>
      </c>
      <c r="D657" s="95" t="s">
        <v>267</v>
      </c>
      <c r="E657" s="95">
        <f t="shared" si="37"/>
        <v>0</v>
      </c>
      <c r="F657" s="95">
        <v>10089</v>
      </c>
      <c r="G657" s="95">
        <f t="shared" si="38"/>
        <v>0</v>
      </c>
      <c r="J657" s="91" t="s">
        <v>93</v>
      </c>
      <c r="K657" s="91">
        <f>_xlfn.XLOOKUP(J657,'F U L L   S E T S  (-10%)'!T:T,'F U L L   S E T S  (-10%)'!I:I,0)</f>
        <v>0</v>
      </c>
      <c r="L657" s="90" t="s">
        <v>95</v>
      </c>
      <c r="M657" s="91">
        <f>_xlfn.XLOOKUP(L657,'F U L L   S E T S  (-10%)'!T:T,'F U L L   S E T S  (-10%)'!I:I,0)+_xlfn.XLOOKUP(L657,'M A C R O S'!R:R,'M A C R O S'!H:H,0)</f>
        <v>0</v>
      </c>
      <c r="N657" s="91"/>
      <c r="O657" s="91"/>
      <c r="P657" s="91"/>
      <c r="Q657" s="91"/>
      <c r="R657" s="91"/>
      <c r="S657" s="91"/>
    </row>
    <row r="658" spans="1:19" hidden="1" x14ac:dyDescent="0.2">
      <c r="A658" s="95" t="s">
        <v>618</v>
      </c>
      <c r="B658" s="95">
        <f>_xlfn.XLOOKUP(D658,'M A C R O S'!R:R,'M A C R O S'!H:H,0)</f>
        <v>0</v>
      </c>
      <c r="C658" s="95">
        <f t="shared" si="39"/>
        <v>0</v>
      </c>
      <c r="D658" s="95" t="s">
        <v>269</v>
      </c>
      <c r="E658" s="95">
        <f t="shared" si="37"/>
        <v>0</v>
      </c>
      <c r="F658" s="95">
        <v>10089</v>
      </c>
      <c r="G658" s="95">
        <f t="shared" si="38"/>
        <v>0</v>
      </c>
      <c r="J658" s="91" t="s">
        <v>93</v>
      </c>
      <c r="K658" s="91">
        <f>_xlfn.XLOOKUP(J658,'F U L L   S E T S  (-10%)'!T:T,'F U L L   S E T S  (-10%)'!I:I,0)</f>
        <v>0</v>
      </c>
      <c r="L658" s="90" t="s">
        <v>95</v>
      </c>
      <c r="M658" s="91">
        <f>_xlfn.XLOOKUP(L658,'F U L L   S E T S  (-10%)'!T:T,'F U L L   S E T S  (-10%)'!I:I,0)+_xlfn.XLOOKUP(L658,'M A C R O S'!R:R,'M A C R O S'!H:H,0)</f>
        <v>0</v>
      </c>
      <c r="N658" s="91"/>
      <c r="O658" s="91"/>
      <c r="P658" s="91"/>
      <c r="Q658" s="91"/>
      <c r="R658" s="91"/>
      <c r="S658" s="91"/>
    </row>
    <row r="659" spans="1:19" hidden="1" x14ac:dyDescent="0.2">
      <c r="A659" s="95" t="s">
        <v>618</v>
      </c>
      <c r="B659" s="95">
        <f>_xlfn.XLOOKUP(D659,'M A C R O S'!R:R,'M A C R O S'!H:H,0)</f>
        <v>0</v>
      </c>
      <c r="C659" s="95">
        <f t="shared" si="39"/>
        <v>0</v>
      </c>
      <c r="D659" s="40" t="s">
        <v>271</v>
      </c>
      <c r="E659" s="95">
        <f t="shared" si="37"/>
        <v>0</v>
      </c>
      <c r="F659" s="95">
        <v>10089</v>
      </c>
      <c r="G659" s="95">
        <f t="shared" si="38"/>
        <v>0</v>
      </c>
      <c r="J659" s="91" t="s">
        <v>93</v>
      </c>
      <c r="K659" s="91">
        <f>_xlfn.XLOOKUP(J659,'F U L L   S E T S  (-10%)'!T:T,'F U L L   S E T S  (-10%)'!I:I,0)</f>
        <v>0</v>
      </c>
      <c r="L659" s="90" t="s">
        <v>95</v>
      </c>
      <c r="M659" s="91">
        <f>_xlfn.XLOOKUP(L659,'F U L L   S E T S  (-10%)'!T:T,'F U L L   S E T S  (-10%)'!I:I,0)+_xlfn.XLOOKUP(L659,'M A C R O S'!R:R,'M A C R O S'!H:H,0)</f>
        <v>0</v>
      </c>
      <c r="N659" s="91"/>
      <c r="O659" s="91"/>
      <c r="P659" s="91"/>
      <c r="Q659" s="91"/>
      <c r="R659" s="91"/>
      <c r="S659" s="91"/>
    </row>
    <row r="660" spans="1:19" hidden="1" x14ac:dyDescent="0.2">
      <c r="A660" s="95" t="s">
        <v>618</v>
      </c>
      <c r="B660" s="95">
        <f>_xlfn.XLOOKUP(D660,'M A C R O S'!R:R,'M A C R O S'!H:H,0)</f>
        <v>0</v>
      </c>
      <c r="C660" s="95">
        <f t="shared" si="39"/>
        <v>0</v>
      </c>
      <c r="D660" s="40" t="s">
        <v>273</v>
      </c>
      <c r="E660" s="95">
        <f t="shared" si="37"/>
        <v>0</v>
      </c>
      <c r="F660" s="95">
        <v>10089</v>
      </c>
      <c r="G660" s="95">
        <f t="shared" si="38"/>
        <v>0</v>
      </c>
      <c r="J660" s="91" t="s">
        <v>93</v>
      </c>
      <c r="K660" s="91">
        <f>_xlfn.XLOOKUP(J660,'F U L L   S E T S  (-10%)'!T:T,'F U L L   S E T S  (-10%)'!I:I,0)</f>
        <v>0</v>
      </c>
      <c r="L660" s="90" t="s">
        <v>95</v>
      </c>
      <c r="M660" s="91">
        <f>_xlfn.XLOOKUP(L660,'F U L L   S E T S  (-10%)'!T:T,'F U L L   S E T S  (-10%)'!I:I,0)+_xlfn.XLOOKUP(L660,'M A C R O S'!R:R,'M A C R O S'!H:H,0)</f>
        <v>0</v>
      </c>
      <c r="N660" s="91"/>
      <c r="O660" s="91"/>
      <c r="P660" s="91"/>
      <c r="Q660" s="91"/>
      <c r="R660" s="91"/>
      <c r="S660" s="91"/>
    </row>
    <row r="661" spans="1:19" hidden="1" x14ac:dyDescent="0.2">
      <c r="A661" s="95" t="s">
        <v>618</v>
      </c>
      <c r="B661" s="95">
        <f>_xlfn.XLOOKUP(D661,'M A C R O S'!R:R,'M A C R O S'!H:H,0)</f>
        <v>0</v>
      </c>
      <c r="C661" s="95">
        <f t="shared" si="39"/>
        <v>0</v>
      </c>
      <c r="D661" s="40" t="s">
        <v>275</v>
      </c>
      <c r="E661" s="95">
        <f t="shared" si="37"/>
        <v>0</v>
      </c>
      <c r="F661" s="95">
        <v>10089</v>
      </c>
      <c r="G661" s="95">
        <f t="shared" si="38"/>
        <v>0</v>
      </c>
      <c r="J661" s="91" t="s">
        <v>93</v>
      </c>
      <c r="K661" s="91">
        <f>_xlfn.XLOOKUP(J661,'F U L L   S E T S  (-10%)'!T:T,'F U L L   S E T S  (-10%)'!I:I,0)</f>
        <v>0</v>
      </c>
      <c r="L661" s="90" t="s">
        <v>95</v>
      </c>
      <c r="M661" s="91">
        <f>_xlfn.XLOOKUP(L661,'F U L L   S E T S  (-10%)'!T:T,'F U L L   S E T S  (-10%)'!I:I,0)+_xlfn.XLOOKUP(L661,'M A C R O S'!R:R,'M A C R O S'!H:H,0)</f>
        <v>0</v>
      </c>
      <c r="N661" s="91"/>
      <c r="O661" s="91"/>
      <c r="P661" s="91"/>
      <c r="Q661" s="91"/>
      <c r="R661" s="91"/>
      <c r="S661" s="91"/>
    </row>
    <row r="662" spans="1:19" hidden="1" x14ac:dyDescent="0.2">
      <c r="A662" s="95" t="s">
        <v>618</v>
      </c>
      <c r="B662" s="95">
        <f>_xlfn.XLOOKUP(D662,'M A C R O S'!R:R,'M A C R O S'!H:H,0)</f>
        <v>0</v>
      </c>
      <c r="C662" s="95">
        <f t="shared" si="39"/>
        <v>0</v>
      </c>
      <c r="D662" s="40" t="s">
        <v>277</v>
      </c>
      <c r="E662" s="95">
        <f t="shared" si="37"/>
        <v>0</v>
      </c>
      <c r="F662" s="95">
        <v>10089</v>
      </c>
      <c r="G662" s="95">
        <f t="shared" si="38"/>
        <v>0</v>
      </c>
      <c r="J662" s="91" t="s">
        <v>93</v>
      </c>
      <c r="K662" s="91">
        <f>_xlfn.XLOOKUP(J662,'F U L L   S E T S  (-10%)'!T:T,'F U L L   S E T S  (-10%)'!I:I,0)</f>
        <v>0</v>
      </c>
      <c r="L662" s="90" t="s">
        <v>95</v>
      </c>
      <c r="M662" s="91">
        <f>_xlfn.XLOOKUP(L662,'F U L L   S E T S  (-10%)'!T:T,'F U L L   S E T S  (-10%)'!I:I,0)+_xlfn.XLOOKUP(L662,'M A C R O S'!R:R,'M A C R O S'!H:H,0)</f>
        <v>0</v>
      </c>
      <c r="N662" s="91"/>
      <c r="O662" s="91"/>
      <c r="P662" s="91"/>
      <c r="Q662" s="91"/>
      <c r="R662" s="91"/>
      <c r="S662" s="91"/>
    </row>
    <row r="663" spans="1:19" hidden="1" x14ac:dyDescent="0.2">
      <c r="A663" s="95" t="s">
        <v>618</v>
      </c>
      <c r="B663" s="95">
        <f>_xlfn.XLOOKUP(D663,'M A C R O S'!R:R,'M A C R O S'!H:H,0)</f>
        <v>0</v>
      </c>
      <c r="C663" s="95">
        <f t="shared" si="39"/>
        <v>0</v>
      </c>
      <c r="D663" s="40" t="s">
        <v>279</v>
      </c>
      <c r="E663" s="95">
        <f t="shared" si="37"/>
        <v>0</v>
      </c>
      <c r="F663" s="95">
        <v>10089</v>
      </c>
      <c r="G663" s="95">
        <f t="shared" si="38"/>
        <v>0</v>
      </c>
      <c r="J663" s="91" t="s">
        <v>93</v>
      </c>
      <c r="K663" s="91">
        <f>_xlfn.XLOOKUP(J663,'F U L L   S E T S  (-10%)'!T:T,'F U L L   S E T S  (-10%)'!I:I,0)</f>
        <v>0</v>
      </c>
      <c r="L663" s="90" t="s">
        <v>95</v>
      </c>
      <c r="M663" s="91">
        <f>_xlfn.XLOOKUP(L663,'F U L L   S E T S  (-10%)'!T:T,'F U L L   S E T S  (-10%)'!I:I,0)+_xlfn.XLOOKUP(L663,'M A C R O S'!R:R,'M A C R O S'!H:H,0)</f>
        <v>0</v>
      </c>
      <c r="N663" s="91"/>
      <c r="O663" s="91"/>
      <c r="P663" s="91"/>
      <c r="Q663" s="91"/>
      <c r="R663" s="91"/>
      <c r="S663" s="91"/>
    </row>
    <row r="664" spans="1:19" hidden="1" x14ac:dyDescent="0.2">
      <c r="A664" s="95" t="s">
        <v>618</v>
      </c>
      <c r="B664" s="95">
        <f>_xlfn.XLOOKUP(D664,'M A C R O S'!R:R,'M A C R O S'!H:H,0)</f>
        <v>0</v>
      </c>
      <c r="C664" s="95">
        <f t="shared" si="39"/>
        <v>0</v>
      </c>
      <c r="D664" s="40" t="s">
        <v>281</v>
      </c>
      <c r="E664" s="95">
        <f t="shared" si="37"/>
        <v>0</v>
      </c>
      <c r="F664" s="95">
        <v>10089</v>
      </c>
      <c r="G664" s="95">
        <f t="shared" si="38"/>
        <v>0</v>
      </c>
      <c r="J664" s="91" t="s">
        <v>93</v>
      </c>
      <c r="K664" s="91">
        <f>_xlfn.XLOOKUP(J664,'F U L L   S E T S  (-10%)'!T:T,'F U L L   S E T S  (-10%)'!I:I,0)</f>
        <v>0</v>
      </c>
      <c r="L664" s="90" t="s">
        <v>95</v>
      </c>
      <c r="M664" s="91">
        <f>_xlfn.XLOOKUP(L664,'F U L L   S E T S  (-10%)'!T:T,'F U L L   S E T S  (-10%)'!I:I,0)+_xlfn.XLOOKUP(L664,'M A C R O S'!R:R,'M A C R O S'!H:H,0)</f>
        <v>0</v>
      </c>
      <c r="N664" s="91"/>
      <c r="O664" s="91"/>
      <c r="P664" s="91"/>
      <c r="Q664" s="91"/>
      <c r="R664" s="91"/>
      <c r="S664" s="91"/>
    </row>
    <row r="665" spans="1:19" hidden="1" x14ac:dyDescent="0.2">
      <c r="A665" s="95" t="s">
        <v>618</v>
      </c>
      <c r="B665" s="95">
        <f>_xlfn.XLOOKUP(D665,'M A C R O S'!R:R,'M A C R O S'!H:H,0)</f>
        <v>0</v>
      </c>
      <c r="C665" s="95">
        <f t="shared" si="39"/>
        <v>0</v>
      </c>
      <c r="D665" s="40" t="s">
        <v>283</v>
      </c>
      <c r="E665" s="95">
        <f t="shared" si="37"/>
        <v>0</v>
      </c>
      <c r="F665" s="95">
        <v>10089</v>
      </c>
      <c r="G665" s="95">
        <f t="shared" si="38"/>
        <v>0</v>
      </c>
      <c r="J665" s="91" t="s">
        <v>93</v>
      </c>
      <c r="K665" s="91">
        <f>_xlfn.XLOOKUP(J665,'F U L L   S E T S  (-10%)'!T:T,'F U L L   S E T S  (-10%)'!I:I,0)</f>
        <v>0</v>
      </c>
      <c r="L665" s="90" t="s">
        <v>95</v>
      </c>
      <c r="M665" s="91">
        <f>_xlfn.XLOOKUP(L665,'F U L L   S E T S  (-10%)'!T:T,'F U L L   S E T S  (-10%)'!I:I,0)+_xlfn.XLOOKUP(L665,'M A C R O S'!R:R,'M A C R O S'!H:H,0)</f>
        <v>0</v>
      </c>
      <c r="N665" s="91"/>
      <c r="O665" s="91"/>
      <c r="P665" s="91"/>
      <c r="Q665" s="91"/>
      <c r="R665" s="91"/>
      <c r="S665" s="91"/>
    </row>
    <row r="666" spans="1:19" hidden="1" x14ac:dyDescent="0.2">
      <c r="A666" s="95" t="s">
        <v>618</v>
      </c>
      <c r="B666" s="95">
        <f>_xlfn.XLOOKUP(D666,'M A C R O S'!R:R,'M A C R O S'!H:H,0)</f>
        <v>0</v>
      </c>
      <c r="C666" s="95">
        <f t="shared" si="39"/>
        <v>0</v>
      </c>
      <c r="D666" s="40" t="s">
        <v>285</v>
      </c>
      <c r="E666" s="95">
        <f t="shared" si="37"/>
        <v>0</v>
      </c>
      <c r="F666" s="95">
        <v>10089</v>
      </c>
      <c r="G666" s="95">
        <f t="shared" si="38"/>
        <v>0</v>
      </c>
      <c r="J666" s="91" t="s">
        <v>93</v>
      </c>
      <c r="K666" s="91">
        <f>_xlfn.XLOOKUP(J666,'F U L L   S E T S  (-10%)'!T:T,'F U L L   S E T S  (-10%)'!I:I,0)</f>
        <v>0</v>
      </c>
      <c r="L666" s="90" t="s">
        <v>95</v>
      </c>
      <c r="M666" s="91">
        <f>_xlfn.XLOOKUP(L666,'F U L L   S E T S  (-10%)'!T:T,'F U L L   S E T S  (-10%)'!I:I,0)+_xlfn.XLOOKUP(L666,'M A C R O S'!R:R,'M A C R O S'!H:H,0)</f>
        <v>0</v>
      </c>
      <c r="N666" s="91"/>
      <c r="O666" s="91"/>
      <c r="P666" s="91"/>
      <c r="Q666" s="91"/>
      <c r="R666" s="91"/>
      <c r="S666" s="91"/>
    </row>
    <row r="667" spans="1:19" hidden="1" x14ac:dyDescent="0.2">
      <c r="A667" s="95" t="s">
        <v>618</v>
      </c>
      <c r="B667" s="95">
        <f>_xlfn.XLOOKUP(D667,'M A C R O S'!R:R,'M A C R O S'!H:H,0)</f>
        <v>0</v>
      </c>
      <c r="C667" s="95">
        <f t="shared" si="39"/>
        <v>0</v>
      </c>
      <c r="D667" s="40" t="s">
        <v>287</v>
      </c>
      <c r="E667" s="95">
        <f t="shared" si="37"/>
        <v>0</v>
      </c>
      <c r="F667" s="95">
        <v>10089</v>
      </c>
      <c r="G667" s="95">
        <f t="shared" si="38"/>
        <v>0</v>
      </c>
      <c r="J667" s="91" t="s">
        <v>93</v>
      </c>
      <c r="K667" s="91">
        <f>_xlfn.XLOOKUP(J667,'F U L L   S E T S  (-10%)'!T:T,'F U L L   S E T S  (-10%)'!I:I,0)</f>
        <v>0</v>
      </c>
      <c r="L667" s="90" t="s">
        <v>95</v>
      </c>
      <c r="M667" s="91">
        <f>_xlfn.XLOOKUP(L667,'F U L L   S E T S  (-10%)'!T:T,'F U L L   S E T S  (-10%)'!I:I,0)+_xlfn.XLOOKUP(L667,'M A C R O S'!R:R,'M A C R O S'!H:H,0)</f>
        <v>0</v>
      </c>
      <c r="N667" s="91"/>
      <c r="O667" s="91"/>
      <c r="P667" s="91"/>
      <c r="Q667" s="91"/>
      <c r="R667" s="91"/>
      <c r="S667" s="91"/>
    </row>
    <row r="668" spans="1:19" hidden="1" x14ac:dyDescent="0.2">
      <c r="A668" s="163" t="s">
        <v>618</v>
      </c>
      <c r="B668" s="163">
        <f>_xlfn.XLOOKUP(D668,'M A C R O S'!R:R,'M A C R O S'!H:H,0)</f>
        <v>0</v>
      </c>
      <c r="C668" s="163">
        <f>_xlfn.XLOOKUP(J668,'F U L L   S E T S  (-10%)'!T:T,'F U L L   S E T S  (-10%)'!I:I,0)+_xlfn.XLOOKUP('Data Sheet '!J668,'M A C R O S'!R:R,'M A C R O S'!H:H,0)</f>
        <v>0</v>
      </c>
      <c r="D668" s="163" t="s">
        <v>340</v>
      </c>
      <c r="E668" s="163">
        <f t="shared" si="37"/>
        <v>0</v>
      </c>
      <c r="F668" s="163">
        <v>10089</v>
      </c>
      <c r="G668" s="161">
        <f t="shared" si="38"/>
        <v>0</v>
      </c>
      <c r="J668" s="90" t="s">
        <v>106</v>
      </c>
      <c r="K668" s="91"/>
      <c r="L668" s="91"/>
      <c r="M668" s="91"/>
      <c r="N668" s="91"/>
      <c r="O668" s="91"/>
      <c r="P668" s="91"/>
      <c r="Q668" s="91"/>
      <c r="R668" s="91"/>
      <c r="S668" s="91"/>
    </row>
    <row r="669" spans="1:19" hidden="1" x14ac:dyDescent="0.2">
      <c r="A669" s="95" t="s">
        <v>618</v>
      </c>
      <c r="B669" s="95">
        <f>_xlfn.XLOOKUP(D669,'M A C R O S'!R:R,'M A C R O S'!H:H,0)</f>
        <v>0</v>
      </c>
      <c r="C669" s="95">
        <f>_xlfn.XLOOKUP(J669,'F U L L   S E T S  (-10%)'!T:T,'F U L L   S E T S  (-10%)'!I:I,0)+_xlfn.XLOOKUP('Data Sheet '!J669,'M A C R O S'!R:R,'M A C R O S'!H:H,0)</f>
        <v>0</v>
      </c>
      <c r="D669" s="95" t="s">
        <v>342</v>
      </c>
      <c r="E669" s="95">
        <f t="shared" si="37"/>
        <v>0</v>
      </c>
      <c r="F669" s="95">
        <v>10089</v>
      </c>
      <c r="G669" s="95">
        <f t="shared" si="38"/>
        <v>0</v>
      </c>
      <c r="J669" s="90" t="s">
        <v>106</v>
      </c>
      <c r="K669" s="91"/>
      <c r="L669" s="91"/>
      <c r="M669" s="91"/>
      <c r="N669" s="91"/>
      <c r="O669" s="91"/>
      <c r="P669" s="91"/>
      <c r="Q669" s="91"/>
      <c r="R669" s="91"/>
      <c r="S669" s="91"/>
    </row>
    <row r="670" spans="1:19" hidden="1" x14ac:dyDescent="0.2">
      <c r="A670" s="95" t="s">
        <v>618</v>
      </c>
      <c r="B670" s="95">
        <f>_xlfn.XLOOKUP(D670,'M A C R O S'!R:R,'M A C R O S'!H:H,0)</f>
        <v>0</v>
      </c>
      <c r="C670" s="95">
        <f>_xlfn.XLOOKUP(J670,'F U L L   S E T S  (-10%)'!T:T,'F U L L   S E T S  (-10%)'!I:I,0)+_xlfn.XLOOKUP('Data Sheet '!J670,'M A C R O S'!R:R,'M A C R O S'!H:H,0)</f>
        <v>0</v>
      </c>
      <c r="D670" s="95" t="s">
        <v>344</v>
      </c>
      <c r="E670" s="95">
        <f t="shared" si="37"/>
        <v>0</v>
      </c>
      <c r="F670" s="95">
        <v>10089</v>
      </c>
      <c r="G670" s="95">
        <f t="shared" si="38"/>
        <v>0</v>
      </c>
      <c r="J670" s="90" t="s">
        <v>106</v>
      </c>
      <c r="K670" s="91"/>
      <c r="L670" s="91"/>
      <c r="M670" s="91"/>
      <c r="N670" s="91"/>
      <c r="O670" s="91"/>
      <c r="P670" s="91"/>
      <c r="Q670" s="91"/>
      <c r="R670" s="91"/>
      <c r="S670" s="91"/>
    </row>
    <row r="671" spans="1:19" hidden="1" x14ac:dyDescent="0.2">
      <c r="A671" s="95" t="s">
        <v>618</v>
      </c>
      <c r="B671" s="95">
        <f>_xlfn.XLOOKUP(D671,'M A C R O S'!R:R,'M A C R O S'!H:H,0)</f>
        <v>0</v>
      </c>
      <c r="C671" s="95">
        <f>_xlfn.XLOOKUP(J671,'F U L L   S E T S  (-10%)'!T:T,'F U L L   S E T S  (-10%)'!I:I,0)+_xlfn.XLOOKUP('Data Sheet '!J671,'M A C R O S'!R:R,'M A C R O S'!H:H,0)</f>
        <v>0</v>
      </c>
      <c r="D671" s="95" t="s">
        <v>346</v>
      </c>
      <c r="E671" s="95">
        <f t="shared" si="37"/>
        <v>0</v>
      </c>
      <c r="F671" s="95">
        <v>10089</v>
      </c>
      <c r="G671" s="95">
        <f t="shared" si="38"/>
        <v>0</v>
      </c>
      <c r="J671" s="90" t="s">
        <v>106</v>
      </c>
      <c r="K671" s="91"/>
      <c r="L671" s="91"/>
      <c r="M671" s="91"/>
      <c r="N671" s="91"/>
      <c r="O671" s="91"/>
      <c r="P671" s="91"/>
      <c r="Q671" s="91"/>
      <c r="R671" s="91"/>
      <c r="S671" s="91"/>
    </row>
    <row r="672" spans="1:19" hidden="1" x14ac:dyDescent="0.2">
      <c r="A672" s="95" t="s">
        <v>618</v>
      </c>
      <c r="B672" s="95">
        <f>_xlfn.XLOOKUP(D672,'M A C R O S'!R:R,'M A C R O S'!H:H,0)</f>
        <v>0</v>
      </c>
      <c r="C672" s="95">
        <f>_xlfn.XLOOKUP(J672,'F U L L   S E T S  (-10%)'!T:T,'F U L L   S E T S  (-10%)'!I:I,0)+_xlfn.XLOOKUP('Data Sheet '!J672,'M A C R O S'!R:R,'M A C R O S'!H:H,0)</f>
        <v>0</v>
      </c>
      <c r="D672" s="95" t="s">
        <v>348</v>
      </c>
      <c r="E672" s="95">
        <f t="shared" si="37"/>
        <v>0</v>
      </c>
      <c r="F672" s="95">
        <v>10089</v>
      </c>
      <c r="G672" s="95">
        <f t="shared" si="38"/>
        <v>0</v>
      </c>
      <c r="J672" s="90" t="s">
        <v>106</v>
      </c>
      <c r="K672" s="91"/>
      <c r="L672" s="91"/>
      <c r="M672" s="91"/>
      <c r="N672" s="91"/>
      <c r="O672" s="91"/>
      <c r="P672" s="91"/>
      <c r="Q672" s="91"/>
      <c r="R672" s="91"/>
      <c r="S672" s="91"/>
    </row>
    <row r="673" spans="1:19" hidden="1" x14ac:dyDescent="0.2">
      <c r="A673" s="95" t="s">
        <v>618</v>
      </c>
      <c r="B673" s="95">
        <f>_xlfn.XLOOKUP(D673,'M A C R O S'!R:R,'M A C R O S'!H:H,0)</f>
        <v>0</v>
      </c>
      <c r="C673" s="95">
        <f>_xlfn.XLOOKUP(J673,'F U L L   S E T S  (-10%)'!T:T,'F U L L   S E T S  (-10%)'!I:I,0)+_xlfn.XLOOKUP('Data Sheet '!J673,'M A C R O S'!R:R,'M A C R O S'!H:H,0)</f>
        <v>0</v>
      </c>
      <c r="D673" s="141" t="s">
        <v>350</v>
      </c>
      <c r="E673" s="95">
        <f t="shared" ref="E673:E676" si="40">SUM(B673:C673)</f>
        <v>0</v>
      </c>
      <c r="F673" s="95">
        <v>10089</v>
      </c>
      <c r="G673" s="95">
        <f t="shared" si="38"/>
        <v>0</v>
      </c>
      <c r="J673" s="90" t="s">
        <v>106</v>
      </c>
      <c r="K673" s="91"/>
      <c r="L673" s="91"/>
      <c r="M673" s="91"/>
      <c r="N673" s="91"/>
      <c r="O673" s="91"/>
      <c r="P673" s="91"/>
      <c r="Q673" s="91"/>
      <c r="R673" s="91"/>
      <c r="S673" s="91"/>
    </row>
    <row r="674" spans="1:19" hidden="1" x14ac:dyDescent="0.2">
      <c r="A674" s="95" t="s">
        <v>618</v>
      </c>
      <c r="B674" s="95">
        <f>_xlfn.XLOOKUP(D674,'M A C R O S'!R:R,'M A C R O S'!H:H,0)</f>
        <v>0</v>
      </c>
      <c r="C674" s="95">
        <f>_xlfn.XLOOKUP(J674,'F U L L   S E T S  (-10%)'!T:T,'F U L L   S E T S  (-10%)'!I:I,0)+_xlfn.XLOOKUP('Data Sheet '!J674,'M A C R O S'!R:R,'M A C R O S'!H:H,0)</f>
        <v>0</v>
      </c>
      <c r="D674" s="140" t="s">
        <v>352</v>
      </c>
      <c r="E674" s="95">
        <f t="shared" si="40"/>
        <v>0</v>
      </c>
      <c r="F674" s="95">
        <v>10089</v>
      </c>
      <c r="G674" s="95">
        <f t="shared" si="38"/>
        <v>0</v>
      </c>
      <c r="J674" s="90" t="s">
        <v>106</v>
      </c>
      <c r="K674" s="91"/>
      <c r="L674" s="91"/>
      <c r="M674" s="91"/>
      <c r="N674" s="91"/>
      <c r="O674" s="91"/>
      <c r="P674" s="91"/>
      <c r="Q674" s="91"/>
      <c r="R674" s="91"/>
      <c r="S674" s="91"/>
    </row>
    <row r="675" spans="1:19" hidden="1" x14ac:dyDescent="0.2">
      <c r="A675" s="95" t="s">
        <v>618</v>
      </c>
      <c r="B675" s="95">
        <f>_xlfn.XLOOKUP(D675,'M A C R O S'!R:R,'M A C R O S'!H:H,0)</f>
        <v>0</v>
      </c>
      <c r="C675" s="95">
        <f>_xlfn.XLOOKUP(J675,'F U L L   S E T S  (-10%)'!T:T,'F U L L   S E T S  (-10%)'!I:I,0)+_xlfn.XLOOKUP('Data Sheet '!J675,'M A C R O S'!R:R,'M A C R O S'!H:H,0)</f>
        <v>0</v>
      </c>
      <c r="D675" s="141" t="s">
        <v>354</v>
      </c>
      <c r="E675" s="95">
        <f t="shared" si="40"/>
        <v>0</v>
      </c>
      <c r="F675" s="95">
        <v>10089</v>
      </c>
      <c r="G675" s="95">
        <f t="shared" si="38"/>
        <v>0</v>
      </c>
      <c r="J675" s="90" t="s">
        <v>106</v>
      </c>
      <c r="K675" s="91"/>
      <c r="L675" s="91"/>
      <c r="M675" s="91"/>
      <c r="N675" s="91"/>
      <c r="O675" s="91"/>
      <c r="P675" s="91"/>
      <c r="Q675" s="91"/>
      <c r="R675" s="91"/>
      <c r="S675" s="91"/>
    </row>
    <row r="676" spans="1:19" hidden="1" x14ac:dyDescent="0.2">
      <c r="A676" s="95" t="s">
        <v>618</v>
      </c>
      <c r="B676" s="95">
        <f>_xlfn.XLOOKUP(D676,'M A C R O S'!R:R,'M A C R O S'!H:H,0)</f>
        <v>0</v>
      </c>
      <c r="C676" s="95">
        <f>_xlfn.XLOOKUP(J676,'F U L L   S E T S  (-10%)'!T:T,'F U L L   S E T S  (-10%)'!I:I,0)+_xlfn.XLOOKUP('Data Sheet '!J676,'M A C R O S'!R:R,'M A C R O S'!H:H,0)</f>
        <v>0</v>
      </c>
      <c r="D676" s="140" t="s">
        <v>356</v>
      </c>
      <c r="E676" s="95">
        <f t="shared" si="40"/>
        <v>0</v>
      </c>
      <c r="F676" s="95">
        <v>10089</v>
      </c>
      <c r="G676" s="95">
        <f t="shared" si="38"/>
        <v>0</v>
      </c>
      <c r="J676" s="90" t="s">
        <v>106</v>
      </c>
      <c r="K676" s="91"/>
      <c r="L676" s="91"/>
      <c r="M676" s="91"/>
      <c r="N676" s="91"/>
      <c r="O676" s="91"/>
      <c r="P676" s="91"/>
      <c r="Q676" s="91"/>
      <c r="R676" s="91"/>
      <c r="S676" s="91"/>
    </row>
    <row r="677" spans="1:19" hidden="1" x14ac:dyDescent="0.2">
      <c r="A677" s="163" t="s">
        <v>618</v>
      </c>
      <c r="B677" s="163">
        <f>_xlfn.XLOOKUP(D677,'M A C R O S'!R:R,'M A C R O S'!H:H,0)</f>
        <v>0</v>
      </c>
      <c r="C677" s="163">
        <f>_xlfn.XLOOKUP(J677,'F U L L   S E T S  (-10%)'!T:T,'F U L L   S E T S  (-10%)'!I:I,0)+_xlfn.XLOOKUP(J677,'M A C R O S'!R:R,'M A C R O S'!H:H,0)</f>
        <v>0</v>
      </c>
      <c r="D677" s="163" t="s">
        <v>390</v>
      </c>
      <c r="E677" s="163">
        <f t="shared" ref="E677:E711" si="41">SUM(B677:C677)</f>
        <v>0</v>
      </c>
      <c r="F677" s="163">
        <v>10089</v>
      </c>
      <c r="G677" s="161">
        <f t="shared" si="38"/>
        <v>0</v>
      </c>
      <c r="J677" s="90" t="s">
        <v>114</v>
      </c>
      <c r="K677" s="91"/>
      <c r="L677" s="91"/>
      <c r="M677" s="91"/>
      <c r="N677" s="91"/>
      <c r="O677" s="91"/>
      <c r="P677" s="91"/>
      <c r="Q677" s="91"/>
      <c r="R677" s="91"/>
      <c r="S677" s="91"/>
    </row>
    <row r="678" spans="1:19" hidden="1" x14ac:dyDescent="0.2">
      <c r="A678" s="95" t="s">
        <v>618</v>
      </c>
      <c r="B678" s="95">
        <f>_xlfn.XLOOKUP(D678,'M A C R O S'!R:R,'M A C R O S'!H:H,0)</f>
        <v>0</v>
      </c>
      <c r="C678" s="95">
        <f>_xlfn.XLOOKUP(J678,'F U L L   S E T S  (-10%)'!T:T,'F U L L   S E T S  (-10%)'!I:I,0)+_xlfn.XLOOKUP(J678,'M A C R O S'!R:R,'M A C R O S'!H:H,0)</f>
        <v>0</v>
      </c>
      <c r="D678" s="95" t="s">
        <v>392</v>
      </c>
      <c r="E678" s="95">
        <f t="shared" si="41"/>
        <v>0</v>
      </c>
      <c r="F678" s="95">
        <v>10089</v>
      </c>
      <c r="G678" s="95">
        <f t="shared" si="38"/>
        <v>0</v>
      </c>
      <c r="J678" s="90" t="s">
        <v>114</v>
      </c>
      <c r="K678" s="91"/>
      <c r="L678" s="91"/>
      <c r="M678" s="91"/>
      <c r="N678" s="91"/>
      <c r="O678" s="91"/>
      <c r="P678" s="91"/>
      <c r="Q678" s="91"/>
      <c r="R678" s="91"/>
      <c r="S678" s="91"/>
    </row>
    <row r="679" spans="1:19" hidden="1" x14ac:dyDescent="0.2">
      <c r="A679" s="95" t="s">
        <v>618</v>
      </c>
      <c r="B679" s="95">
        <f>_xlfn.XLOOKUP(D679,'M A C R O S'!R:R,'M A C R O S'!H:H,0)</f>
        <v>0</v>
      </c>
      <c r="C679" s="95">
        <f>_xlfn.XLOOKUP(J679,'F U L L   S E T S  (-10%)'!T:T,'F U L L   S E T S  (-10%)'!I:I,0)+_xlfn.XLOOKUP(J679,'M A C R O S'!R:R,'M A C R O S'!H:H,0)</f>
        <v>0</v>
      </c>
      <c r="D679" s="95" t="s">
        <v>394</v>
      </c>
      <c r="E679" s="95">
        <f t="shared" si="41"/>
        <v>0</v>
      </c>
      <c r="F679" s="95">
        <v>10089</v>
      </c>
      <c r="G679" s="95">
        <f t="shared" si="38"/>
        <v>0</v>
      </c>
      <c r="J679" s="90" t="s">
        <v>114</v>
      </c>
      <c r="K679" s="91"/>
      <c r="L679" s="91"/>
      <c r="M679" s="91"/>
      <c r="N679" s="91"/>
      <c r="O679" s="91"/>
      <c r="P679" s="91"/>
      <c r="Q679" s="91"/>
      <c r="R679" s="91"/>
      <c r="S679" s="91"/>
    </row>
    <row r="680" spans="1:19" hidden="1" x14ac:dyDescent="0.2">
      <c r="A680" s="95" t="s">
        <v>618</v>
      </c>
      <c r="B680" s="95">
        <f>_xlfn.XLOOKUP(D680,'M A C R O S'!R:R,'M A C R O S'!H:H,0)</f>
        <v>0</v>
      </c>
      <c r="C680" s="95">
        <f>_xlfn.XLOOKUP(J680,'F U L L   S E T S  (-10%)'!T:T,'F U L L   S E T S  (-10%)'!I:I,0)+_xlfn.XLOOKUP(J680,'M A C R O S'!R:R,'M A C R O S'!H:H,0)</f>
        <v>0</v>
      </c>
      <c r="D680" s="95" t="s">
        <v>396</v>
      </c>
      <c r="E680" s="95">
        <f t="shared" si="41"/>
        <v>0</v>
      </c>
      <c r="F680" s="95">
        <v>10089</v>
      </c>
      <c r="G680" s="95">
        <f t="shared" si="38"/>
        <v>0</v>
      </c>
      <c r="J680" s="90" t="s">
        <v>114</v>
      </c>
      <c r="K680" s="91"/>
      <c r="L680" s="91"/>
      <c r="M680" s="91"/>
      <c r="N680" s="91"/>
      <c r="O680" s="91"/>
      <c r="P680" s="91"/>
      <c r="Q680" s="91"/>
      <c r="R680" s="91"/>
      <c r="S680" s="91"/>
    </row>
    <row r="681" spans="1:19" hidden="1" x14ac:dyDescent="0.2">
      <c r="A681" s="95" t="s">
        <v>618</v>
      </c>
      <c r="B681" s="95">
        <f>_xlfn.XLOOKUP(D681,'M A C R O S'!R:R,'M A C R O S'!H:H,0)</f>
        <v>0</v>
      </c>
      <c r="C681" s="95">
        <f>_xlfn.XLOOKUP(J681,'F U L L   S E T S  (-10%)'!T:T,'F U L L   S E T S  (-10%)'!I:I,0)+_xlfn.XLOOKUP(J681,'M A C R O S'!R:R,'M A C R O S'!H:H,0)</f>
        <v>0</v>
      </c>
      <c r="D681" s="95" t="s">
        <v>398</v>
      </c>
      <c r="E681" s="95">
        <f t="shared" si="41"/>
        <v>0</v>
      </c>
      <c r="F681" s="95">
        <v>10089</v>
      </c>
      <c r="G681" s="95">
        <f t="shared" si="38"/>
        <v>0</v>
      </c>
      <c r="J681" s="90" t="s">
        <v>114</v>
      </c>
      <c r="K681" s="91"/>
      <c r="L681" s="91"/>
      <c r="M681" s="91"/>
      <c r="N681" s="91"/>
      <c r="O681" s="91"/>
      <c r="P681" s="91"/>
      <c r="Q681" s="91"/>
      <c r="R681" s="91"/>
      <c r="S681" s="91"/>
    </row>
    <row r="682" spans="1:19" hidden="1" x14ac:dyDescent="0.2">
      <c r="A682" s="95" t="s">
        <v>618</v>
      </c>
      <c r="B682" s="95">
        <f>_xlfn.XLOOKUP(D682,'M A C R O S'!R:R,'M A C R O S'!H:H,0)</f>
        <v>0</v>
      </c>
      <c r="C682" s="95">
        <f>_xlfn.XLOOKUP(J682,'F U L L   S E T S  (-10%)'!T:T,'F U L L   S E T S  (-10%)'!I:I,0)+_xlfn.XLOOKUP(J682,'M A C R O S'!R:R,'M A C R O S'!H:H,0)</f>
        <v>0</v>
      </c>
      <c r="D682" s="95" t="s">
        <v>400</v>
      </c>
      <c r="E682" s="95">
        <f t="shared" si="41"/>
        <v>0</v>
      </c>
      <c r="F682" s="95">
        <v>10089</v>
      </c>
      <c r="G682" s="95">
        <f t="shared" si="38"/>
        <v>0</v>
      </c>
      <c r="J682" s="90" t="s">
        <v>114</v>
      </c>
      <c r="K682" s="91"/>
      <c r="L682" s="91"/>
      <c r="M682" s="91"/>
      <c r="N682" s="91"/>
      <c r="O682" s="91"/>
      <c r="P682" s="91"/>
      <c r="Q682" s="91"/>
      <c r="R682" s="91"/>
      <c r="S682" s="91"/>
    </row>
    <row r="683" spans="1:19" hidden="1" x14ac:dyDescent="0.2">
      <c r="A683" s="95" t="s">
        <v>618</v>
      </c>
      <c r="B683" s="95">
        <f>_xlfn.XLOOKUP(D683,'M A C R O S'!R:R,'M A C R O S'!H:H,0)</f>
        <v>0</v>
      </c>
      <c r="C683" s="95">
        <f>_xlfn.XLOOKUP(J683,'F U L L   S E T S  (-10%)'!T:T,'F U L L   S E T S  (-10%)'!I:I,0)+_xlfn.XLOOKUP(J683,'M A C R O S'!R:R,'M A C R O S'!H:H,0)</f>
        <v>0</v>
      </c>
      <c r="D683" s="95" t="s">
        <v>402</v>
      </c>
      <c r="E683" s="95">
        <f t="shared" si="41"/>
        <v>0</v>
      </c>
      <c r="F683" s="95">
        <v>10089</v>
      </c>
      <c r="G683" s="95">
        <f t="shared" si="38"/>
        <v>0</v>
      </c>
      <c r="J683" s="90" t="s">
        <v>114</v>
      </c>
      <c r="K683" s="91"/>
      <c r="L683" s="91"/>
      <c r="M683" s="91"/>
      <c r="N683" s="91"/>
      <c r="O683" s="91"/>
      <c r="P683" s="91"/>
      <c r="Q683" s="91"/>
      <c r="R683" s="91"/>
      <c r="S683" s="91"/>
    </row>
    <row r="684" spans="1:19" hidden="1" x14ac:dyDescent="0.2">
      <c r="A684" s="95" t="s">
        <v>618</v>
      </c>
      <c r="B684" s="95">
        <f>_xlfn.XLOOKUP(D684,'M A C R O S'!R:R,'M A C R O S'!H:H,0)</f>
        <v>0</v>
      </c>
      <c r="C684" s="95">
        <f>_xlfn.XLOOKUP(J684,'F U L L   S E T S  (-10%)'!T:T,'F U L L   S E T S  (-10%)'!I:I,0)+_xlfn.XLOOKUP(J684,'M A C R O S'!R:R,'M A C R O S'!H:H,0)</f>
        <v>0</v>
      </c>
      <c r="D684" s="95" t="s">
        <v>404</v>
      </c>
      <c r="E684" s="95">
        <f t="shared" si="41"/>
        <v>0</v>
      </c>
      <c r="F684" s="95">
        <v>10089</v>
      </c>
      <c r="G684" s="95">
        <f t="shared" si="38"/>
        <v>0</v>
      </c>
      <c r="J684" s="90" t="s">
        <v>114</v>
      </c>
      <c r="K684" s="91"/>
      <c r="L684" s="91"/>
      <c r="M684" s="91"/>
      <c r="N684" s="91"/>
      <c r="O684" s="91"/>
      <c r="P684" s="91"/>
      <c r="Q684" s="91"/>
      <c r="R684" s="91"/>
      <c r="S684" s="91"/>
    </row>
    <row r="685" spans="1:19" hidden="1" x14ac:dyDescent="0.2">
      <c r="A685" s="95" t="s">
        <v>618</v>
      </c>
      <c r="B685" s="95">
        <f>_xlfn.XLOOKUP(D685,'M A C R O S'!R:R,'M A C R O S'!H:H,0)</f>
        <v>0</v>
      </c>
      <c r="C685" s="95">
        <f>_xlfn.XLOOKUP(J685,'F U L L   S E T S  (-10%)'!T:T,'F U L L   S E T S  (-10%)'!I:I,0)+_xlfn.XLOOKUP(J685,'M A C R O S'!R:R,'M A C R O S'!H:H,0)</f>
        <v>0</v>
      </c>
      <c r="D685" s="95" t="s">
        <v>406</v>
      </c>
      <c r="E685" s="95">
        <f t="shared" si="41"/>
        <v>0</v>
      </c>
      <c r="F685" s="95">
        <v>10089</v>
      </c>
      <c r="G685" s="95">
        <f t="shared" si="38"/>
        <v>0</v>
      </c>
      <c r="J685" s="90" t="s">
        <v>114</v>
      </c>
      <c r="K685" s="91"/>
      <c r="L685" s="91"/>
      <c r="M685" s="91"/>
      <c r="N685" s="91"/>
      <c r="O685" s="91"/>
      <c r="P685" s="91"/>
      <c r="Q685" s="91"/>
      <c r="R685" s="91"/>
      <c r="S685" s="91"/>
    </row>
    <row r="686" spans="1:19" hidden="1" x14ac:dyDescent="0.2">
      <c r="A686" s="95" t="s">
        <v>618</v>
      </c>
      <c r="B686" s="95">
        <f>_xlfn.XLOOKUP(D686,'M A C R O S'!R:R,'M A C R O S'!H:H,0)</f>
        <v>0</v>
      </c>
      <c r="C686" s="95">
        <f>_xlfn.XLOOKUP(J686,'F U L L   S E T S  (-10%)'!T:T,'F U L L   S E T S  (-10%)'!I:I,0)+_xlfn.XLOOKUP(J686,'M A C R O S'!R:R,'M A C R O S'!H:H,0)</f>
        <v>0</v>
      </c>
      <c r="D686" s="95" t="s">
        <v>408</v>
      </c>
      <c r="E686" s="95">
        <f t="shared" si="41"/>
        <v>0</v>
      </c>
      <c r="F686" s="95">
        <v>10089</v>
      </c>
      <c r="G686" s="95">
        <f t="shared" si="38"/>
        <v>0</v>
      </c>
      <c r="J686" s="90" t="s">
        <v>114</v>
      </c>
      <c r="K686" s="91"/>
      <c r="L686" s="91"/>
      <c r="M686" s="91"/>
      <c r="N686" s="91"/>
      <c r="O686" s="91"/>
      <c r="P686" s="91"/>
      <c r="Q686" s="91"/>
      <c r="R686" s="91"/>
      <c r="S686" s="91"/>
    </row>
    <row r="687" spans="1:19" hidden="1" x14ac:dyDescent="0.2">
      <c r="A687" s="95" t="s">
        <v>618</v>
      </c>
      <c r="B687" s="95">
        <f>_xlfn.XLOOKUP(D687,'M A C R O S'!R:R,'M A C R O S'!H:H,0)</f>
        <v>0</v>
      </c>
      <c r="C687" s="95">
        <f>_xlfn.XLOOKUP(J687,'F U L L   S E T S  (-10%)'!T:T,'F U L L   S E T S  (-10%)'!I:I,0)+_xlfn.XLOOKUP(J687,'M A C R O S'!R:R,'M A C R O S'!H:H,0)</f>
        <v>0</v>
      </c>
      <c r="D687" s="95" t="s">
        <v>410</v>
      </c>
      <c r="E687" s="95">
        <f t="shared" si="41"/>
        <v>0</v>
      </c>
      <c r="F687" s="95">
        <v>10089</v>
      </c>
      <c r="G687" s="95">
        <f t="shared" si="38"/>
        <v>0</v>
      </c>
      <c r="J687" s="90" t="s">
        <v>114</v>
      </c>
      <c r="K687" s="91"/>
      <c r="L687" s="91"/>
      <c r="M687" s="91"/>
      <c r="N687" s="91"/>
      <c r="O687" s="91"/>
      <c r="P687" s="91"/>
      <c r="Q687" s="91"/>
      <c r="R687" s="91"/>
      <c r="S687" s="91"/>
    </row>
    <row r="688" spans="1:19" hidden="1" x14ac:dyDescent="0.2">
      <c r="A688" s="95" t="s">
        <v>618</v>
      </c>
      <c r="B688" s="95">
        <f>_xlfn.XLOOKUP(D688,'M A C R O S'!R:R,'M A C R O S'!H:H,0)</f>
        <v>0</v>
      </c>
      <c r="C688" s="95">
        <f>_xlfn.XLOOKUP(J688,'F U L L   S E T S  (-10%)'!T:T,'F U L L   S E T S  (-10%)'!I:I,0)+_xlfn.XLOOKUP(J688,'M A C R O S'!R:R,'M A C R O S'!H:H,0)</f>
        <v>0</v>
      </c>
      <c r="D688" s="95" t="s">
        <v>412</v>
      </c>
      <c r="E688" s="95">
        <f t="shared" si="41"/>
        <v>0</v>
      </c>
      <c r="F688" s="95">
        <v>10089</v>
      </c>
      <c r="G688" s="95">
        <f t="shared" si="38"/>
        <v>0</v>
      </c>
      <c r="J688" s="90" t="s">
        <v>114</v>
      </c>
      <c r="K688" s="91"/>
      <c r="L688" s="91"/>
      <c r="M688" s="91"/>
      <c r="N688" s="91"/>
      <c r="O688" s="91"/>
      <c r="P688" s="91"/>
      <c r="Q688" s="91"/>
      <c r="R688" s="91"/>
      <c r="S688" s="91"/>
    </row>
    <row r="689" spans="1:19" hidden="1" x14ac:dyDescent="0.2">
      <c r="A689" s="95" t="s">
        <v>618</v>
      </c>
      <c r="B689" s="95">
        <f>_xlfn.XLOOKUP(D689,'M A C R O S'!R:R,'M A C R O S'!H:H,0)</f>
        <v>0</v>
      </c>
      <c r="C689" s="95">
        <f>_xlfn.XLOOKUP(J689,'F U L L   S E T S  (-10%)'!T:T,'F U L L   S E T S  (-10%)'!I:I,0)+_xlfn.XLOOKUP(J689,'M A C R O S'!R:R,'M A C R O S'!H:H,0)</f>
        <v>0</v>
      </c>
      <c r="D689" s="95" t="s">
        <v>414</v>
      </c>
      <c r="E689" s="95">
        <f t="shared" si="41"/>
        <v>0</v>
      </c>
      <c r="F689" s="95">
        <v>10089</v>
      </c>
      <c r="G689" s="95">
        <f t="shared" si="38"/>
        <v>0</v>
      </c>
      <c r="J689" s="90" t="s">
        <v>114</v>
      </c>
      <c r="K689" s="91"/>
      <c r="L689" s="91"/>
      <c r="M689" s="91"/>
      <c r="N689" s="91"/>
      <c r="O689" s="91"/>
      <c r="P689" s="91"/>
      <c r="Q689" s="91"/>
      <c r="R689" s="91"/>
      <c r="S689" s="91"/>
    </row>
    <row r="690" spans="1:19" hidden="1" x14ac:dyDescent="0.2">
      <c r="A690" s="95" t="s">
        <v>618</v>
      </c>
      <c r="B690" s="95">
        <f>_xlfn.XLOOKUP(D690,'M A C R O S'!R:R,'M A C R O S'!H:H,0)</f>
        <v>0</v>
      </c>
      <c r="C690" s="95">
        <f>_xlfn.XLOOKUP(J690,'F U L L   S E T S  (-10%)'!T:T,'F U L L   S E T S  (-10%)'!I:I,0)+_xlfn.XLOOKUP(J690,'M A C R O S'!R:R,'M A C R O S'!H:H,0)</f>
        <v>0</v>
      </c>
      <c r="D690" s="95" t="s">
        <v>416</v>
      </c>
      <c r="E690" s="95">
        <f t="shared" si="41"/>
        <v>0</v>
      </c>
      <c r="F690" s="95">
        <v>10089</v>
      </c>
      <c r="G690" s="95">
        <f t="shared" si="38"/>
        <v>0</v>
      </c>
      <c r="J690" s="90" t="s">
        <v>114</v>
      </c>
      <c r="K690" s="91"/>
      <c r="L690" s="91"/>
      <c r="M690" s="91"/>
      <c r="N690" s="91"/>
      <c r="O690" s="91"/>
      <c r="P690" s="91"/>
      <c r="Q690" s="91"/>
      <c r="R690" s="91"/>
      <c r="S690" s="91"/>
    </row>
    <row r="691" spans="1:19" hidden="1" x14ac:dyDescent="0.2">
      <c r="A691" s="95" t="s">
        <v>618</v>
      </c>
      <c r="B691" s="95">
        <f>_xlfn.XLOOKUP(D691,'M A C R O S'!R:R,'M A C R O S'!H:H,0)</f>
        <v>0</v>
      </c>
      <c r="C691" s="95">
        <f>_xlfn.XLOOKUP(J691,'F U L L   S E T S  (-10%)'!T:T,'F U L L   S E T S  (-10%)'!I:I,0)+_xlfn.XLOOKUP(J691,'M A C R O S'!R:R,'M A C R O S'!H:H,0)</f>
        <v>0</v>
      </c>
      <c r="D691" s="95" t="s">
        <v>418</v>
      </c>
      <c r="E691" s="95">
        <f t="shared" si="41"/>
        <v>0</v>
      </c>
      <c r="F691" s="95">
        <v>10089</v>
      </c>
      <c r="G691" s="95">
        <f t="shared" si="38"/>
        <v>0</v>
      </c>
      <c r="J691" s="90" t="s">
        <v>114</v>
      </c>
      <c r="K691" s="91"/>
      <c r="L691" s="91"/>
      <c r="M691" s="91"/>
      <c r="N691" s="91"/>
      <c r="O691" s="91"/>
      <c r="P691" s="91"/>
      <c r="Q691" s="91"/>
      <c r="R691" s="91"/>
      <c r="S691" s="91"/>
    </row>
    <row r="692" spans="1:19" hidden="1" x14ac:dyDescent="0.2">
      <c r="A692" s="161" t="s">
        <v>618</v>
      </c>
      <c r="B692" s="161">
        <f>_xlfn.XLOOKUP(D692,'M A C R O S'!R:R,'M A C R O S'!I:I,0)</f>
        <v>0</v>
      </c>
      <c r="C692" s="161">
        <f t="shared" ref="C692:C706" si="42">SUM(K692+M692+O692)</f>
        <v>0</v>
      </c>
      <c r="D692" s="161" t="s">
        <v>259</v>
      </c>
      <c r="E692" s="161">
        <f t="shared" si="41"/>
        <v>0</v>
      </c>
      <c r="F692" s="161">
        <v>10090</v>
      </c>
      <c r="G692" s="161">
        <f t="shared" si="38"/>
        <v>0</v>
      </c>
      <c r="J692" s="91" t="s">
        <v>93</v>
      </c>
      <c r="K692" s="91">
        <f>_xlfn.XLOOKUP(J692,'F U L L   S E T S  (-10%)'!T:T,'F U L L   S E T S  (-10%)'!J:J,0)</f>
        <v>0</v>
      </c>
      <c r="L692" s="90" t="s">
        <v>95</v>
      </c>
      <c r="M692" s="91">
        <f>_xlfn.XLOOKUP(L692,'F U L L   S E T S  (-10%)'!T:T,'F U L L   S E T S  (-10%)'!J:J,0)+_xlfn.XLOOKUP(L692,'M A C R O S'!R:R,'M A C R O S'!I:I,0)</f>
        <v>0</v>
      </c>
      <c r="N692" s="91"/>
      <c r="O692" s="91"/>
      <c r="P692" s="91"/>
      <c r="Q692" s="91"/>
      <c r="R692" s="91"/>
      <c r="S692" s="91"/>
    </row>
    <row r="693" spans="1:19" hidden="1" x14ac:dyDescent="0.2">
      <c r="A693" s="95" t="s">
        <v>618</v>
      </c>
      <c r="B693" s="95">
        <f>_xlfn.XLOOKUP(D693,'M A C R O S'!R:R,'M A C R O S'!I:I,0)</f>
        <v>0</v>
      </c>
      <c r="C693" s="95">
        <f t="shared" si="42"/>
        <v>0</v>
      </c>
      <c r="D693" s="95" t="s">
        <v>261</v>
      </c>
      <c r="E693" s="95">
        <f t="shared" si="41"/>
        <v>0</v>
      </c>
      <c r="F693" s="95">
        <v>10090</v>
      </c>
      <c r="G693" s="95">
        <f t="shared" si="38"/>
        <v>0</v>
      </c>
      <c r="J693" s="91" t="s">
        <v>93</v>
      </c>
      <c r="K693" s="91">
        <f>_xlfn.XLOOKUP(J693,'F U L L   S E T S  (-10%)'!T:T,'F U L L   S E T S  (-10%)'!J:J,0)</f>
        <v>0</v>
      </c>
      <c r="L693" s="90" t="s">
        <v>95</v>
      </c>
      <c r="M693" s="91">
        <f>_xlfn.XLOOKUP(L693,'F U L L   S E T S  (-10%)'!T:T,'F U L L   S E T S  (-10%)'!J:J,0)+_xlfn.XLOOKUP(L693,'M A C R O S'!R:R,'M A C R O S'!I:I,0)</f>
        <v>0</v>
      </c>
      <c r="N693" s="91"/>
      <c r="O693" s="91"/>
      <c r="P693" s="91"/>
      <c r="Q693" s="91"/>
      <c r="R693" s="91"/>
      <c r="S693" s="91"/>
    </row>
    <row r="694" spans="1:19" hidden="1" x14ac:dyDescent="0.2">
      <c r="A694" s="95" t="s">
        <v>618</v>
      </c>
      <c r="B694" s="95">
        <f>_xlfn.XLOOKUP(D694,'M A C R O S'!R:R,'M A C R O S'!I:I,0)</f>
        <v>0</v>
      </c>
      <c r="C694" s="95">
        <f t="shared" si="42"/>
        <v>0</v>
      </c>
      <c r="D694" s="95" t="s">
        <v>263</v>
      </c>
      <c r="E694" s="95">
        <f t="shared" si="41"/>
        <v>0</v>
      </c>
      <c r="F694" s="95">
        <v>10090</v>
      </c>
      <c r="G694" s="95">
        <f t="shared" si="38"/>
        <v>0</v>
      </c>
      <c r="J694" s="91" t="s">
        <v>93</v>
      </c>
      <c r="K694" s="91">
        <f>_xlfn.XLOOKUP(J694,'F U L L   S E T S  (-10%)'!T:T,'F U L L   S E T S  (-10%)'!J:J,0)</f>
        <v>0</v>
      </c>
      <c r="L694" s="90" t="s">
        <v>95</v>
      </c>
      <c r="M694" s="91">
        <f>_xlfn.XLOOKUP(L694,'F U L L   S E T S  (-10%)'!T:T,'F U L L   S E T S  (-10%)'!J:J,0)+_xlfn.XLOOKUP(L694,'M A C R O S'!R:R,'M A C R O S'!I:I,0)</f>
        <v>0</v>
      </c>
      <c r="N694" s="91"/>
      <c r="O694" s="91"/>
      <c r="P694" s="91"/>
      <c r="Q694" s="91"/>
      <c r="R694" s="91"/>
      <c r="S694" s="91"/>
    </row>
    <row r="695" spans="1:19" hidden="1" x14ac:dyDescent="0.2">
      <c r="A695" s="95" t="s">
        <v>618</v>
      </c>
      <c r="B695" s="95">
        <f>_xlfn.XLOOKUP(D695,'M A C R O S'!R:R,'M A C R O S'!I:I,0)</f>
        <v>0</v>
      </c>
      <c r="C695" s="95">
        <f t="shared" si="42"/>
        <v>0</v>
      </c>
      <c r="D695" s="95" t="s">
        <v>265</v>
      </c>
      <c r="E695" s="95">
        <f t="shared" si="41"/>
        <v>0</v>
      </c>
      <c r="F695" s="95">
        <v>10090</v>
      </c>
      <c r="G695" s="95">
        <f t="shared" si="38"/>
        <v>0</v>
      </c>
      <c r="J695" s="91" t="s">
        <v>93</v>
      </c>
      <c r="K695" s="91">
        <f>_xlfn.XLOOKUP(J695,'F U L L   S E T S  (-10%)'!T:T,'F U L L   S E T S  (-10%)'!J:J,0)</f>
        <v>0</v>
      </c>
      <c r="L695" s="90" t="s">
        <v>95</v>
      </c>
      <c r="M695" s="91">
        <f>_xlfn.XLOOKUP(L695,'F U L L   S E T S  (-10%)'!T:T,'F U L L   S E T S  (-10%)'!J:J,0)+_xlfn.XLOOKUP(L695,'M A C R O S'!R:R,'M A C R O S'!I:I,0)</f>
        <v>0</v>
      </c>
      <c r="N695" s="91"/>
      <c r="O695" s="91"/>
      <c r="P695" s="91"/>
      <c r="Q695" s="91"/>
      <c r="R695" s="91"/>
      <c r="S695" s="91"/>
    </row>
    <row r="696" spans="1:19" hidden="1" x14ac:dyDescent="0.2">
      <c r="A696" s="95" t="s">
        <v>618</v>
      </c>
      <c r="B696" s="95">
        <f>_xlfn.XLOOKUP(D696,'M A C R O S'!R:R,'M A C R O S'!I:I,0)</f>
        <v>0</v>
      </c>
      <c r="C696" s="95">
        <f t="shared" si="42"/>
        <v>0</v>
      </c>
      <c r="D696" s="95" t="s">
        <v>267</v>
      </c>
      <c r="E696" s="95">
        <f t="shared" si="41"/>
        <v>0</v>
      </c>
      <c r="F696" s="95">
        <v>10090</v>
      </c>
      <c r="G696" s="95">
        <f t="shared" si="38"/>
        <v>0</v>
      </c>
      <c r="J696" s="91" t="s">
        <v>93</v>
      </c>
      <c r="K696" s="91">
        <f>_xlfn.XLOOKUP(J696,'F U L L   S E T S  (-10%)'!T:T,'F U L L   S E T S  (-10%)'!J:J,0)</f>
        <v>0</v>
      </c>
      <c r="L696" s="90" t="s">
        <v>95</v>
      </c>
      <c r="M696" s="91">
        <f>_xlfn.XLOOKUP(L696,'F U L L   S E T S  (-10%)'!T:T,'F U L L   S E T S  (-10%)'!J:J,0)+_xlfn.XLOOKUP(L696,'M A C R O S'!R:R,'M A C R O S'!I:I,0)</f>
        <v>0</v>
      </c>
      <c r="N696" s="91"/>
      <c r="O696" s="91"/>
      <c r="P696" s="91"/>
      <c r="Q696" s="91"/>
      <c r="R696" s="91"/>
      <c r="S696" s="91"/>
    </row>
    <row r="697" spans="1:19" hidden="1" x14ac:dyDescent="0.2">
      <c r="A697" s="95" t="s">
        <v>618</v>
      </c>
      <c r="B697" s="95">
        <f>_xlfn.XLOOKUP(D697,'M A C R O S'!R:R,'M A C R O S'!I:I,0)</f>
        <v>0</v>
      </c>
      <c r="C697" s="95">
        <f t="shared" si="42"/>
        <v>0</v>
      </c>
      <c r="D697" s="95" t="s">
        <v>269</v>
      </c>
      <c r="E697" s="95">
        <f t="shared" si="41"/>
        <v>0</v>
      </c>
      <c r="F697" s="95">
        <v>10090</v>
      </c>
      <c r="G697" s="95">
        <f t="shared" si="38"/>
        <v>0</v>
      </c>
      <c r="J697" s="91" t="s">
        <v>93</v>
      </c>
      <c r="K697" s="91">
        <f>_xlfn.XLOOKUP(J697,'F U L L   S E T S  (-10%)'!T:T,'F U L L   S E T S  (-10%)'!J:J,0)</f>
        <v>0</v>
      </c>
      <c r="L697" s="90" t="s">
        <v>95</v>
      </c>
      <c r="M697" s="91">
        <f>_xlfn.XLOOKUP(L697,'F U L L   S E T S  (-10%)'!T:T,'F U L L   S E T S  (-10%)'!J:J,0)+_xlfn.XLOOKUP(L697,'M A C R O S'!R:R,'M A C R O S'!I:I,0)</f>
        <v>0</v>
      </c>
      <c r="N697" s="91"/>
      <c r="O697" s="91"/>
      <c r="P697" s="91"/>
      <c r="Q697" s="91"/>
      <c r="R697" s="91"/>
      <c r="S697" s="91"/>
    </row>
    <row r="698" spans="1:19" hidden="1" x14ac:dyDescent="0.2">
      <c r="A698" s="95" t="s">
        <v>618</v>
      </c>
      <c r="B698" s="95">
        <f>_xlfn.XLOOKUP(D698,'M A C R O S'!R:R,'M A C R O S'!I:I,0)</f>
        <v>0</v>
      </c>
      <c r="C698" s="95">
        <f t="shared" si="42"/>
        <v>0</v>
      </c>
      <c r="D698" s="40" t="s">
        <v>271</v>
      </c>
      <c r="E698" s="95">
        <f t="shared" si="41"/>
        <v>0</v>
      </c>
      <c r="F698" s="95">
        <v>10090</v>
      </c>
      <c r="G698" s="95">
        <f t="shared" si="38"/>
        <v>0</v>
      </c>
      <c r="J698" s="91" t="s">
        <v>93</v>
      </c>
      <c r="K698" s="91">
        <f>_xlfn.XLOOKUP(J698,'F U L L   S E T S  (-10%)'!T:T,'F U L L   S E T S  (-10%)'!J:J,0)</f>
        <v>0</v>
      </c>
      <c r="L698" s="90" t="s">
        <v>95</v>
      </c>
      <c r="M698" s="91">
        <f>_xlfn.XLOOKUP(L698,'F U L L   S E T S  (-10%)'!T:T,'F U L L   S E T S  (-10%)'!J:J,0)+_xlfn.XLOOKUP(L698,'M A C R O S'!R:R,'M A C R O S'!I:I,0)</f>
        <v>0</v>
      </c>
      <c r="N698" s="91"/>
      <c r="O698" s="91"/>
      <c r="P698" s="91"/>
      <c r="Q698" s="91"/>
      <c r="R698" s="91"/>
      <c r="S698" s="91"/>
    </row>
    <row r="699" spans="1:19" hidden="1" x14ac:dyDescent="0.2">
      <c r="A699" s="95" t="s">
        <v>618</v>
      </c>
      <c r="B699" s="95">
        <f>_xlfn.XLOOKUP(D699,'M A C R O S'!R:R,'M A C R O S'!I:I,0)</f>
        <v>0</v>
      </c>
      <c r="C699" s="95">
        <f t="shared" si="42"/>
        <v>0</v>
      </c>
      <c r="D699" s="40" t="s">
        <v>273</v>
      </c>
      <c r="E699" s="95">
        <f t="shared" si="41"/>
        <v>0</v>
      </c>
      <c r="F699" s="95">
        <v>10090</v>
      </c>
      <c r="G699" s="95">
        <f t="shared" si="38"/>
        <v>0</v>
      </c>
      <c r="J699" s="91" t="s">
        <v>93</v>
      </c>
      <c r="K699" s="91">
        <f>_xlfn.XLOOKUP(J699,'F U L L   S E T S  (-10%)'!T:T,'F U L L   S E T S  (-10%)'!J:J,0)</f>
        <v>0</v>
      </c>
      <c r="L699" s="90" t="s">
        <v>95</v>
      </c>
      <c r="M699" s="91">
        <f>_xlfn.XLOOKUP(L699,'F U L L   S E T S  (-10%)'!T:T,'F U L L   S E T S  (-10%)'!J:J,0)+_xlfn.XLOOKUP(L699,'M A C R O S'!R:R,'M A C R O S'!I:I,0)</f>
        <v>0</v>
      </c>
      <c r="N699" s="91"/>
      <c r="O699" s="91"/>
      <c r="P699" s="91"/>
      <c r="Q699" s="91"/>
      <c r="R699" s="91"/>
      <c r="S699" s="91"/>
    </row>
    <row r="700" spans="1:19" hidden="1" x14ac:dyDescent="0.2">
      <c r="A700" s="95" t="s">
        <v>618</v>
      </c>
      <c r="B700" s="95">
        <f>_xlfn.XLOOKUP(D700,'M A C R O S'!R:R,'M A C R O S'!I:I,0)</f>
        <v>0</v>
      </c>
      <c r="C700" s="95">
        <f t="shared" si="42"/>
        <v>0</v>
      </c>
      <c r="D700" s="40" t="s">
        <v>275</v>
      </c>
      <c r="E700" s="95">
        <f t="shared" si="41"/>
        <v>0</v>
      </c>
      <c r="F700" s="95">
        <v>10090</v>
      </c>
      <c r="G700" s="95">
        <f t="shared" si="38"/>
        <v>0</v>
      </c>
      <c r="J700" s="91" t="s">
        <v>93</v>
      </c>
      <c r="K700" s="91">
        <f>_xlfn.XLOOKUP(J700,'F U L L   S E T S  (-10%)'!T:T,'F U L L   S E T S  (-10%)'!J:J,0)</f>
        <v>0</v>
      </c>
      <c r="L700" s="90" t="s">
        <v>95</v>
      </c>
      <c r="M700" s="91">
        <f>_xlfn.XLOOKUP(L700,'F U L L   S E T S  (-10%)'!T:T,'F U L L   S E T S  (-10%)'!J:J,0)+_xlfn.XLOOKUP(L700,'M A C R O S'!R:R,'M A C R O S'!I:I,0)</f>
        <v>0</v>
      </c>
      <c r="N700" s="91"/>
      <c r="O700" s="91"/>
      <c r="P700" s="91"/>
      <c r="Q700" s="91"/>
      <c r="R700" s="91"/>
      <c r="S700" s="91"/>
    </row>
    <row r="701" spans="1:19" hidden="1" x14ac:dyDescent="0.2">
      <c r="A701" s="95" t="s">
        <v>618</v>
      </c>
      <c r="B701" s="95">
        <f>_xlfn.XLOOKUP(D701,'M A C R O S'!R:R,'M A C R O S'!I:I,0)</f>
        <v>0</v>
      </c>
      <c r="C701" s="95">
        <f t="shared" si="42"/>
        <v>0</v>
      </c>
      <c r="D701" s="40" t="s">
        <v>277</v>
      </c>
      <c r="E701" s="95">
        <f t="shared" si="41"/>
        <v>0</v>
      </c>
      <c r="F701" s="95">
        <v>10090</v>
      </c>
      <c r="G701" s="95">
        <f t="shared" si="38"/>
        <v>0</v>
      </c>
      <c r="J701" s="91" t="s">
        <v>93</v>
      </c>
      <c r="K701" s="91">
        <f>_xlfn.XLOOKUP(J701,'F U L L   S E T S  (-10%)'!T:T,'F U L L   S E T S  (-10%)'!J:J,0)</f>
        <v>0</v>
      </c>
      <c r="L701" s="90" t="s">
        <v>95</v>
      </c>
      <c r="M701" s="91">
        <f>_xlfn.XLOOKUP(L701,'F U L L   S E T S  (-10%)'!T:T,'F U L L   S E T S  (-10%)'!J:J,0)+_xlfn.XLOOKUP(L701,'M A C R O S'!R:R,'M A C R O S'!I:I,0)</f>
        <v>0</v>
      </c>
      <c r="N701" s="91"/>
      <c r="O701" s="91"/>
      <c r="P701" s="91"/>
      <c r="Q701" s="91"/>
      <c r="R701" s="91"/>
      <c r="S701" s="91"/>
    </row>
    <row r="702" spans="1:19" hidden="1" x14ac:dyDescent="0.2">
      <c r="A702" s="95" t="s">
        <v>618</v>
      </c>
      <c r="B702" s="95">
        <f>_xlfn.XLOOKUP(D702,'M A C R O S'!R:R,'M A C R O S'!I:I,0)</f>
        <v>0</v>
      </c>
      <c r="C702" s="95">
        <f t="shared" si="42"/>
        <v>0</v>
      </c>
      <c r="D702" s="40" t="s">
        <v>279</v>
      </c>
      <c r="E702" s="95">
        <f t="shared" si="41"/>
        <v>0</v>
      </c>
      <c r="F702" s="95">
        <v>10090</v>
      </c>
      <c r="G702" s="95">
        <f t="shared" si="38"/>
        <v>0</v>
      </c>
      <c r="J702" s="91" t="s">
        <v>93</v>
      </c>
      <c r="K702" s="91">
        <f>_xlfn.XLOOKUP(J702,'F U L L   S E T S  (-10%)'!T:T,'F U L L   S E T S  (-10%)'!J:J,0)</f>
        <v>0</v>
      </c>
      <c r="L702" s="90" t="s">
        <v>95</v>
      </c>
      <c r="M702" s="91">
        <f>_xlfn.XLOOKUP(L702,'F U L L   S E T S  (-10%)'!T:T,'F U L L   S E T S  (-10%)'!J:J,0)+_xlfn.XLOOKUP(L702,'M A C R O S'!R:R,'M A C R O S'!I:I,0)</f>
        <v>0</v>
      </c>
      <c r="N702" s="91"/>
      <c r="O702" s="91"/>
      <c r="P702" s="91"/>
      <c r="Q702" s="91"/>
      <c r="R702" s="91"/>
      <c r="S702" s="91"/>
    </row>
    <row r="703" spans="1:19" hidden="1" x14ac:dyDescent="0.2">
      <c r="A703" s="95" t="s">
        <v>618</v>
      </c>
      <c r="B703" s="95">
        <f>_xlfn.XLOOKUP(D703,'M A C R O S'!R:R,'M A C R O S'!I:I,0)</f>
        <v>0</v>
      </c>
      <c r="C703" s="95">
        <f t="shared" si="42"/>
        <v>0</v>
      </c>
      <c r="D703" s="40" t="s">
        <v>281</v>
      </c>
      <c r="E703" s="95">
        <f t="shared" si="41"/>
        <v>0</v>
      </c>
      <c r="F703" s="95">
        <v>10090</v>
      </c>
      <c r="G703" s="95">
        <f t="shared" si="38"/>
        <v>0</v>
      </c>
      <c r="J703" s="91" t="s">
        <v>93</v>
      </c>
      <c r="K703" s="91">
        <f>_xlfn.XLOOKUP(J703,'F U L L   S E T S  (-10%)'!T:T,'F U L L   S E T S  (-10%)'!J:J,0)</f>
        <v>0</v>
      </c>
      <c r="L703" s="90" t="s">
        <v>95</v>
      </c>
      <c r="M703" s="91">
        <f>_xlfn.XLOOKUP(L703,'F U L L   S E T S  (-10%)'!T:T,'F U L L   S E T S  (-10%)'!J:J,0)+_xlfn.XLOOKUP(L703,'M A C R O S'!R:R,'M A C R O S'!I:I,0)</f>
        <v>0</v>
      </c>
      <c r="N703" s="91"/>
      <c r="O703" s="91"/>
      <c r="P703" s="91"/>
      <c r="Q703" s="91"/>
      <c r="R703" s="91"/>
      <c r="S703" s="91"/>
    </row>
    <row r="704" spans="1:19" hidden="1" x14ac:dyDescent="0.2">
      <c r="A704" s="95" t="s">
        <v>618</v>
      </c>
      <c r="B704" s="95">
        <f>_xlfn.XLOOKUP(D704,'M A C R O S'!R:R,'M A C R O S'!I:I,0)</f>
        <v>0</v>
      </c>
      <c r="C704" s="95">
        <f t="shared" si="42"/>
        <v>0</v>
      </c>
      <c r="D704" s="40" t="s">
        <v>283</v>
      </c>
      <c r="E704" s="95">
        <f t="shared" si="41"/>
        <v>0</v>
      </c>
      <c r="F704" s="95">
        <v>10090</v>
      </c>
      <c r="G704" s="95">
        <f t="shared" si="38"/>
        <v>0</v>
      </c>
      <c r="J704" s="91" t="s">
        <v>93</v>
      </c>
      <c r="K704" s="91">
        <f>_xlfn.XLOOKUP(J704,'F U L L   S E T S  (-10%)'!T:T,'F U L L   S E T S  (-10%)'!J:J,0)</f>
        <v>0</v>
      </c>
      <c r="L704" s="90" t="s">
        <v>95</v>
      </c>
      <c r="M704" s="91">
        <f>_xlfn.XLOOKUP(L704,'F U L L   S E T S  (-10%)'!T:T,'F U L L   S E T S  (-10%)'!J:J,0)+_xlfn.XLOOKUP(L704,'M A C R O S'!R:R,'M A C R O S'!I:I,0)</f>
        <v>0</v>
      </c>
      <c r="N704" s="91"/>
      <c r="O704" s="91"/>
      <c r="P704" s="91"/>
      <c r="Q704" s="91"/>
      <c r="R704" s="91"/>
      <c r="S704" s="91"/>
    </row>
    <row r="705" spans="1:19" hidden="1" x14ac:dyDescent="0.2">
      <c r="A705" s="95" t="s">
        <v>618</v>
      </c>
      <c r="B705" s="95">
        <f>_xlfn.XLOOKUP(D705,'M A C R O S'!R:R,'M A C R O S'!I:I,0)</f>
        <v>0</v>
      </c>
      <c r="C705" s="95">
        <f t="shared" si="42"/>
        <v>0</v>
      </c>
      <c r="D705" s="40" t="s">
        <v>285</v>
      </c>
      <c r="E705" s="95">
        <f t="shared" si="41"/>
        <v>0</v>
      </c>
      <c r="F705" s="95">
        <v>10090</v>
      </c>
      <c r="G705" s="95">
        <f t="shared" si="38"/>
        <v>0</v>
      </c>
      <c r="J705" s="91" t="s">
        <v>93</v>
      </c>
      <c r="K705" s="91">
        <f>_xlfn.XLOOKUP(J705,'F U L L   S E T S  (-10%)'!T:T,'F U L L   S E T S  (-10%)'!J:J,0)</f>
        <v>0</v>
      </c>
      <c r="L705" s="90" t="s">
        <v>95</v>
      </c>
      <c r="M705" s="91">
        <f>_xlfn.XLOOKUP(L705,'F U L L   S E T S  (-10%)'!T:T,'F U L L   S E T S  (-10%)'!J:J,0)+_xlfn.XLOOKUP(L705,'M A C R O S'!R:R,'M A C R O S'!I:I,0)</f>
        <v>0</v>
      </c>
      <c r="N705" s="91"/>
      <c r="O705" s="91"/>
      <c r="P705" s="91"/>
      <c r="Q705" s="91"/>
      <c r="R705" s="91"/>
      <c r="S705" s="91"/>
    </row>
    <row r="706" spans="1:19" hidden="1" x14ac:dyDescent="0.2">
      <c r="A706" s="95" t="s">
        <v>618</v>
      </c>
      <c r="B706" s="95">
        <f>_xlfn.XLOOKUP(D706,'M A C R O S'!R:R,'M A C R O S'!I:I,0)</f>
        <v>0</v>
      </c>
      <c r="C706" s="95">
        <f t="shared" si="42"/>
        <v>0</v>
      </c>
      <c r="D706" s="40" t="s">
        <v>287</v>
      </c>
      <c r="E706" s="95">
        <f t="shared" si="41"/>
        <v>0</v>
      </c>
      <c r="F706" s="95">
        <v>10090</v>
      </c>
      <c r="G706" s="95">
        <f t="shared" ref="G706:G769" si="43">IF(C706&gt;0,10*C706/E706,0)</f>
        <v>0</v>
      </c>
      <c r="J706" s="91" t="s">
        <v>93</v>
      </c>
      <c r="K706" s="91">
        <f>_xlfn.XLOOKUP(J706,'F U L L   S E T S  (-10%)'!T:T,'F U L L   S E T S  (-10%)'!J:J,0)</f>
        <v>0</v>
      </c>
      <c r="L706" s="90" t="s">
        <v>95</v>
      </c>
      <c r="M706" s="91">
        <f>_xlfn.XLOOKUP(L706,'F U L L   S E T S  (-10%)'!T:T,'F U L L   S E T S  (-10%)'!J:J,0)+_xlfn.XLOOKUP(L706,'M A C R O S'!R:R,'M A C R O S'!I:I,0)</f>
        <v>0</v>
      </c>
      <c r="N706" s="91"/>
      <c r="O706" s="91"/>
      <c r="P706" s="91"/>
      <c r="Q706" s="91"/>
      <c r="R706" s="91"/>
      <c r="S706" s="91"/>
    </row>
    <row r="707" spans="1:19" hidden="1" x14ac:dyDescent="0.2">
      <c r="A707" s="163" t="s">
        <v>618</v>
      </c>
      <c r="B707" s="163">
        <f>_xlfn.XLOOKUP(D707,'M A C R O S'!R:R,'M A C R O S'!I:I,0)</f>
        <v>0</v>
      </c>
      <c r="C707" s="163">
        <f>_xlfn.XLOOKUP(J707,'F U L L   S E T S  (-10%)'!T:T,'F U L L   S E T S  (-10%)'!J:J,0)+_xlfn.XLOOKUP('Data Sheet '!J707,'M A C R O S'!R:R,'M A C R O S'!I:I,0)</f>
        <v>0</v>
      </c>
      <c r="D707" s="163" t="s">
        <v>340</v>
      </c>
      <c r="E707" s="163">
        <f t="shared" si="41"/>
        <v>0</v>
      </c>
      <c r="F707" s="163">
        <v>10090</v>
      </c>
      <c r="G707" s="161">
        <f t="shared" si="43"/>
        <v>0</v>
      </c>
      <c r="J707" s="90" t="s">
        <v>106</v>
      </c>
      <c r="K707" s="91"/>
      <c r="L707" s="91"/>
      <c r="M707" s="91"/>
      <c r="N707" s="91"/>
      <c r="O707" s="91"/>
      <c r="P707" s="91"/>
      <c r="Q707" s="91"/>
      <c r="R707" s="91"/>
      <c r="S707" s="91"/>
    </row>
    <row r="708" spans="1:19" hidden="1" x14ac:dyDescent="0.2">
      <c r="A708" s="95" t="s">
        <v>618</v>
      </c>
      <c r="B708" s="95">
        <f>_xlfn.XLOOKUP(D708,'M A C R O S'!R:R,'M A C R O S'!I:I,0)</f>
        <v>0</v>
      </c>
      <c r="C708" s="95">
        <f>_xlfn.XLOOKUP(J708,'F U L L   S E T S  (-10%)'!T:T,'F U L L   S E T S  (-10%)'!J:J,0)+_xlfn.XLOOKUP('Data Sheet '!J708,'M A C R O S'!R:R,'M A C R O S'!I:I,0)</f>
        <v>0</v>
      </c>
      <c r="D708" s="95" t="s">
        <v>342</v>
      </c>
      <c r="E708" s="95">
        <f t="shared" si="41"/>
        <v>0</v>
      </c>
      <c r="F708" s="95">
        <v>10090</v>
      </c>
      <c r="G708" s="95">
        <f t="shared" si="43"/>
        <v>0</v>
      </c>
      <c r="J708" s="90" t="s">
        <v>106</v>
      </c>
      <c r="K708" s="91"/>
      <c r="L708" s="91"/>
      <c r="M708" s="91"/>
      <c r="N708" s="91"/>
      <c r="O708" s="91"/>
      <c r="P708" s="91"/>
      <c r="Q708" s="91"/>
      <c r="R708" s="91"/>
      <c r="S708" s="91"/>
    </row>
    <row r="709" spans="1:19" hidden="1" x14ac:dyDescent="0.2">
      <c r="A709" s="95" t="s">
        <v>618</v>
      </c>
      <c r="B709" s="95">
        <f>_xlfn.XLOOKUP(D709,'M A C R O S'!R:R,'M A C R O S'!I:I,0)</f>
        <v>0</v>
      </c>
      <c r="C709" s="95">
        <f>_xlfn.XLOOKUP(J709,'F U L L   S E T S  (-10%)'!T:T,'F U L L   S E T S  (-10%)'!J:J,0)+_xlfn.XLOOKUP('Data Sheet '!J709,'M A C R O S'!R:R,'M A C R O S'!I:I,0)</f>
        <v>0</v>
      </c>
      <c r="D709" s="95" t="s">
        <v>344</v>
      </c>
      <c r="E709" s="95">
        <f t="shared" si="41"/>
        <v>0</v>
      </c>
      <c r="F709" s="95">
        <v>10090</v>
      </c>
      <c r="G709" s="95">
        <f t="shared" si="43"/>
        <v>0</v>
      </c>
      <c r="J709" s="90" t="s">
        <v>106</v>
      </c>
      <c r="K709" s="91"/>
      <c r="L709" s="91"/>
      <c r="M709" s="91"/>
      <c r="N709" s="91"/>
      <c r="O709" s="91"/>
      <c r="P709" s="91"/>
      <c r="Q709" s="91"/>
      <c r="R709" s="91"/>
      <c r="S709" s="91"/>
    </row>
    <row r="710" spans="1:19" hidden="1" x14ac:dyDescent="0.2">
      <c r="A710" s="95" t="s">
        <v>618</v>
      </c>
      <c r="B710" s="95">
        <f>_xlfn.XLOOKUP(D710,'M A C R O S'!R:R,'M A C R O S'!I:I,0)</f>
        <v>0</v>
      </c>
      <c r="C710" s="95">
        <f>_xlfn.XLOOKUP(J710,'F U L L   S E T S  (-10%)'!T:T,'F U L L   S E T S  (-10%)'!J:J,0)+_xlfn.XLOOKUP('Data Sheet '!J710,'M A C R O S'!R:R,'M A C R O S'!I:I,0)</f>
        <v>0</v>
      </c>
      <c r="D710" s="95" t="s">
        <v>346</v>
      </c>
      <c r="E710" s="95">
        <f t="shared" si="41"/>
        <v>0</v>
      </c>
      <c r="F710" s="95">
        <v>10090</v>
      </c>
      <c r="G710" s="95">
        <f t="shared" si="43"/>
        <v>0</v>
      </c>
      <c r="J710" s="90" t="s">
        <v>106</v>
      </c>
      <c r="K710" s="91"/>
      <c r="L710" s="91"/>
      <c r="M710" s="91"/>
      <c r="N710" s="91"/>
      <c r="O710" s="91"/>
      <c r="P710" s="91"/>
      <c r="Q710" s="91"/>
      <c r="R710" s="91"/>
      <c r="S710" s="91"/>
    </row>
    <row r="711" spans="1:19" hidden="1" x14ac:dyDescent="0.2">
      <c r="A711" s="95" t="s">
        <v>618</v>
      </c>
      <c r="B711" s="95">
        <f>_xlfn.XLOOKUP(D711,'M A C R O S'!R:R,'M A C R O S'!I:I,0)</f>
        <v>0</v>
      </c>
      <c r="C711" s="95">
        <f>_xlfn.XLOOKUP(J711,'F U L L   S E T S  (-10%)'!T:T,'F U L L   S E T S  (-10%)'!J:J,0)+_xlfn.XLOOKUP('Data Sheet '!J711,'M A C R O S'!R:R,'M A C R O S'!I:I,0)</f>
        <v>0</v>
      </c>
      <c r="D711" s="95" t="s">
        <v>348</v>
      </c>
      <c r="E711" s="95">
        <f t="shared" si="41"/>
        <v>0</v>
      </c>
      <c r="F711" s="95">
        <v>10090</v>
      </c>
      <c r="G711" s="95">
        <f t="shared" si="43"/>
        <v>0</v>
      </c>
      <c r="J711" s="90" t="s">
        <v>106</v>
      </c>
      <c r="K711" s="91"/>
      <c r="L711" s="91"/>
      <c r="M711" s="91"/>
      <c r="N711" s="91"/>
      <c r="O711" s="91"/>
      <c r="P711" s="91"/>
      <c r="Q711" s="91"/>
      <c r="R711" s="91"/>
      <c r="S711" s="91"/>
    </row>
    <row r="712" spans="1:19" hidden="1" x14ac:dyDescent="0.2">
      <c r="A712" s="95" t="s">
        <v>618</v>
      </c>
      <c r="B712" s="95">
        <f>_xlfn.XLOOKUP(D712,'M A C R O S'!R:R,'M A C R O S'!I:I,0)</f>
        <v>0</v>
      </c>
      <c r="C712" s="95">
        <f>_xlfn.XLOOKUP(J712,'F U L L   S E T S  (-10%)'!T:T,'F U L L   S E T S  (-10%)'!J:J,0)+_xlfn.XLOOKUP('Data Sheet '!J712,'M A C R O S'!R:R,'M A C R O S'!I:I,0)</f>
        <v>0</v>
      </c>
      <c r="D712" s="141" t="s">
        <v>350</v>
      </c>
      <c r="E712" s="95">
        <f t="shared" ref="E712:E715" si="44">SUM(B712:C712)</f>
        <v>0</v>
      </c>
      <c r="F712" s="95">
        <v>10090</v>
      </c>
      <c r="G712" s="95">
        <f t="shared" si="43"/>
        <v>0</v>
      </c>
      <c r="J712" s="90" t="s">
        <v>106</v>
      </c>
      <c r="K712" s="91"/>
      <c r="L712" s="91"/>
      <c r="M712" s="91"/>
      <c r="N712" s="91"/>
      <c r="O712" s="91"/>
      <c r="P712" s="91"/>
      <c r="Q712" s="91"/>
      <c r="R712" s="91"/>
      <c r="S712" s="91"/>
    </row>
    <row r="713" spans="1:19" hidden="1" x14ac:dyDescent="0.2">
      <c r="A713" s="95" t="s">
        <v>618</v>
      </c>
      <c r="B713" s="95">
        <f>_xlfn.XLOOKUP(D713,'M A C R O S'!R:R,'M A C R O S'!I:I,0)</f>
        <v>0</v>
      </c>
      <c r="C713" s="95">
        <f>_xlfn.XLOOKUP(J713,'F U L L   S E T S  (-10%)'!T:T,'F U L L   S E T S  (-10%)'!J:J,0)+_xlfn.XLOOKUP('Data Sheet '!J713,'M A C R O S'!R:R,'M A C R O S'!I:I,0)</f>
        <v>0</v>
      </c>
      <c r="D713" s="140" t="s">
        <v>352</v>
      </c>
      <c r="E713" s="95">
        <f t="shared" si="44"/>
        <v>0</v>
      </c>
      <c r="F713" s="95">
        <v>10090</v>
      </c>
      <c r="G713" s="95">
        <f t="shared" si="43"/>
        <v>0</v>
      </c>
      <c r="J713" s="90" t="s">
        <v>106</v>
      </c>
      <c r="K713" s="91"/>
      <c r="L713" s="91"/>
      <c r="M713" s="91"/>
      <c r="N713" s="91"/>
      <c r="O713" s="91"/>
      <c r="P713" s="91"/>
      <c r="Q713" s="91"/>
      <c r="R713" s="91"/>
      <c r="S713" s="91"/>
    </row>
    <row r="714" spans="1:19" hidden="1" x14ac:dyDescent="0.2">
      <c r="A714" s="95" t="s">
        <v>618</v>
      </c>
      <c r="B714" s="95">
        <f>_xlfn.XLOOKUP(D714,'M A C R O S'!R:R,'M A C R O S'!I:I,0)</f>
        <v>0</v>
      </c>
      <c r="C714" s="95">
        <f>_xlfn.XLOOKUP(J714,'F U L L   S E T S  (-10%)'!T:T,'F U L L   S E T S  (-10%)'!J:J,0)+_xlfn.XLOOKUP('Data Sheet '!J714,'M A C R O S'!R:R,'M A C R O S'!I:I,0)</f>
        <v>0</v>
      </c>
      <c r="D714" s="141" t="s">
        <v>354</v>
      </c>
      <c r="E714" s="95">
        <f t="shared" si="44"/>
        <v>0</v>
      </c>
      <c r="F714" s="95">
        <v>10090</v>
      </c>
      <c r="G714" s="95">
        <f t="shared" si="43"/>
        <v>0</v>
      </c>
      <c r="J714" s="90" t="s">
        <v>106</v>
      </c>
      <c r="K714" s="91"/>
      <c r="L714" s="91"/>
      <c r="M714" s="91"/>
      <c r="N714" s="91"/>
      <c r="O714" s="91"/>
      <c r="P714" s="91"/>
      <c r="Q714" s="91"/>
      <c r="R714" s="91"/>
      <c r="S714" s="91"/>
    </row>
    <row r="715" spans="1:19" hidden="1" x14ac:dyDescent="0.2">
      <c r="A715" s="95" t="s">
        <v>618</v>
      </c>
      <c r="B715" s="95">
        <f>_xlfn.XLOOKUP(D715,'M A C R O S'!R:R,'M A C R O S'!I:I,0)</f>
        <v>0</v>
      </c>
      <c r="C715" s="95">
        <f>_xlfn.XLOOKUP(J715,'F U L L   S E T S  (-10%)'!T:T,'F U L L   S E T S  (-10%)'!J:J,0)+_xlfn.XLOOKUP('Data Sheet '!J715,'M A C R O S'!R:R,'M A C R O S'!I:I,0)</f>
        <v>0</v>
      </c>
      <c r="D715" s="140" t="s">
        <v>356</v>
      </c>
      <c r="E715" s="95">
        <f t="shared" si="44"/>
        <v>0</v>
      </c>
      <c r="F715" s="95">
        <v>10090</v>
      </c>
      <c r="G715" s="95">
        <f t="shared" si="43"/>
        <v>0</v>
      </c>
      <c r="J715" s="90" t="s">
        <v>106</v>
      </c>
      <c r="K715" s="91"/>
      <c r="L715" s="91"/>
      <c r="M715" s="91"/>
      <c r="N715" s="91"/>
      <c r="O715" s="91"/>
      <c r="P715" s="91"/>
      <c r="Q715" s="91"/>
      <c r="R715" s="91"/>
      <c r="S715" s="91"/>
    </row>
    <row r="716" spans="1:19" hidden="1" x14ac:dyDescent="0.2">
      <c r="A716" s="163" t="s">
        <v>618</v>
      </c>
      <c r="B716" s="163">
        <f>_xlfn.XLOOKUP(D716,'M A C R O S'!R:R,'M A C R O S'!I:I,0)</f>
        <v>0</v>
      </c>
      <c r="C716" s="163">
        <f>_xlfn.XLOOKUP(J716,'F U L L   S E T S  (-10%)'!T:T,'F U L L   S E T S  (-10%)'!J:J,0)+_xlfn.XLOOKUP(J716,'M A C R O S'!R:R,'M A C R O S'!I:I,0)</f>
        <v>0</v>
      </c>
      <c r="D716" s="163" t="s">
        <v>390</v>
      </c>
      <c r="E716" s="163">
        <f t="shared" ref="E716:E750" si="45">SUM(B716:C716)</f>
        <v>0</v>
      </c>
      <c r="F716" s="163">
        <v>10090</v>
      </c>
      <c r="G716" s="161">
        <f t="shared" si="43"/>
        <v>0</v>
      </c>
      <c r="J716" s="90" t="s">
        <v>114</v>
      </c>
      <c r="K716" s="91"/>
      <c r="L716" s="91"/>
      <c r="M716" s="91"/>
      <c r="N716" s="91"/>
      <c r="O716" s="91"/>
      <c r="P716" s="91"/>
      <c r="Q716" s="91"/>
      <c r="R716" s="91"/>
      <c r="S716" s="91"/>
    </row>
    <row r="717" spans="1:19" hidden="1" x14ac:dyDescent="0.2">
      <c r="A717" s="95" t="s">
        <v>618</v>
      </c>
      <c r="B717" s="95">
        <f>_xlfn.XLOOKUP(D717,'M A C R O S'!R:R,'M A C R O S'!I:I,0)</f>
        <v>0</v>
      </c>
      <c r="C717" s="95">
        <f>_xlfn.XLOOKUP(J717,'F U L L   S E T S  (-10%)'!T:T,'F U L L   S E T S  (-10%)'!J:J,0)+_xlfn.XLOOKUP(J717,'M A C R O S'!R:R,'M A C R O S'!I:I,0)</f>
        <v>0</v>
      </c>
      <c r="D717" s="95" t="s">
        <v>392</v>
      </c>
      <c r="E717" s="95">
        <f t="shared" si="45"/>
        <v>0</v>
      </c>
      <c r="F717" s="95">
        <v>10090</v>
      </c>
      <c r="G717" s="95">
        <f t="shared" si="43"/>
        <v>0</v>
      </c>
      <c r="J717" s="90" t="s">
        <v>114</v>
      </c>
      <c r="K717" s="91"/>
      <c r="L717" s="91"/>
      <c r="M717" s="91"/>
      <c r="N717" s="91"/>
      <c r="O717" s="91"/>
      <c r="P717" s="91"/>
      <c r="Q717" s="91"/>
      <c r="R717" s="91"/>
      <c r="S717" s="91"/>
    </row>
    <row r="718" spans="1:19" hidden="1" x14ac:dyDescent="0.2">
      <c r="A718" s="95" t="s">
        <v>618</v>
      </c>
      <c r="B718" s="95">
        <f>_xlfn.XLOOKUP(D718,'M A C R O S'!R:R,'M A C R O S'!I:I,0)</f>
        <v>0</v>
      </c>
      <c r="C718" s="95">
        <f>_xlfn.XLOOKUP(J718,'F U L L   S E T S  (-10%)'!T:T,'F U L L   S E T S  (-10%)'!J:J,0)+_xlfn.XLOOKUP(J718,'M A C R O S'!R:R,'M A C R O S'!I:I,0)</f>
        <v>0</v>
      </c>
      <c r="D718" s="95" t="s">
        <v>394</v>
      </c>
      <c r="E718" s="95">
        <f t="shared" si="45"/>
        <v>0</v>
      </c>
      <c r="F718" s="95">
        <v>10090</v>
      </c>
      <c r="G718" s="95">
        <f t="shared" si="43"/>
        <v>0</v>
      </c>
      <c r="J718" s="90" t="s">
        <v>114</v>
      </c>
      <c r="K718" s="91"/>
      <c r="L718" s="91"/>
      <c r="M718" s="91"/>
      <c r="N718" s="91"/>
      <c r="O718" s="91"/>
      <c r="P718" s="91"/>
      <c r="Q718" s="91"/>
      <c r="R718" s="91"/>
      <c r="S718" s="91"/>
    </row>
    <row r="719" spans="1:19" hidden="1" x14ac:dyDescent="0.2">
      <c r="A719" s="95" t="s">
        <v>618</v>
      </c>
      <c r="B719" s="95">
        <f>_xlfn.XLOOKUP(D719,'M A C R O S'!R:R,'M A C R O S'!I:I,0)</f>
        <v>0</v>
      </c>
      <c r="C719" s="95">
        <f>_xlfn.XLOOKUP(J719,'F U L L   S E T S  (-10%)'!T:T,'F U L L   S E T S  (-10%)'!J:J,0)+_xlfn.XLOOKUP(J719,'M A C R O S'!R:R,'M A C R O S'!I:I,0)</f>
        <v>0</v>
      </c>
      <c r="D719" s="95" t="s">
        <v>396</v>
      </c>
      <c r="E719" s="95">
        <f t="shared" si="45"/>
        <v>0</v>
      </c>
      <c r="F719" s="95">
        <v>10090</v>
      </c>
      <c r="G719" s="95">
        <f t="shared" si="43"/>
        <v>0</v>
      </c>
      <c r="J719" s="90" t="s">
        <v>114</v>
      </c>
      <c r="K719" s="91"/>
      <c r="L719" s="91"/>
      <c r="M719" s="91"/>
      <c r="N719" s="91"/>
      <c r="O719" s="91"/>
      <c r="P719" s="91"/>
      <c r="Q719" s="91"/>
      <c r="R719" s="91"/>
      <c r="S719" s="91"/>
    </row>
    <row r="720" spans="1:19" hidden="1" x14ac:dyDescent="0.2">
      <c r="A720" s="95" t="s">
        <v>618</v>
      </c>
      <c r="B720" s="95">
        <f>_xlfn.XLOOKUP(D720,'M A C R O S'!R:R,'M A C R O S'!I:I,0)</f>
        <v>0</v>
      </c>
      <c r="C720" s="95">
        <f>_xlfn.XLOOKUP(J720,'F U L L   S E T S  (-10%)'!T:T,'F U L L   S E T S  (-10%)'!J:J,0)+_xlfn.XLOOKUP(J720,'M A C R O S'!R:R,'M A C R O S'!I:I,0)</f>
        <v>0</v>
      </c>
      <c r="D720" s="95" t="s">
        <v>398</v>
      </c>
      <c r="E720" s="95">
        <f t="shared" si="45"/>
        <v>0</v>
      </c>
      <c r="F720" s="95">
        <v>10090</v>
      </c>
      <c r="G720" s="95">
        <f t="shared" si="43"/>
        <v>0</v>
      </c>
      <c r="J720" s="90" t="s">
        <v>114</v>
      </c>
      <c r="K720" s="91"/>
      <c r="L720" s="91"/>
      <c r="M720" s="91"/>
      <c r="N720" s="91"/>
      <c r="O720" s="91"/>
      <c r="P720" s="91"/>
      <c r="Q720" s="91"/>
      <c r="R720" s="91"/>
      <c r="S720" s="91"/>
    </row>
    <row r="721" spans="1:19" hidden="1" x14ac:dyDescent="0.2">
      <c r="A721" s="95" t="s">
        <v>618</v>
      </c>
      <c r="B721" s="95">
        <f>_xlfn.XLOOKUP(D721,'M A C R O S'!R:R,'M A C R O S'!I:I,0)</f>
        <v>0</v>
      </c>
      <c r="C721" s="95">
        <f>_xlfn.XLOOKUP(J721,'F U L L   S E T S  (-10%)'!T:T,'F U L L   S E T S  (-10%)'!J:J,0)+_xlfn.XLOOKUP(J721,'M A C R O S'!R:R,'M A C R O S'!I:I,0)</f>
        <v>0</v>
      </c>
      <c r="D721" s="95" t="s">
        <v>400</v>
      </c>
      <c r="E721" s="95">
        <f t="shared" si="45"/>
        <v>0</v>
      </c>
      <c r="F721" s="95">
        <v>10090</v>
      </c>
      <c r="G721" s="95">
        <f t="shared" si="43"/>
        <v>0</v>
      </c>
      <c r="J721" s="90" t="s">
        <v>114</v>
      </c>
      <c r="K721" s="91"/>
      <c r="L721" s="91"/>
      <c r="M721" s="91"/>
      <c r="N721" s="91"/>
      <c r="O721" s="91"/>
      <c r="P721" s="91"/>
      <c r="Q721" s="91"/>
      <c r="R721" s="91"/>
      <c r="S721" s="91"/>
    </row>
    <row r="722" spans="1:19" hidden="1" x14ac:dyDescent="0.2">
      <c r="A722" s="95" t="s">
        <v>618</v>
      </c>
      <c r="B722" s="95">
        <f>_xlfn.XLOOKUP(D722,'M A C R O S'!R:R,'M A C R O S'!I:I,0)</f>
        <v>0</v>
      </c>
      <c r="C722" s="95">
        <f>_xlfn.XLOOKUP(J722,'F U L L   S E T S  (-10%)'!T:T,'F U L L   S E T S  (-10%)'!J:J,0)+_xlfn.XLOOKUP(J722,'M A C R O S'!R:R,'M A C R O S'!I:I,0)</f>
        <v>0</v>
      </c>
      <c r="D722" s="95" t="s">
        <v>402</v>
      </c>
      <c r="E722" s="95">
        <f t="shared" si="45"/>
        <v>0</v>
      </c>
      <c r="F722" s="95">
        <v>10090</v>
      </c>
      <c r="G722" s="95">
        <f t="shared" si="43"/>
        <v>0</v>
      </c>
      <c r="J722" s="90" t="s">
        <v>114</v>
      </c>
      <c r="K722" s="91"/>
      <c r="L722" s="91"/>
      <c r="M722" s="91"/>
      <c r="N722" s="91"/>
      <c r="O722" s="91"/>
      <c r="P722" s="91"/>
      <c r="Q722" s="91"/>
      <c r="R722" s="91"/>
      <c r="S722" s="91"/>
    </row>
    <row r="723" spans="1:19" hidden="1" x14ac:dyDescent="0.2">
      <c r="A723" s="95" t="s">
        <v>618</v>
      </c>
      <c r="B723" s="95">
        <f>_xlfn.XLOOKUP(D723,'M A C R O S'!R:R,'M A C R O S'!I:I,0)</f>
        <v>0</v>
      </c>
      <c r="C723" s="95">
        <f>_xlfn.XLOOKUP(J723,'F U L L   S E T S  (-10%)'!T:T,'F U L L   S E T S  (-10%)'!J:J,0)+_xlfn.XLOOKUP(J723,'M A C R O S'!R:R,'M A C R O S'!I:I,0)</f>
        <v>0</v>
      </c>
      <c r="D723" s="95" t="s">
        <v>404</v>
      </c>
      <c r="E723" s="95">
        <f t="shared" si="45"/>
        <v>0</v>
      </c>
      <c r="F723" s="95">
        <v>10090</v>
      </c>
      <c r="G723" s="95">
        <f t="shared" si="43"/>
        <v>0</v>
      </c>
      <c r="J723" s="90" t="s">
        <v>114</v>
      </c>
      <c r="K723" s="91"/>
      <c r="L723" s="91"/>
      <c r="M723" s="91"/>
      <c r="N723" s="91"/>
      <c r="O723" s="91"/>
      <c r="P723" s="91"/>
      <c r="Q723" s="91"/>
      <c r="R723" s="91"/>
      <c r="S723" s="91"/>
    </row>
    <row r="724" spans="1:19" hidden="1" x14ac:dyDescent="0.2">
      <c r="A724" s="95" t="s">
        <v>618</v>
      </c>
      <c r="B724" s="95">
        <f>_xlfn.XLOOKUP(D724,'M A C R O S'!R:R,'M A C R O S'!I:I,0)</f>
        <v>0</v>
      </c>
      <c r="C724" s="95">
        <f>_xlfn.XLOOKUP(J724,'F U L L   S E T S  (-10%)'!T:T,'F U L L   S E T S  (-10%)'!J:J,0)+_xlfn.XLOOKUP(J724,'M A C R O S'!R:R,'M A C R O S'!I:I,0)</f>
        <v>0</v>
      </c>
      <c r="D724" s="95" t="s">
        <v>406</v>
      </c>
      <c r="E724" s="95">
        <f t="shared" si="45"/>
        <v>0</v>
      </c>
      <c r="F724" s="95">
        <v>10090</v>
      </c>
      <c r="G724" s="95">
        <f t="shared" si="43"/>
        <v>0</v>
      </c>
      <c r="J724" s="90" t="s">
        <v>114</v>
      </c>
      <c r="K724" s="91"/>
      <c r="L724" s="91"/>
      <c r="M724" s="91"/>
      <c r="N724" s="91"/>
      <c r="O724" s="91"/>
      <c r="P724" s="91"/>
      <c r="Q724" s="91"/>
      <c r="R724" s="91"/>
      <c r="S724" s="91"/>
    </row>
    <row r="725" spans="1:19" hidden="1" x14ac:dyDescent="0.2">
      <c r="A725" s="95" t="s">
        <v>618</v>
      </c>
      <c r="B725" s="95">
        <f>_xlfn.XLOOKUP(D725,'M A C R O S'!R:R,'M A C R O S'!I:I,0)</f>
        <v>0</v>
      </c>
      <c r="C725" s="95">
        <f>_xlfn.XLOOKUP(J725,'F U L L   S E T S  (-10%)'!T:T,'F U L L   S E T S  (-10%)'!J:J,0)+_xlfn.XLOOKUP(J725,'M A C R O S'!R:R,'M A C R O S'!I:I,0)</f>
        <v>0</v>
      </c>
      <c r="D725" s="95" t="s">
        <v>408</v>
      </c>
      <c r="E725" s="95">
        <f t="shared" si="45"/>
        <v>0</v>
      </c>
      <c r="F725" s="95">
        <v>10090</v>
      </c>
      <c r="G725" s="95">
        <f t="shared" si="43"/>
        <v>0</v>
      </c>
      <c r="J725" s="90" t="s">
        <v>114</v>
      </c>
      <c r="K725" s="91"/>
      <c r="L725" s="91"/>
      <c r="M725" s="91"/>
      <c r="N725" s="91"/>
      <c r="O725" s="91"/>
      <c r="P725" s="91"/>
      <c r="Q725" s="91"/>
      <c r="R725" s="91"/>
      <c r="S725" s="91"/>
    </row>
    <row r="726" spans="1:19" hidden="1" x14ac:dyDescent="0.2">
      <c r="A726" s="95" t="s">
        <v>618</v>
      </c>
      <c r="B726" s="95">
        <f>_xlfn.XLOOKUP(D726,'M A C R O S'!R:R,'M A C R O S'!I:I,0)</f>
        <v>0</v>
      </c>
      <c r="C726" s="95">
        <f>_xlfn.XLOOKUP(J726,'F U L L   S E T S  (-10%)'!T:T,'F U L L   S E T S  (-10%)'!J:J,0)+_xlfn.XLOOKUP(J726,'M A C R O S'!R:R,'M A C R O S'!I:I,0)</f>
        <v>0</v>
      </c>
      <c r="D726" s="95" t="s">
        <v>410</v>
      </c>
      <c r="E726" s="95">
        <f t="shared" si="45"/>
        <v>0</v>
      </c>
      <c r="F726" s="95">
        <v>10090</v>
      </c>
      <c r="G726" s="95">
        <f t="shared" si="43"/>
        <v>0</v>
      </c>
      <c r="J726" s="90" t="s">
        <v>114</v>
      </c>
      <c r="K726" s="91"/>
      <c r="L726" s="91"/>
      <c r="M726" s="91"/>
      <c r="N726" s="91"/>
      <c r="O726" s="91"/>
      <c r="P726" s="91"/>
      <c r="Q726" s="91"/>
      <c r="R726" s="91"/>
      <c r="S726" s="91"/>
    </row>
    <row r="727" spans="1:19" hidden="1" x14ac:dyDescent="0.2">
      <c r="A727" s="95" t="s">
        <v>618</v>
      </c>
      <c r="B727" s="95">
        <f>_xlfn.XLOOKUP(D727,'M A C R O S'!R:R,'M A C R O S'!I:I,0)</f>
        <v>0</v>
      </c>
      <c r="C727" s="95">
        <f>_xlfn.XLOOKUP(J727,'F U L L   S E T S  (-10%)'!T:T,'F U L L   S E T S  (-10%)'!J:J,0)+_xlfn.XLOOKUP(J727,'M A C R O S'!R:R,'M A C R O S'!I:I,0)</f>
        <v>0</v>
      </c>
      <c r="D727" s="95" t="s">
        <v>412</v>
      </c>
      <c r="E727" s="95">
        <f t="shared" si="45"/>
        <v>0</v>
      </c>
      <c r="F727" s="95">
        <v>10090</v>
      </c>
      <c r="G727" s="95">
        <f t="shared" si="43"/>
        <v>0</v>
      </c>
      <c r="J727" s="90" t="s">
        <v>114</v>
      </c>
      <c r="K727" s="91"/>
      <c r="L727" s="91"/>
      <c r="M727" s="91"/>
      <c r="N727" s="91"/>
      <c r="O727" s="91"/>
      <c r="P727" s="91"/>
      <c r="Q727" s="91"/>
      <c r="R727" s="91"/>
      <c r="S727" s="91"/>
    </row>
    <row r="728" spans="1:19" hidden="1" x14ac:dyDescent="0.2">
      <c r="A728" s="95" t="s">
        <v>618</v>
      </c>
      <c r="B728" s="95">
        <f>_xlfn.XLOOKUP(D728,'M A C R O S'!R:R,'M A C R O S'!I:I,0)</f>
        <v>0</v>
      </c>
      <c r="C728" s="95">
        <f>_xlfn.XLOOKUP(J728,'F U L L   S E T S  (-10%)'!T:T,'F U L L   S E T S  (-10%)'!J:J,0)+_xlfn.XLOOKUP(J728,'M A C R O S'!R:R,'M A C R O S'!I:I,0)</f>
        <v>0</v>
      </c>
      <c r="D728" s="95" t="s">
        <v>414</v>
      </c>
      <c r="E728" s="95">
        <f t="shared" si="45"/>
        <v>0</v>
      </c>
      <c r="F728" s="95">
        <v>10090</v>
      </c>
      <c r="G728" s="95">
        <f t="shared" si="43"/>
        <v>0</v>
      </c>
      <c r="J728" s="90" t="s">
        <v>114</v>
      </c>
      <c r="K728" s="91"/>
      <c r="L728" s="91"/>
      <c r="M728" s="91"/>
      <c r="N728" s="91"/>
      <c r="O728" s="91"/>
      <c r="P728" s="91"/>
      <c r="Q728" s="91"/>
      <c r="R728" s="91"/>
      <c r="S728" s="91"/>
    </row>
    <row r="729" spans="1:19" hidden="1" x14ac:dyDescent="0.2">
      <c r="A729" s="95" t="s">
        <v>618</v>
      </c>
      <c r="B729" s="95">
        <f>_xlfn.XLOOKUP(D729,'M A C R O S'!R:R,'M A C R O S'!I:I,0)</f>
        <v>0</v>
      </c>
      <c r="C729" s="95">
        <f>_xlfn.XLOOKUP(J729,'F U L L   S E T S  (-10%)'!T:T,'F U L L   S E T S  (-10%)'!J:J,0)+_xlfn.XLOOKUP(J729,'M A C R O S'!R:R,'M A C R O S'!I:I,0)</f>
        <v>0</v>
      </c>
      <c r="D729" s="95" t="s">
        <v>416</v>
      </c>
      <c r="E729" s="95">
        <f t="shared" si="45"/>
        <v>0</v>
      </c>
      <c r="F729" s="95">
        <v>10090</v>
      </c>
      <c r="G729" s="95">
        <f t="shared" si="43"/>
        <v>0</v>
      </c>
      <c r="J729" s="90" t="s">
        <v>114</v>
      </c>
      <c r="K729" s="91"/>
      <c r="L729" s="91"/>
      <c r="M729" s="91"/>
      <c r="N729" s="91"/>
      <c r="O729" s="91"/>
      <c r="P729" s="91"/>
      <c r="Q729" s="91"/>
      <c r="R729" s="91"/>
      <c r="S729" s="91"/>
    </row>
    <row r="730" spans="1:19" hidden="1" x14ac:dyDescent="0.2">
      <c r="A730" s="95" t="s">
        <v>618</v>
      </c>
      <c r="B730" s="95">
        <f>_xlfn.XLOOKUP(D730,'M A C R O S'!R:R,'M A C R O S'!I:I,0)</f>
        <v>0</v>
      </c>
      <c r="C730" s="95">
        <f>_xlfn.XLOOKUP(J730,'F U L L   S E T S  (-10%)'!T:T,'F U L L   S E T S  (-10%)'!J:J,0)+_xlfn.XLOOKUP(J730,'M A C R O S'!R:R,'M A C R O S'!I:I,0)</f>
        <v>0</v>
      </c>
      <c r="D730" s="95" t="s">
        <v>418</v>
      </c>
      <c r="E730" s="95">
        <f t="shared" si="45"/>
        <v>0</v>
      </c>
      <c r="F730" s="95">
        <v>10090</v>
      </c>
      <c r="G730" s="95">
        <f t="shared" si="43"/>
        <v>0</v>
      </c>
      <c r="J730" s="90" t="s">
        <v>114</v>
      </c>
      <c r="K730" s="91"/>
      <c r="L730" s="91"/>
      <c r="M730" s="91"/>
      <c r="N730" s="91"/>
      <c r="O730" s="91"/>
      <c r="P730" s="91"/>
      <c r="Q730" s="91"/>
      <c r="R730" s="91"/>
      <c r="S730" s="91"/>
    </row>
    <row r="731" spans="1:19" hidden="1" x14ac:dyDescent="0.2">
      <c r="A731" s="161" t="s">
        <v>618</v>
      </c>
      <c r="B731" s="161">
        <f>_xlfn.XLOOKUP(D731,'M A C R O S'!R:R,'M A C R O S'!J:J,0)</f>
        <v>0</v>
      </c>
      <c r="C731" s="161">
        <f t="shared" ref="C731:C745" si="46">SUM(K731+M731+O731)</f>
        <v>0</v>
      </c>
      <c r="D731" s="161" t="s">
        <v>259</v>
      </c>
      <c r="E731" s="161">
        <f t="shared" si="45"/>
        <v>0</v>
      </c>
      <c r="F731" s="161">
        <v>10091</v>
      </c>
      <c r="G731" s="161">
        <f t="shared" si="43"/>
        <v>0</v>
      </c>
      <c r="J731" s="91" t="s">
        <v>93</v>
      </c>
      <c r="K731" s="91">
        <f>_xlfn.XLOOKUP(J731,'F U L L   S E T S  (-10%)'!T:T,'F U L L   S E T S  (-10%)'!K:K,0)</f>
        <v>0</v>
      </c>
      <c r="L731" s="90" t="s">
        <v>95</v>
      </c>
      <c r="M731" s="91">
        <f>_xlfn.XLOOKUP(L731,'F U L L   S E T S  (-10%)'!T:T,'F U L L   S E T S  (-10%)'!K:K,0)+_xlfn.XLOOKUP(L731,'M A C R O S'!R:R,'M A C R O S'!J:J,0)</f>
        <v>0</v>
      </c>
      <c r="N731" s="91"/>
      <c r="O731" s="91"/>
      <c r="P731" s="91"/>
      <c r="Q731" s="91"/>
      <c r="R731" s="91"/>
      <c r="S731" s="91"/>
    </row>
    <row r="732" spans="1:19" hidden="1" x14ac:dyDescent="0.2">
      <c r="A732" s="95" t="s">
        <v>618</v>
      </c>
      <c r="B732" s="95">
        <f>_xlfn.XLOOKUP(D732,'M A C R O S'!R:R,'M A C R O S'!J:J,0)</f>
        <v>0</v>
      </c>
      <c r="C732" s="95">
        <f t="shared" si="46"/>
        <v>0</v>
      </c>
      <c r="D732" s="95" t="s">
        <v>261</v>
      </c>
      <c r="E732" s="95">
        <f t="shared" si="45"/>
        <v>0</v>
      </c>
      <c r="F732" s="95">
        <v>10091</v>
      </c>
      <c r="G732" s="95">
        <f t="shared" si="43"/>
        <v>0</v>
      </c>
      <c r="J732" s="91" t="s">
        <v>93</v>
      </c>
      <c r="K732" s="91">
        <f>_xlfn.XLOOKUP(J732,'F U L L   S E T S  (-10%)'!T:T,'F U L L   S E T S  (-10%)'!K:K,0)</f>
        <v>0</v>
      </c>
      <c r="L732" s="90" t="s">
        <v>95</v>
      </c>
      <c r="M732" s="91">
        <f>_xlfn.XLOOKUP(L732,'F U L L   S E T S  (-10%)'!T:T,'F U L L   S E T S  (-10%)'!K:K,0)+_xlfn.XLOOKUP(L732,'M A C R O S'!R:R,'M A C R O S'!J:J,0)</f>
        <v>0</v>
      </c>
      <c r="N732" s="91"/>
      <c r="O732" s="91"/>
      <c r="P732" s="91"/>
      <c r="Q732" s="91"/>
      <c r="R732" s="91"/>
      <c r="S732" s="91"/>
    </row>
    <row r="733" spans="1:19" hidden="1" x14ac:dyDescent="0.2">
      <c r="A733" s="95" t="s">
        <v>618</v>
      </c>
      <c r="B733" s="95">
        <f>_xlfn.XLOOKUP(D733,'M A C R O S'!R:R,'M A C R O S'!J:J,0)</f>
        <v>0</v>
      </c>
      <c r="C733" s="95">
        <f t="shared" si="46"/>
        <v>0</v>
      </c>
      <c r="D733" s="95" t="s">
        <v>263</v>
      </c>
      <c r="E733" s="95">
        <f t="shared" si="45"/>
        <v>0</v>
      </c>
      <c r="F733" s="95">
        <v>10091</v>
      </c>
      <c r="G733" s="95">
        <f t="shared" si="43"/>
        <v>0</v>
      </c>
      <c r="J733" s="91" t="s">
        <v>93</v>
      </c>
      <c r="K733" s="91">
        <f>_xlfn.XLOOKUP(J733,'F U L L   S E T S  (-10%)'!T:T,'F U L L   S E T S  (-10%)'!K:K,0)</f>
        <v>0</v>
      </c>
      <c r="L733" s="90" t="s">
        <v>95</v>
      </c>
      <c r="M733" s="91">
        <f>_xlfn.XLOOKUP(L733,'F U L L   S E T S  (-10%)'!T:T,'F U L L   S E T S  (-10%)'!K:K,0)+_xlfn.XLOOKUP(L733,'M A C R O S'!R:R,'M A C R O S'!J:J,0)</f>
        <v>0</v>
      </c>
      <c r="N733" s="91"/>
      <c r="O733" s="91"/>
      <c r="P733" s="91"/>
      <c r="Q733" s="91"/>
      <c r="R733" s="91"/>
      <c r="S733" s="91"/>
    </row>
    <row r="734" spans="1:19" hidden="1" x14ac:dyDescent="0.2">
      <c r="A734" s="95" t="s">
        <v>618</v>
      </c>
      <c r="B734" s="95">
        <f>_xlfn.XLOOKUP(D734,'M A C R O S'!R:R,'M A C R O S'!J:J,0)</f>
        <v>0</v>
      </c>
      <c r="C734" s="95">
        <f t="shared" si="46"/>
        <v>0</v>
      </c>
      <c r="D734" s="95" t="s">
        <v>265</v>
      </c>
      <c r="E734" s="95">
        <f t="shared" si="45"/>
        <v>0</v>
      </c>
      <c r="F734" s="95">
        <v>10091</v>
      </c>
      <c r="G734" s="95">
        <f t="shared" si="43"/>
        <v>0</v>
      </c>
      <c r="J734" s="91" t="s">
        <v>93</v>
      </c>
      <c r="K734" s="91">
        <f>_xlfn.XLOOKUP(J734,'F U L L   S E T S  (-10%)'!T:T,'F U L L   S E T S  (-10%)'!K:K,0)</f>
        <v>0</v>
      </c>
      <c r="L734" s="90" t="s">
        <v>95</v>
      </c>
      <c r="M734" s="91">
        <f>_xlfn.XLOOKUP(L734,'F U L L   S E T S  (-10%)'!T:T,'F U L L   S E T S  (-10%)'!K:K,0)+_xlfn.XLOOKUP(L734,'M A C R O S'!R:R,'M A C R O S'!J:J,0)</f>
        <v>0</v>
      </c>
      <c r="N734" s="91"/>
      <c r="O734" s="91"/>
      <c r="P734" s="91"/>
      <c r="Q734" s="91"/>
      <c r="R734" s="91"/>
      <c r="S734" s="91"/>
    </row>
    <row r="735" spans="1:19" hidden="1" x14ac:dyDescent="0.2">
      <c r="A735" s="95" t="s">
        <v>618</v>
      </c>
      <c r="B735" s="95">
        <f>_xlfn.XLOOKUP(D735,'M A C R O S'!R:R,'M A C R O S'!J:J,0)</f>
        <v>0</v>
      </c>
      <c r="C735" s="95">
        <f t="shared" si="46"/>
        <v>0</v>
      </c>
      <c r="D735" s="95" t="s">
        <v>267</v>
      </c>
      <c r="E735" s="95">
        <f t="shared" si="45"/>
        <v>0</v>
      </c>
      <c r="F735" s="95">
        <v>10091</v>
      </c>
      <c r="G735" s="95">
        <f t="shared" si="43"/>
        <v>0</v>
      </c>
      <c r="J735" s="91" t="s">
        <v>93</v>
      </c>
      <c r="K735" s="91">
        <f>_xlfn.XLOOKUP(J735,'F U L L   S E T S  (-10%)'!T:T,'F U L L   S E T S  (-10%)'!K:K,0)</f>
        <v>0</v>
      </c>
      <c r="L735" s="90" t="s">
        <v>95</v>
      </c>
      <c r="M735" s="91">
        <f>_xlfn.XLOOKUP(L735,'F U L L   S E T S  (-10%)'!T:T,'F U L L   S E T S  (-10%)'!K:K,0)+_xlfn.XLOOKUP(L735,'M A C R O S'!R:R,'M A C R O S'!J:J,0)</f>
        <v>0</v>
      </c>
      <c r="N735" s="91"/>
      <c r="O735" s="91"/>
      <c r="P735" s="91"/>
      <c r="Q735" s="91"/>
      <c r="R735" s="91"/>
      <c r="S735" s="91"/>
    </row>
    <row r="736" spans="1:19" hidden="1" x14ac:dyDescent="0.2">
      <c r="A736" s="95" t="s">
        <v>618</v>
      </c>
      <c r="B736" s="95">
        <f>_xlfn.XLOOKUP(D736,'M A C R O S'!R:R,'M A C R O S'!J:J,0)</f>
        <v>0</v>
      </c>
      <c r="C736" s="95">
        <f t="shared" si="46"/>
        <v>0</v>
      </c>
      <c r="D736" s="95" t="s">
        <v>269</v>
      </c>
      <c r="E736" s="95">
        <f t="shared" si="45"/>
        <v>0</v>
      </c>
      <c r="F736" s="95">
        <v>10091</v>
      </c>
      <c r="G736" s="95">
        <f t="shared" si="43"/>
        <v>0</v>
      </c>
      <c r="J736" s="91" t="s">
        <v>93</v>
      </c>
      <c r="K736" s="91">
        <f>_xlfn.XLOOKUP(J736,'F U L L   S E T S  (-10%)'!T:T,'F U L L   S E T S  (-10%)'!K:K,0)</f>
        <v>0</v>
      </c>
      <c r="L736" s="90" t="s">
        <v>95</v>
      </c>
      <c r="M736" s="91">
        <f>_xlfn.XLOOKUP(L736,'F U L L   S E T S  (-10%)'!T:T,'F U L L   S E T S  (-10%)'!K:K,0)+_xlfn.XLOOKUP(L736,'M A C R O S'!R:R,'M A C R O S'!J:J,0)</f>
        <v>0</v>
      </c>
      <c r="N736" s="91"/>
      <c r="O736" s="91"/>
      <c r="P736" s="91"/>
      <c r="Q736" s="91"/>
      <c r="R736" s="91"/>
      <c r="S736" s="91"/>
    </row>
    <row r="737" spans="1:19" hidden="1" x14ac:dyDescent="0.2">
      <c r="A737" s="95" t="s">
        <v>618</v>
      </c>
      <c r="B737" s="95">
        <f>_xlfn.XLOOKUP(D737,'M A C R O S'!R:R,'M A C R O S'!J:J,0)</f>
        <v>0</v>
      </c>
      <c r="C737" s="95">
        <f t="shared" si="46"/>
        <v>0</v>
      </c>
      <c r="D737" s="40" t="s">
        <v>271</v>
      </c>
      <c r="E737" s="95">
        <f t="shared" si="45"/>
        <v>0</v>
      </c>
      <c r="F737" s="95">
        <v>10091</v>
      </c>
      <c r="G737" s="95">
        <f t="shared" si="43"/>
        <v>0</v>
      </c>
      <c r="J737" s="91" t="s">
        <v>93</v>
      </c>
      <c r="K737" s="91">
        <f>_xlfn.XLOOKUP(J737,'F U L L   S E T S  (-10%)'!T:T,'F U L L   S E T S  (-10%)'!K:K,0)</f>
        <v>0</v>
      </c>
      <c r="L737" s="90" t="s">
        <v>95</v>
      </c>
      <c r="M737" s="91">
        <f>_xlfn.XLOOKUP(L737,'F U L L   S E T S  (-10%)'!T:T,'F U L L   S E T S  (-10%)'!K:K,0)+_xlfn.XLOOKUP(L737,'M A C R O S'!R:R,'M A C R O S'!J:J,0)</f>
        <v>0</v>
      </c>
      <c r="N737" s="91"/>
      <c r="O737" s="91"/>
      <c r="P737" s="91"/>
      <c r="Q737" s="91"/>
      <c r="R737" s="91"/>
      <c r="S737" s="91"/>
    </row>
    <row r="738" spans="1:19" hidden="1" x14ac:dyDescent="0.2">
      <c r="A738" s="95" t="s">
        <v>618</v>
      </c>
      <c r="B738" s="95">
        <f>_xlfn.XLOOKUP(D738,'M A C R O S'!R:R,'M A C R O S'!J:J,0)</f>
        <v>0</v>
      </c>
      <c r="C738" s="95">
        <f t="shared" si="46"/>
        <v>0</v>
      </c>
      <c r="D738" s="40" t="s">
        <v>273</v>
      </c>
      <c r="E738" s="95">
        <f t="shared" si="45"/>
        <v>0</v>
      </c>
      <c r="F738" s="95">
        <v>10091</v>
      </c>
      <c r="G738" s="95">
        <f t="shared" si="43"/>
        <v>0</v>
      </c>
      <c r="J738" s="91" t="s">
        <v>93</v>
      </c>
      <c r="K738" s="91">
        <f>_xlfn.XLOOKUP(J738,'F U L L   S E T S  (-10%)'!T:T,'F U L L   S E T S  (-10%)'!K:K,0)</f>
        <v>0</v>
      </c>
      <c r="L738" s="90" t="s">
        <v>95</v>
      </c>
      <c r="M738" s="91">
        <f>_xlfn.XLOOKUP(L738,'F U L L   S E T S  (-10%)'!T:T,'F U L L   S E T S  (-10%)'!K:K,0)+_xlfn.XLOOKUP(L738,'M A C R O S'!R:R,'M A C R O S'!J:J,0)</f>
        <v>0</v>
      </c>
      <c r="N738" s="91"/>
      <c r="O738" s="91"/>
      <c r="P738" s="91"/>
      <c r="Q738" s="91"/>
      <c r="R738" s="91"/>
      <c r="S738" s="91"/>
    </row>
    <row r="739" spans="1:19" hidden="1" x14ac:dyDescent="0.2">
      <c r="A739" s="95" t="s">
        <v>618</v>
      </c>
      <c r="B739" s="95">
        <f>_xlfn.XLOOKUP(D739,'M A C R O S'!R:R,'M A C R O S'!J:J,0)</f>
        <v>0</v>
      </c>
      <c r="C739" s="95">
        <f t="shared" si="46"/>
        <v>0</v>
      </c>
      <c r="D739" s="40" t="s">
        <v>275</v>
      </c>
      <c r="E739" s="95">
        <f t="shared" si="45"/>
        <v>0</v>
      </c>
      <c r="F739" s="95">
        <v>10091</v>
      </c>
      <c r="G739" s="95">
        <f t="shared" si="43"/>
        <v>0</v>
      </c>
      <c r="J739" s="91" t="s">
        <v>93</v>
      </c>
      <c r="K739" s="91">
        <f>_xlfn.XLOOKUP(J739,'F U L L   S E T S  (-10%)'!T:T,'F U L L   S E T S  (-10%)'!K:K,0)</f>
        <v>0</v>
      </c>
      <c r="L739" s="90" t="s">
        <v>95</v>
      </c>
      <c r="M739" s="91">
        <f>_xlfn.XLOOKUP(L739,'F U L L   S E T S  (-10%)'!T:T,'F U L L   S E T S  (-10%)'!K:K,0)+_xlfn.XLOOKUP(L739,'M A C R O S'!R:R,'M A C R O S'!J:J,0)</f>
        <v>0</v>
      </c>
      <c r="N739" s="91"/>
      <c r="O739" s="91"/>
      <c r="P739" s="91"/>
      <c r="Q739" s="91"/>
      <c r="R739" s="91"/>
      <c r="S739" s="91"/>
    </row>
    <row r="740" spans="1:19" hidden="1" x14ac:dyDescent="0.2">
      <c r="A740" s="95" t="s">
        <v>618</v>
      </c>
      <c r="B740" s="95">
        <f>_xlfn.XLOOKUP(D740,'M A C R O S'!R:R,'M A C R O S'!J:J,0)</f>
        <v>0</v>
      </c>
      <c r="C740" s="95">
        <f t="shared" si="46"/>
        <v>0</v>
      </c>
      <c r="D740" s="40" t="s">
        <v>277</v>
      </c>
      <c r="E740" s="95">
        <f t="shared" si="45"/>
        <v>0</v>
      </c>
      <c r="F740" s="95">
        <v>10091</v>
      </c>
      <c r="G740" s="95">
        <f t="shared" si="43"/>
        <v>0</v>
      </c>
      <c r="J740" s="91" t="s">
        <v>93</v>
      </c>
      <c r="K740" s="91">
        <f>_xlfn.XLOOKUP(J740,'F U L L   S E T S  (-10%)'!T:T,'F U L L   S E T S  (-10%)'!K:K,0)</f>
        <v>0</v>
      </c>
      <c r="L740" s="90" t="s">
        <v>95</v>
      </c>
      <c r="M740" s="91">
        <f>_xlfn.XLOOKUP(L740,'F U L L   S E T S  (-10%)'!T:T,'F U L L   S E T S  (-10%)'!K:K,0)+_xlfn.XLOOKUP(L740,'M A C R O S'!R:R,'M A C R O S'!J:J,0)</f>
        <v>0</v>
      </c>
      <c r="N740" s="91"/>
      <c r="O740" s="91"/>
      <c r="P740" s="91"/>
      <c r="Q740" s="91"/>
      <c r="R740" s="91"/>
      <c r="S740" s="91"/>
    </row>
    <row r="741" spans="1:19" hidden="1" x14ac:dyDescent="0.2">
      <c r="A741" s="95" t="s">
        <v>618</v>
      </c>
      <c r="B741" s="95">
        <f>_xlfn.XLOOKUP(D741,'M A C R O S'!R:R,'M A C R O S'!J:J,0)</f>
        <v>0</v>
      </c>
      <c r="C741" s="95">
        <f t="shared" si="46"/>
        <v>0</v>
      </c>
      <c r="D741" s="40" t="s">
        <v>279</v>
      </c>
      <c r="E741" s="95">
        <f t="shared" si="45"/>
        <v>0</v>
      </c>
      <c r="F741" s="95">
        <v>10091</v>
      </c>
      <c r="G741" s="95">
        <f t="shared" si="43"/>
        <v>0</v>
      </c>
      <c r="J741" s="91" t="s">
        <v>93</v>
      </c>
      <c r="K741" s="91">
        <f>_xlfn.XLOOKUP(J741,'F U L L   S E T S  (-10%)'!T:T,'F U L L   S E T S  (-10%)'!K:K,0)</f>
        <v>0</v>
      </c>
      <c r="L741" s="90" t="s">
        <v>95</v>
      </c>
      <c r="M741" s="91">
        <f>_xlfn.XLOOKUP(L741,'F U L L   S E T S  (-10%)'!T:T,'F U L L   S E T S  (-10%)'!K:K,0)+_xlfn.XLOOKUP(L741,'M A C R O S'!R:R,'M A C R O S'!J:J,0)</f>
        <v>0</v>
      </c>
      <c r="N741" s="91"/>
      <c r="O741" s="91"/>
      <c r="P741" s="91"/>
      <c r="Q741" s="91"/>
      <c r="R741" s="91"/>
      <c r="S741" s="91"/>
    </row>
    <row r="742" spans="1:19" hidden="1" x14ac:dyDescent="0.2">
      <c r="A742" s="95" t="s">
        <v>618</v>
      </c>
      <c r="B742" s="95">
        <f>_xlfn.XLOOKUP(D742,'M A C R O S'!R:R,'M A C R O S'!J:J,0)</f>
        <v>0</v>
      </c>
      <c r="C742" s="95">
        <f t="shared" si="46"/>
        <v>0</v>
      </c>
      <c r="D742" s="40" t="s">
        <v>281</v>
      </c>
      <c r="E742" s="95">
        <f t="shared" si="45"/>
        <v>0</v>
      </c>
      <c r="F742" s="95">
        <v>10091</v>
      </c>
      <c r="G742" s="95">
        <f t="shared" si="43"/>
        <v>0</v>
      </c>
      <c r="J742" s="91" t="s">
        <v>93</v>
      </c>
      <c r="K742" s="91">
        <f>_xlfn.XLOOKUP(J742,'F U L L   S E T S  (-10%)'!T:T,'F U L L   S E T S  (-10%)'!K:K,0)</f>
        <v>0</v>
      </c>
      <c r="L742" s="90" t="s">
        <v>95</v>
      </c>
      <c r="M742" s="91">
        <f>_xlfn.XLOOKUP(L742,'F U L L   S E T S  (-10%)'!T:T,'F U L L   S E T S  (-10%)'!K:K,0)+_xlfn.XLOOKUP(L742,'M A C R O S'!R:R,'M A C R O S'!J:J,0)</f>
        <v>0</v>
      </c>
      <c r="N742" s="91"/>
      <c r="O742" s="91"/>
      <c r="P742" s="91"/>
      <c r="Q742" s="91"/>
      <c r="R742" s="91"/>
      <c r="S742" s="91"/>
    </row>
    <row r="743" spans="1:19" hidden="1" x14ac:dyDescent="0.2">
      <c r="A743" s="95" t="s">
        <v>618</v>
      </c>
      <c r="B743" s="95">
        <f>_xlfn.XLOOKUP(D743,'M A C R O S'!R:R,'M A C R O S'!J:J,0)</f>
        <v>0</v>
      </c>
      <c r="C743" s="95">
        <f t="shared" si="46"/>
        <v>0</v>
      </c>
      <c r="D743" s="40" t="s">
        <v>283</v>
      </c>
      <c r="E743" s="95">
        <f t="shared" si="45"/>
        <v>0</v>
      </c>
      <c r="F743" s="95">
        <v>10091</v>
      </c>
      <c r="G743" s="95">
        <f t="shared" si="43"/>
        <v>0</v>
      </c>
      <c r="J743" s="91" t="s">
        <v>93</v>
      </c>
      <c r="K743" s="91">
        <f>_xlfn.XLOOKUP(J743,'F U L L   S E T S  (-10%)'!T:T,'F U L L   S E T S  (-10%)'!K:K,0)</f>
        <v>0</v>
      </c>
      <c r="L743" s="90" t="s">
        <v>95</v>
      </c>
      <c r="M743" s="91">
        <f>_xlfn.XLOOKUP(L743,'F U L L   S E T S  (-10%)'!T:T,'F U L L   S E T S  (-10%)'!K:K,0)+_xlfn.XLOOKUP(L743,'M A C R O S'!R:R,'M A C R O S'!J:J,0)</f>
        <v>0</v>
      </c>
      <c r="N743" s="91"/>
      <c r="O743" s="91"/>
      <c r="P743" s="91"/>
      <c r="Q743" s="91"/>
      <c r="R743" s="91"/>
      <c r="S743" s="91"/>
    </row>
    <row r="744" spans="1:19" hidden="1" x14ac:dyDescent="0.2">
      <c r="A744" s="95" t="s">
        <v>618</v>
      </c>
      <c r="B744" s="95">
        <f>_xlfn.XLOOKUP(D744,'M A C R O S'!R:R,'M A C R O S'!J:J,0)</f>
        <v>0</v>
      </c>
      <c r="C744" s="95">
        <f t="shared" si="46"/>
        <v>0</v>
      </c>
      <c r="D744" s="40" t="s">
        <v>285</v>
      </c>
      <c r="E744" s="95">
        <f t="shared" si="45"/>
        <v>0</v>
      </c>
      <c r="F744" s="95">
        <v>10091</v>
      </c>
      <c r="G744" s="95">
        <f t="shared" si="43"/>
        <v>0</v>
      </c>
      <c r="J744" s="91" t="s">
        <v>93</v>
      </c>
      <c r="K744" s="91">
        <f>_xlfn.XLOOKUP(J744,'F U L L   S E T S  (-10%)'!T:T,'F U L L   S E T S  (-10%)'!K:K,0)</f>
        <v>0</v>
      </c>
      <c r="L744" s="90" t="s">
        <v>95</v>
      </c>
      <c r="M744" s="91">
        <f>_xlfn.XLOOKUP(L744,'F U L L   S E T S  (-10%)'!T:T,'F U L L   S E T S  (-10%)'!K:K,0)+_xlfn.XLOOKUP(L744,'M A C R O S'!R:R,'M A C R O S'!J:J,0)</f>
        <v>0</v>
      </c>
      <c r="N744" s="91"/>
      <c r="O744" s="91"/>
      <c r="P744" s="91"/>
      <c r="Q744" s="91"/>
      <c r="R744" s="91"/>
      <c r="S744" s="91"/>
    </row>
    <row r="745" spans="1:19" hidden="1" x14ac:dyDescent="0.2">
      <c r="A745" s="95" t="s">
        <v>618</v>
      </c>
      <c r="B745" s="95">
        <f>_xlfn.XLOOKUP(D745,'M A C R O S'!R:R,'M A C R O S'!J:J,0)</f>
        <v>0</v>
      </c>
      <c r="C745" s="95">
        <f t="shared" si="46"/>
        <v>0</v>
      </c>
      <c r="D745" s="40" t="s">
        <v>287</v>
      </c>
      <c r="E745" s="95">
        <f t="shared" si="45"/>
        <v>0</v>
      </c>
      <c r="F745" s="95">
        <v>10091</v>
      </c>
      <c r="G745" s="95">
        <f t="shared" si="43"/>
        <v>0</v>
      </c>
      <c r="J745" s="91" t="s">
        <v>93</v>
      </c>
      <c r="K745" s="91">
        <f>_xlfn.XLOOKUP(J745,'F U L L   S E T S  (-10%)'!T:T,'F U L L   S E T S  (-10%)'!K:K,0)</f>
        <v>0</v>
      </c>
      <c r="L745" s="90" t="s">
        <v>95</v>
      </c>
      <c r="M745" s="91">
        <f>_xlfn.XLOOKUP(L745,'F U L L   S E T S  (-10%)'!T:T,'F U L L   S E T S  (-10%)'!K:K,0)+_xlfn.XLOOKUP(L745,'M A C R O S'!R:R,'M A C R O S'!J:J,0)</f>
        <v>0</v>
      </c>
      <c r="N745" s="91"/>
      <c r="O745" s="91"/>
      <c r="P745" s="91"/>
      <c r="Q745" s="91"/>
      <c r="R745" s="91"/>
      <c r="S745" s="91"/>
    </row>
    <row r="746" spans="1:19" hidden="1" x14ac:dyDescent="0.2">
      <c r="A746" s="163" t="s">
        <v>618</v>
      </c>
      <c r="B746" s="163">
        <f>_xlfn.XLOOKUP(D746,'M A C R O S'!R:R,'M A C R O S'!J:J,0)</f>
        <v>0</v>
      </c>
      <c r="C746" s="163">
        <f>_xlfn.XLOOKUP(J746,'F U L L   S E T S  (-10%)'!T:T,'F U L L   S E T S  (-10%)'!K:K,0)+_xlfn.XLOOKUP('Data Sheet '!J746,'M A C R O S'!R:R,'M A C R O S'!J:J,0)</f>
        <v>0</v>
      </c>
      <c r="D746" s="163" t="s">
        <v>340</v>
      </c>
      <c r="E746" s="163">
        <f t="shared" si="45"/>
        <v>0</v>
      </c>
      <c r="F746" s="163">
        <v>10091</v>
      </c>
      <c r="G746" s="161">
        <f t="shared" si="43"/>
        <v>0</v>
      </c>
      <c r="J746" s="90" t="s">
        <v>106</v>
      </c>
      <c r="K746" s="91"/>
      <c r="L746" s="91"/>
      <c r="M746" s="91"/>
      <c r="N746" s="91"/>
      <c r="O746" s="91"/>
      <c r="P746" s="91"/>
      <c r="Q746" s="91"/>
      <c r="R746" s="91"/>
      <c r="S746" s="91"/>
    </row>
    <row r="747" spans="1:19" hidden="1" x14ac:dyDescent="0.2">
      <c r="A747" s="95" t="s">
        <v>618</v>
      </c>
      <c r="B747" s="95">
        <f>_xlfn.XLOOKUP(D747,'M A C R O S'!R:R,'M A C R O S'!J:J,0)</f>
        <v>0</v>
      </c>
      <c r="C747" s="95">
        <f>_xlfn.XLOOKUP(J747,'F U L L   S E T S  (-10%)'!T:T,'F U L L   S E T S  (-10%)'!K:K,0)+_xlfn.XLOOKUP('Data Sheet '!J747,'M A C R O S'!R:R,'M A C R O S'!J:J,0)</f>
        <v>0</v>
      </c>
      <c r="D747" s="95" t="s">
        <v>342</v>
      </c>
      <c r="E747" s="95">
        <f t="shared" si="45"/>
        <v>0</v>
      </c>
      <c r="F747" s="95">
        <v>10091</v>
      </c>
      <c r="G747" s="95">
        <f t="shared" si="43"/>
        <v>0</v>
      </c>
      <c r="J747" s="90" t="s">
        <v>106</v>
      </c>
      <c r="K747" s="91"/>
      <c r="L747" s="91"/>
      <c r="M747" s="91"/>
      <c r="N747" s="91"/>
      <c r="O747" s="91"/>
      <c r="P747" s="91"/>
      <c r="Q747" s="91"/>
      <c r="R747" s="91"/>
      <c r="S747" s="91"/>
    </row>
    <row r="748" spans="1:19" hidden="1" x14ac:dyDescent="0.2">
      <c r="A748" s="95" t="s">
        <v>618</v>
      </c>
      <c r="B748" s="95">
        <f>_xlfn.XLOOKUP(D748,'M A C R O S'!R:R,'M A C R O S'!J:J,0)</f>
        <v>0</v>
      </c>
      <c r="C748" s="95">
        <f>_xlfn.XLOOKUP(J748,'F U L L   S E T S  (-10%)'!T:T,'F U L L   S E T S  (-10%)'!K:K,0)+_xlfn.XLOOKUP('Data Sheet '!J748,'M A C R O S'!R:R,'M A C R O S'!J:J,0)</f>
        <v>0</v>
      </c>
      <c r="D748" s="95" t="s">
        <v>344</v>
      </c>
      <c r="E748" s="95">
        <f t="shared" si="45"/>
        <v>0</v>
      </c>
      <c r="F748" s="95">
        <v>10091</v>
      </c>
      <c r="G748" s="95">
        <f t="shared" si="43"/>
        <v>0</v>
      </c>
      <c r="J748" s="90" t="s">
        <v>106</v>
      </c>
      <c r="K748" s="91"/>
      <c r="L748" s="91"/>
      <c r="M748" s="91"/>
      <c r="N748" s="91"/>
      <c r="O748" s="91"/>
      <c r="P748" s="91"/>
      <c r="Q748" s="91"/>
      <c r="R748" s="91"/>
      <c r="S748" s="91"/>
    </row>
    <row r="749" spans="1:19" hidden="1" x14ac:dyDescent="0.2">
      <c r="A749" s="95" t="s">
        <v>618</v>
      </c>
      <c r="B749" s="95">
        <f>_xlfn.XLOOKUP(D749,'M A C R O S'!R:R,'M A C R O S'!J:J,0)</f>
        <v>0</v>
      </c>
      <c r="C749" s="95">
        <f>_xlfn.XLOOKUP(J749,'F U L L   S E T S  (-10%)'!T:T,'F U L L   S E T S  (-10%)'!K:K,0)+_xlfn.XLOOKUP('Data Sheet '!J749,'M A C R O S'!R:R,'M A C R O S'!J:J,0)</f>
        <v>0</v>
      </c>
      <c r="D749" s="95" t="s">
        <v>346</v>
      </c>
      <c r="E749" s="95">
        <f t="shared" si="45"/>
        <v>0</v>
      </c>
      <c r="F749" s="95">
        <v>10091</v>
      </c>
      <c r="G749" s="95">
        <f t="shared" si="43"/>
        <v>0</v>
      </c>
      <c r="J749" s="90" t="s">
        <v>106</v>
      </c>
      <c r="K749" s="91"/>
      <c r="L749" s="91"/>
      <c r="M749" s="91"/>
      <c r="N749" s="91"/>
      <c r="O749" s="91"/>
      <c r="P749" s="91"/>
      <c r="Q749" s="91"/>
      <c r="R749" s="91"/>
      <c r="S749" s="91"/>
    </row>
    <row r="750" spans="1:19" hidden="1" x14ac:dyDescent="0.2">
      <c r="A750" s="95" t="s">
        <v>618</v>
      </c>
      <c r="B750" s="95">
        <f>_xlfn.XLOOKUP(D750,'M A C R O S'!R:R,'M A C R O S'!J:J,0)</f>
        <v>0</v>
      </c>
      <c r="C750" s="95">
        <f>_xlfn.XLOOKUP(J750,'F U L L   S E T S  (-10%)'!T:T,'F U L L   S E T S  (-10%)'!K:K,0)+_xlfn.XLOOKUP('Data Sheet '!J750,'M A C R O S'!R:R,'M A C R O S'!J:J,0)</f>
        <v>0</v>
      </c>
      <c r="D750" s="95" t="s">
        <v>348</v>
      </c>
      <c r="E750" s="95">
        <f t="shared" si="45"/>
        <v>0</v>
      </c>
      <c r="F750" s="95">
        <v>10091</v>
      </c>
      <c r="G750" s="95">
        <f t="shared" si="43"/>
        <v>0</v>
      </c>
      <c r="J750" s="90" t="s">
        <v>106</v>
      </c>
      <c r="K750" s="91"/>
      <c r="L750" s="91"/>
      <c r="M750" s="91"/>
      <c r="N750" s="91"/>
      <c r="O750" s="91"/>
      <c r="P750" s="91"/>
      <c r="Q750" s="91"/>
      <c r="R750" s="91"/>
      <c r="S750" s="91"/>
    </row>
    <row r="751" spans="1:19" hidden="1" x14ac:dyDescent="0.2">
      <c r="A751" s="95" t="s">
        <v>618</v>
      </c>
      <c r="B751" s="95">
        <f>_xlfn.XLOOKUP(D751,'M A C R O S'!R:R,'M A C R O S'!J:J,0)</f>
        <v>0</v>
      </c>
      <c r="C751" s="95">
        <f>_xlfn.XLOOKUP(J751,'F U L L   S E T S  (-10%)'!T:T,'F U L L   S E T S  (-10%)'!K:K,0)+_xlfn.XLOOKUP('Data Sheet '!J751,'M A C R O S'!R:R,'M A C R O S'!J:J,0)</f>
        <v>0</v>
      </c>
      <c r="D751" s="141" t="s">
        <v>350</v>
      </c>
      <c r="E751" s="95">
        <f t="shared" ref="E751:E754" si="47">SUM(B751:C751)</f>
        <v>0</v>
      </c>
      <c r="F751" s="95">
        <v>10091</v>
      </c>
      <c r="G751" s="95">
        <f t="shared" si="43"/>
        <v>0</v>
      </c>
      <c r="J751" s="90" t="s">
        <v>106</v>
      </c>
      <c r="K751" s="91"/>
      <c r="L751" s="91"/>
      <c r="M751" s="91"/>
      <c r="N751" s="91"/>
      <c r="O751" s="91"/>
      <c r="P751" s="91"/>
      <c r="Q751" s="91"/>
      <c r="R751" s="91"/>
      <c r="S751" s="91"/>
    </row>
    <row r="752" spans="1:19" hidden="1" x14ac:dyDescent="0.2">
      <c r="A752" s="95" t="s">
        <v>618</v>
      </c>
      <c r="B752" s="95">
        <f>_xlfn.XLOOKUP(D752,'M A C R O S'!R:R,'M A C R O S'!J:J,0)</f>
        <v>0</v>
      </c>
      <c r="C752" s="95">
        <f>_xlfn.XLOOKUP(J752,'F U L L   S E T S  (-10%)'!T:T,'F U L L   S E T S  (-10%)'!K:K,0)+_xlfn.XLOOKUP('Data Sheet '!J752,'M A C R O S'!R:R,'M A C R O S'!J:J,0)</f>
        <v>0</v>
      </c>
      <c r="D752" s="140" t="s">
        <v>352</v>
      </c>
      <c r="E752" s="95">
        <f t="shared" si="47"/>
        <v>0</v>
      </c>
      <c r="F752" s="95">
        <v>10091</v>
      </c>
      <c r="G752" s="95">
        <f t="shared" si="43"/>
        <v>0</v>
      </c>
      <c r="J752" s="90" t="s">
        <v>106</v>
      </c>
      <c r="K752" s="91"/>
      <c r="L752" s="91"/>
      <c r="M752" s="91"/>
      <c r="N752" s="91"/>
      <c r="O752" s="91"/>
      <c r="P752" s="91"/>
      <c r="Q752" s="91"/>
      <c r="R752" s="91"/>
      <c r="S752" s="91"/>
    </row>
    <row r="753" spans="1:19" hidden="1" x14ac:dyDescent="0.2">
      <c r="A753" s="95" t="s">
        <v>618</v>
      </c>
      <c r="B753" s="95">
        <f>_xlfn.XLOOKUP(D753,'M A C R O S'!R:R,'M A C R O S'!J:J,0)</f>
        <v>0</v>
      </c>
      <c r="C753" s="95">
        <f>_xlfn.XLOOKUP(J753,'F U L L   S E T S  (-10%)'!T:T,'F U L L   S E T S  (-10%)'!K:K,0)+_xlfn.XLOOKUP('Data Sheet '!J753,'M A C R O S'!R:R,'M A C R O S'!J:J,0)</f>
        <v>0</v>
      </c>
      <c r="D753" s="141" t="s">
        <v>354</v>
      </c>
      <c r="E753" s="95">
        <f t="shared" si="47"/>
        <v>0</v>
      </c>
      <c r="F753" s="95">
        <v>10091</v>
      </c>
      <c r="G753" s="95">
        <f t="shared" si="43"/>
        <v>0</v>
      </c>
      <c r="J753" s="90" t="s">
        <v>106</v>
      </c>
      <c r="K753" s="91"/>
      <c r="L753" s="91"/>
      <c r="M753" s="91"/>
      <c r="N753" s="91"/>
      <c r="O753" s="91"/>
      <c r="P753" s="91"/>
      <c r="Q753" s="91"/>
      <c r="R753" s="91"/>
      <c r="S753" s="91"/>
    </row>
    <row r="754" spans="1:19" hidden="1" x14ac:dyDescent="0.2">
      <c r="A754" s="95" t="s">
        <v>618</v>
      </c>
      <c r="B754" s="95">
        <f>_xlfn.XLOOKUP(D754,'M A C R O S'!R:R,'M A C R O S'!J:J,0)</f>
        <v>0</v>
      </c>
      <c r="C754" s="95">
        <f>_xlfn.XLOOKUP(J754,'F U L L   S E T S  (-10%)'!T:T,'F U L L   S E T S  (-10%)'!K:K,0)+_xlfn.XLOOKUP('Data Sheet '!J754,'M A C R O S'!R:R,'M A C R O S'!J:J,0)</f>
        <v>0</v>
      </c>
      <c r="D754" s="140" t="s">
        <v>356</v>
      </c>
      <c r="E754" s="95">
        <f t="shared" si="47"/>
        <v>0</v>
      </c>
      <c r="F754" s="95">
        <v>10091</v>
      </c>
      <c r="G754" s="95">
        <f t="shared" si="43"/>
        <v>0</v>
      </c>
      <c r="J754" s="90" t="s">
        <v>106</v>
      </c>
      <c r="K754" s="91"/>
      <c r="L754" s="91"/>
      <c r="M754" s="91"/>
      <c r="N754" s="91"/>
      <c r="O754" s="91"/>
      <c r="P754" s="91"/>
      <c r="Q754" s="91"/>
      <c r="R754" s="91"/>
      <c r="S754" s="91"/>
    </row>
    <row r="755" spans="1:19" hidden="1" x14ac:dyDescent="0.2">
      <c r="A755" s="163" t="s">
        <v>618</v>
      </c>
      <c r="B755" s="163">
        <f>_xlfn.XLOOKUP(D755,'M A C R O S'!R:R,'M A C R O S'!J:J,0)</f>
        <v>0</v>
      </c>
      <c r="C755" s="163">
        <f>_xlfn.XLOOKUP(J755,'F U L L   S E T S  (-10%)'!T:T,'F U L L   S E T S  (-10%)'!K:K,0)+_xlfn.XLOOKUP(J755,'M A C R O S'!R:R,'M A C R O S'!J:J,0)</f>
        <v>0</v>
      </c>
      <c r="D755" s="163" t="s">
        <v>390</v>
      </c>
      <c r="E755" s="163">
        <f t="shared" ref="E755:E789" si="48">SUM(B755:C755)</f>
        <v>0</v>
      </c>
      <c r="F755" s="163">
        <v>10091</v>
      </c>
      <c r="G755" s="161">
        <f t="shared" si="43"/>
        <v>0</v>
      </c>
      <c r="J755" s="90" t="s">
        <v>114</v>
      </c>
      <c r="K755" s="91"/>
      <c r="L755" s="91"/>
      <c r="M755" s="91"/>
      <c r="N755" s="91"/>
      <c r="O755" s="91"/>
      <c r="P755" s="91"/>
      <c r="Q755" s="91"/>
      <c r="R755" s="91"/>
      <c r="S755" s="91"/>
    </row>
    <row r="756" spans="1:19" hidden="1" x14ac:dyDescent="0.2">
      <c r="A756" s="95" t="s">
        <v>618</v>
      </c>
      <c r="B756" s="95">
        <f>_xlfn.XLOOKUP(D756,'M A C R O S'!R:R,'M A C R O S'!J:J,0)</f>
        <v>0</v>
      </c>
      <c r="C756" s="95">
        <f>_xlfn.XLOOKUP(J756,'F U L L   S E T S  (-10%)'!T:T,'F U L L   S E T S  (-10%)'!K:K,0)+_xlfn.XLOOKUP(J756,'M A C R O S'!R:R,'M A C R O S'!J:J,0)</f>
        <v>0</v>
      </c>
      <c r="D756" s="95" t="s">
        <v>392</v>
      </c>
      <c r="E756" s="95">
        <f t="shared" si="48"/>
        <v>0</v>
      </c>
      <c r="F756" s="95">
        <v>10091</v>
      </c>
      <c r="G756" s="95">
        <f t="shared" si="43"/>
        <v>0</v>
      </c>
      <c r="J756" s="90" t="s">
        <v>114</v>
      </c>
      <c r="K756" s="91"/>
      <c r="L756" s="91"/>
      <c r="M756" s="91"/>
      <c r="N756" s="91"/>
      <c r="O756" s="91"/>
      <c r="P756" s="91"/>
      <c r="Q756" s="91"/>
      <c r="R756" s="91"/>
      <c r="S756" s="91"/>
    </row>
    <row r="757" spans="1:19" hidden="1" x14ac:dyDescent="0.2">
      <c r="A757" s="95" t="s">
        <v>618</v>
      </c>
      <c r="B757" s="95">
        <f>_xlfn.XLOOKUP(D757,'M A C R O S'!R:R,'M A C R O S'!J:J,0)</f>
        <v>0</v>
      </c>
      <c r="C757" s="95">
        <f>_xlfn.XLOOKUP(J757,'F U L L   S E T S  (-10%)'!T:T,'F U L L   S E T S  (-10%)'!K:K,0)+_xlfn.XLOOKUP(J757,'M A C R O S'!R:R,'M A C R O S'!J:J,0)</f>
        <v>0</v>
      </c>
      <c r="D757" s="95" t="s">
        <v>394</v>
      </c>
      <c r="E757" s="95">
        <f t="shared" si="48"/>
        <v>0</v>
      </c>
      <c r="F757" s="95">
        <v>10091</v>
      </c>
      <c r="G757" s="95">
        <f t="shared" si="43"/>
        <v>0</v>
      </c>
      <c r="J757" s="90" t="s">
        <v>114</v>
      </c>
      <c r="K757" s="91"/>
      <c r="L757" s="91"/>
      <c r="M757" s="91"/>
      <c r="N757" s="91"/>
      <c r="O757" s="91"/>
      <c r="P757" s="91"/>
      <c r="Q757" s="91"/>
      <c r="R757" s="91"/>
      <c r="S757" s="91"/>
    </row>
    <row r="758" spans="1:19" hidden="1" x14ac:dyDescent="0.2">
      <c r="A758" s="95" t="s">
        <v>618</v>
      </c>
      <c r="B758" s="95">
        <f>_xlfn.XLOOKUP(D758,'M A C R O S'!R:R,'M A C R O S'!J:J,0)</f>
        <v>0</v>
      </c>
      <c r="C758" s="95">
        <f>_xlfn.XLOOKUP(J758,'F U L L   S E T S  (-10%)'!T:T,'F U L L   S E T S  (-10%)'!K:K,0)+_xlfn.XLOOKUP(J758,'M A C R O S'!R:R,'M A C R O S'!J:J,0)</f>
        <v>0</v>
      </c>
      <c r="D758" s="95" t="s">
        <v>396</v>
      </c>
      <c r="E758" s="95">
        <f t="shared" si="48"/>
        <v>0</v>
      </c>
      <c r="F758" s="95">
        <v>10091</v>
      </c>
      <c r="G758" s="95">
        <f t="shared" si="43"/>
        <v>0</v>
      </c>
      <c r="J758" s="90" t="s">
        <v>114</v>
      </c>
      <c r="K758" s="91"/>
      <c r="L758" s="91"/>
      <c r="M758" s="91"/>
      <c r="N758" s="91"/>
      <c r="O758" s="91"/>
      <c r="P758" s="91"/>
      <c r="Q758" s="91"/>
      <c r="R758" s="91"/>
      <c r="S758" s="91"/>
    </row>
    <row r="759" spans="1:19" hidden="1" x14ac:dyDescent="0.2">
      <c r="A759" s="95" t="s">
        <v>618</v>
      </c>
      <c r="B759" s="95">
        <f>_xlfn.XLOOKUP(D759,'M A C R O S'!R:R,'M A C R O S'!J:J,0)</f>
        <v>0</v>
      </c>
      <c r="C759" s="95">
        <f>_xlfn.XLOOKUP(J759,'F U L L   S E T S  (-10%)'!T:T,'F U L L   S E T S  (-10%)'!K:K,0)+_xlfn.XLOOKUP(J759,'M A C R O S'!R:R,'M A C R O S'!J:J,0)</f>
        <v>0</v>
      </c>
      <c r="D759" s="95" t="s">
        <v>398</v>
      </c>
      <c r="E759" s="95">
        <f t="shared" si="48"/>
        <v>0</v>
      </c>
      <c r="F759" s="95">
        <v>10091</v>
      </c>
      <c r="G759" s="95">
        <f t="shared" si="43"/>
        <v>0</v>
      </c>
      <c r="J759" s="90" t="s">
        <v>114</v>
      </c>
      <c r="K759" s="91"/>
      <c r="L759" s="91"/>
      <c r="M759" s="91"/>
      <c r="N759" s="91"/>
      <c r="O759" s="91"/>
      <c r="P759" s="91"/>
      <c r="Q759" s="91"/>
      <c r="R759" s="91"/>
      <c r="S759" s="91"/>
    </row>
    <row r="760" spans="1:19" hidden="1" x14ac:dyDescent="0.2">
      <c r="A760" s="95" t="s">
        <v>618</v>
      </c>
      <c r="B760" s="95">
        <f>_xlfn.XLOOKUP(D760,'M A C R O S'!R:R,'M A C R O S'!J:J,0)</f>
        <v>0</v>
      </c>
      <c r="C760" s="95">
        <f>_xlfn.XLOOKUP(J760,'F U L L   S E T S  (-10%)'!T:T,'F U L L   S E T S  (-10%)'!K:K,0)+_xlfn.XLOOKUP(J760,'M A C R O S'!R:R,'M A C R O S'!J:J,0)</f>
        <v>0</v>
      </c>
      <c r="D760" s="95" t="s">
        <v>400</v>
      </c>
      <c r="E760" s="95">
        <f t="shared" si="48"/>
        <v>0</v>
      </c>
      <c r="F760" s="95">
        <v>10091</v>
      </c>
      <c r="G760" s="95">
        <f t="shared" si="43"/>
        <v>0</v>
      </c>
      <c r="J760" s="90" t="s">
        <v>114</v>
      </c>
      <c r="K760" s="91"/>
      <c r="L760" s="91"/>
      <c r="M760" s="91"/>
      <c r="N760" s="91"/>
      <c r="O760" s="91"/>
      <c r="P760" s="91"/>
      <c r="Q760" s="91"/>
      <c r="R760" s="91"/>
      <c r="S760" s="91"/>
    </row>
    <row r="761" spans="1:19" hidden="1" x14ac:dyDescent="0.2">
      <c r="A761" s="95" t="s">
        <v>618</v>
      </c>
      <c r="B761" s="95">
        <f>_xlfn.XLOOKUP(D761,'M A C R O S'!R:R,'M A C R O S'!J:J,0)</f>
        <v>0</v>
      </c>
      <c r="C761" s="95">
        <f>_xlfn.XLOOKUP(J761,'F U L L   S E T S  (-10%)'!T:T,'F U L L   S E T S  (-10%)'!K:K,0)+_xlfn.XLOOKUP(J761,'M A C R O S'!R:R,'M A C R O S'!J:J,0)</f>
        <v>0</v>
      </c>
      <c r="D761" s="95" t="s">
        <v>402</v>
      </c>
      <c r="E761" s="95">
        <f t="shared" si="48"/>
        <v>0</v>
      </c>
      <c r="F761" s="95">
        <v>10091</v>
      </c>
      <c r="G761" s="95">
        <f t="shared" si="43"/>
        <v>0</v>
      </c>
      <c r="J761" s="90" t="s">
        <v>114</v>
      </c>
      <c r="K761" s="91"/>
      <c r="L761" s="91"/>
      <c r="M761" s="91"/>
      <c r="N761" s="91"/>
      <c r="O761" s="91"/>
      <c r="P761" s="91"/>
      <c r="Q761" s="91"/>
      <c r="R761" s="91"/>
      <c r="S761" s="91"/>
    </row>
    <row r="762" spans="1:19" hidden="1" x14ac:dyDescent="0.2">
      <c r="A762" s="95" t="s">
        <v>618</v>
      </c>
      <c r="B762" s="95">
        <f>_xlfn.XLOOKUP(D762,'M A C R O S'!R:R,'M A C R O S'!J:J,0)</f>
        <v>0</v>
      </c>
      <c r="C762" s="95">
        <f>_xlfn.XLOOKUP(J762,'F U L L   S E T S  (-10%)'!T:T,'F U L L   S E T S  (-10%)'!K:K,0)+_xlfn.XLOOKUP(J762,'M A C R O S'!R:R,'M A C R O S'!J:J,0)</f>
        <v>0</v>
      </c>
      <c r="D762" s="95" t="s">
        <v>404</v>
      </c>
      <c r="E762" s="95">
        <f t="shared" si="48"/>
        <v>0</v>
      </c>
      <c r="F762" s="95">
        <v>10091</v>
      </c>
      <c r="G762" s="95">
        <f t="shared" si="43"/>
        <v>0</v>
      </c>
      <c r="J762" s="90" t="s">
        <v>114</v>
      </c>
      <c r="K762" s="91"/>
      <c r="L762" s="91"/>
      <c r="M762" s="91"/>
      <c r="N762" s="91"/>
      <c r="O762" s="91"/>
      <c r="P762" s="91"/>
      <c r="Q762" s="91"/>
      <c r="R762" s="91"/>
      <c r="S762" s="91"/>
    </row>
    <row r="763" spans="1:19" hidden="1" x14ac:dyDescent="0.2">
      <c r="A763" s="95" t="s">
        <v>618</v>
      </c>
      <c r="B763" s="95">
        <f>_xlfn.XLOOKUP(D763,'M A C R O S'!R:R,'M A C R O S'!J:J,0)</f>
        <v>0</v>
      </c>
      <c r="C763" s="95">
        <f>_xlfn.XLOOKUP(J763,'F U L L   S E T S  (-10%)'!T:T,'F U L L   S E T S  (-10%)'!K:K,0)+_xlfn.XLOOKUP(J763,'M A C R O S'!R:R,'M A C R O S'!J:J,0)</f>
        <v>0</v>
      </c>
      <c r="D763" s="95" t="s">
        <v>406</v>
      </c>
      <c r="E763" s="95">
        <f t="shared" si="48"/>
        <v>0</v>
      </c>
      <c r="F763" s="95">
        <v>10091</v>
      </c>
      <c r="G763" s="95">
        <f t="shared" si="43"/>
        <v>0</v>
      </c>
      <c r="J763" s="90" t="s">
        <v>114</v>
      </c>
      <c r="K763" s="91"/>
      <c r="L763" s="91"/>
      <c r="M763" s="91"/>
      <c r="N763" s="91"/>
      <c r="O763" s="91"/>
      <c r="P763" s="91"/>
      <c r="Q763" s="91"/>
      <c r="R763" s="91"/>
      <c r="S763" s="91"/>
    </row>
    <row r="764" spans="1:19" hidden="1" x14ac:dyDescent="0.2">
      <c r="A764" s="95" t="s">
        <v>618</v>
      </c>
      <c r="B764" s="95">
        <f>_xlfn.XLOOKUP(D764,'M A C R O S'!R:R,'M A C R O S'!J:J,0)</f>
        <v>0</v>
      </c>
      <c r="C764" s="95">
        <f>_xlfn.XLOOKUP(J764,'F U L L   S E T S  (-10%)'!T:T,'F U L L   S E T S  (-10%)'!K:K,0)+_xlfn.XLOOKUP(J764,'M A C R O S'!R:R,'M A C R O S'!J:J,0)</f>
        <v>0</v>
      </c>
      <c r="D764" s="95" t="s">
        <v>408</v>
      </c>
      <c r="E764" s="95">
        <f t="shared" si="48"/>
        <v>0</v>
      </c>
      <c r="F764" s="95">
        <v>10091</v>
      </c>
      <c r="G764" s="95">
        <f t="shared" si="43"/>
        <v>0</v>
      </c>
      <c r="J764" s="90" t="s">
        <v>114</v>
      </c>
      <c r="K764" s="91"/>
      <c r="L764" s="91"/>
      <c r="M764" s="91"/>
      <c r="N764" s="91"/>
      <c r="O764" s="91"/>
      <c r="P764" s="91"/>
      <c r="Q764" s="91"/>
      <c r="R764" s="91"/>
      <c r="S764" s="91"/>
    </row>
    <row r="765" spans="1:19" hidden="1" x14ac:dyDescent="0.2">
      <c r="A765" s="95" t="s">
        <v>618</v>
      </c>
      <c r="B765" s="95">
        <f>_xlfn.XLOOKUP(D765,'M A C R O S'!R:R,'M A C R O S'!J:J,0)</f>
        <v>0</v>
      </c>
      <c r="C765" s="95">
        <f>_xlfn.XLOOKUP(J765,'F U L L   S E T S  (-10%)'!T:T,'F U L L   S E T S  (-10%)'!K:K,0)+_xlfn.XLOOKUP(J765,'M A C R O S'!R:R,'M A C R O S'!J:J,0)</f>
        <v>0</v>
      </c>
      <c r="D765" s="95" t="s">
        <v>410</v>
      </c>
      <c r="E765" s="95">
        <f t="shared" si="48"/>
        <v>0</v>
      </c>
      <c r="F765" s="95">
        <v>10091</v>
      </c>
      <c r="G765" s="95">
        <f t="shared" si="43"/>
        <v>0</v>
      </c>
      <c r="J765" s="90" t="s">
        <v>114</v>
      </c>
      <c r="K765" s="91"/>
      <c r="L765" s="91"/>
      <c r="M765" s="91"/>
      <c r="N765" s="91"/>
      <c r="O765" s="91"/>
      <c r="P765" s="91"/>
      <c r="Q765" s="91"/>
      <c r="R765" s="91"/>
      <c r="S765" s="91"/>
    </row>
    <row r="766" spans="1:19" hidden="1" x14ac:dyDescent="0.2">
      <c r="A766" s="95" t="s">
        <v>618</v>
      </c>
      <c r="B766" s="95">
        <f>_xlfn.XLOOKUP(D766,'M A C R O S'!R:R,'M A C R O S'!J:J,0)</f>
        <v>0</v>
      </c>
      <c r="C766" s="95">
        <f>_xlfn.XLOOKUP(J766,'F U L L   S E T S  (-10%)'!T:T,'F U L L   S E T S  (-10%)'!K:K,0)+_xlfn.XLOOKUP(J766,'M A C R O S'!R:R,'M A C R O S'!J:J,0)</f>
        <v>0</v>
      </c>
      <c r="D766" s="95" t="s">
        <v>412</v>
      </c>
      <c r="E766" s="95">
        <f t="shared" si="48"/>
        <v>0</v>
      </c>
      <c r="F766" s="95">
        <v>10091</v>
      </c>
      <c r="G766" s="95">
        <f t="shared" si="43"/>
        <v>0</v>
      </c>
      <c r="J766" s="90" t="s">
        <v>114</v>
      </c>
      <c r="K766" s="91"/>
      <c r="L766" s="91"/>
      <c r="M766" s="91"/>
      <c r="N766" s="91"/>
      <c r="O766" s="91"/>
      <c r="P766" s="91"/>
      <c r="Q766" s="91"/>
      <c r="R766" s="91"/>
      <c r="S766" s="91"/>
    </row>
    <row r="767" spans="1:19" hidden="1" x14ac:dyDescent="0.2">
      <c r="A767" s="95" t="s">
        <v>618</v>
      </c>
      <c r="B767" s="95">
        <f>_xlfn.XLOOKUP(D767,'M A C R O S'!R:R,'M A C R O S'!J:J,0)</f>
        <v>0</v>
      </c>
      <c r="C767" s="95">
        <f>_xlfn.XLOOKUP(J767,'F U L L   S E T S  (-10%)'!T:T,'F U L L   S E T S  (-10%)'!K:K,0)+_xlfn.XLOOKUP(J767,'M A C R O S'!R:R,'M A C R O S'!J:J,0)</f>
        <v>0</v>
      </c>
      <c r="D767" s="95" t="s">
        <v>414</v>
      </c>
      <c r="E767" s="95">
        <f t="shared" si="48"/>
        <v>0</v>
      </c>
      <c r="F767" s="95">
        <v>10091</v>
      </c>
      <c r="G767" s="95">
        <f t="shared" si="43"/>
        <v>0</v>
      </c>
      <c r="J767" s="90" t="s">
        <v>114</v>
      </c>
      <c r="K767" s="91"/>
      <c r="L767" s="91"/>
      <c r="M767" s="91"/>
      <c r="N767" s="91"/>
      <c r="O767" s="91"/>
      <c r="P767" s="91"/>
      <c r="Q767" s="91"/>
      <c r="R767" s="91"/>
      <c r="S767" s="91"/>
    </row>
    <row r="768" spans="1:19" hidden="1" x14ac:dyDescent="0.2">
      <c r="A768" s="95" t="s">
        <v>618</v>
      </c>
      <c r="B768" s="95">
        <f>_xlfn.XLOOKUP(D768,'M A C R O S'!R:R,'M A C R O S'!J:J,0)</f>
        <v>0</v>
      </c>
      <c r="C768" s="95">
        <f>_xlfn.XLOOKUP(J768,'F U L L   S E T S  (-10%)'!T:T,'F U L L   S E T S  (-10%)'!K:K,0)+_xlfn.XLOOKUP(J768,'M A C R O S'!R:R,'M A C R O S'!J:J,0)</f>
        <v>0</v>
      </c>
      <c r="D768" s="95" t="s">
        <v>416</v>
      </c>
      <c r="E768" s="95">
        <f t="shared" si="48"/>
        <v>0</v>
      </c>
      <c r="F768" s="95">
        <v>10091</v>
      </c>
      <c r="G768" s="95">
        <f t="shared" si="43"/>
        <v>0</v>
      </c>
      <c r="J768" s="90" t="s">
        <v>114</v>
      </c>
      <c r="K768" s="91"/>
      <c r="L768" s="91"/>
      <c r="M768" s="91"/>
      <c r="N768" s="91"/>
      <c r="O768" s="91"/>
      <c r="P768" s="91"/>
      <c r="Q768" s="91"/>
      <c r="R768" s="91"/>
      <c r="S768" s="91"/>
    </row>
    <row r="769" spans="1:19" hidden="1" x14ac:dyDescent="0.2">
      <c r="A769" s="95" t="s">
        <v>618</v>
      </c>
      <c r="B769" s="95">
        <f>_xlfn.XLOOKUP(D769,'M A C R O S'!R:R,'M A C R O S'!J:J,0)</f>
        <v>0</v>
      </c>
      <c r="C769" s="95">
        <f>_xlfn.XLOOKUP(J769,'F U L L   S E T S  (-10%)'!T:T,'F U L L   S E T S  (-10%)'!K:K,0)+_xlfn.XLOOKUP(J769,'M A C R O S'!R:R,'M A C R O S'!J:J,0)</f>
        <v>0</v>
      </c>
      <c r="D769" s="95" t="s">
        <v>418</v>
      </c>
      <c r="E769" s="95">
        <f t="shared" si="48"/>
        <v>0</v>
      </c>
      <c r="F769" s="95">
        <v>10091</v>
      </c>
      <c r="G769" s="95">
        <f t="shared" si="43"/>
        <v>0</v>
      </c>
      <c r="J769" s="90" t="s">
        <v>114</v>
      </c>
      <c r="K769" s="91"/>
      <c r="L769" s="91"/>
      <c r="M769" s="91"/>
      <c r="N769" s="91"/>
      <c r="O769" s="91"/>
      <c r="P769" s="91"/>
      <c r="Q769" s="91"/>
      <c r="R769" s="91"/>
      <c r="S769" s="91"/>
    </row>
    <row r="770" spans="1:19" hidden="1" x14ac:dyDescent="0.2">
      <c r="A770" s="161" t="s">
        <v>618</v>
      </c>
      <c r="B770" s="161">
        <f>_xlfn.XLOOKUP(D770,'M A C R O S'!R:R,'M A C R O S'!K:K,0)</f>
        <v>0</v>
      </c>
      <c r="C770" s="161">
        <f t="shared" ref="C770:C784" si="49">SUM(K770+M770+O770)</f>
        <v>0</v>
      </c>
      <c r="D770" s="161" t="s">
        <v>259</v>
      </c>
      <c r="E770" s="161">
        <f t="shared" si="48"/>
        <v>0</v>
      </c>
      <c r="F770" s="161">
        <v>10094</v>
      </c>
      <c r="G770" s="161">
        <f t="shared" ref="G770:G833" si="50">IF(C770&gt;0,10*C770/E770,0)</f>
        <v>0</v>
      </c>
      <c r="J770" s="91" t="s">
        <v>93</v>
      </c>
      <c r="K770" s="91">
        <f>_xlfn.XLOOKUP(J770,'F U L L   S E T S  (-10%)'!T:T,'F U L L   S E T S  (-10%)'!L:L,0)</f>
        <v>0</v>
      </c>
      <c r="L770" s="90" t="s">
        <v>95</v>
      </c>
      <c r="M770" s="91">
        <f>_xlfn.XLOOKUP(L770,'F U L L   S E T S  (-10%)'!T:T,'F U L L   S E T S  (-10%)'!L:L,0)+_xlfn.XLOOKUP(L770,'M A C R O S'!R:R,'M A C R O S'!K:K,0)</f>
        <v>0</v>
      </c>
      <c r="N770" s="91"/>
      <c r="O770" s="91"/>
      <c r="P770" s="91"/>
      <c r="Q770" s="91"/>
      <c r="R770" s="91"/>
      <c r="S770" s="91"/>
    </row>
    <row r="771" spans="1:19" hidden="1" x14ac:dyDescent="0.2">
      <c r="A771" s="95" t="s">
        <v>618</v>
      </c>
      <c r="B771" s="95">
        <f>_xlfn.XLOOKUP(D771,'M A C R O S'!R:R,'M A C R O S'!K:K,0)</f>
        <v>0</v>
      </c>
      <c r="C771" s="95">
        <f t="shared" si="49"/>
        <v>0</v>
      </c>
      <c r="D771" s="95" t="s">
        <v>261</v>
      </c>
      <c r="E771" s="95">
        <f t="shared" si="48"/>
        <v>0</v>
      </c>
      <c r="F771" s="95">
        <v>10094</v>
      </c>
      <c r="G771" s="95">
        <f t="shared" si="50"/>
        <v>0</v>
      </c>
      <c r="J771" s="91" t="s">
        <v>93</v>
      </c>
      <c r="K771" s="91">
        <f>_xlfn.XLOOKUP(J771,'F U L L   S E T S  (-10%)'!T:T,'F U L L   S E T S  (-10%)'!L:L,0)</f>
        <v>0</v>
      </c>
      <c r="L771" s="90" t="s">
        <v>95</v>
      </c>
      <c r="M771" s="91">
        <f>_xlfn.XLOOKUP(L771,'F U L L   S E T S  (-10%)'!T:T,'F U L L   S E T S  (-10%)'!L:L,0)+_xlfn.XLOOKUP(L771,'M A C R O S'!R:R,'M A C R O S'!K:K,0)</f>
        <v>0</v>
      </c>
      <c r="N771" s="91"/>
      <c r="O771" s="91"/>
      <c r="P771" s="91"/>
      <c r="Q771" s="91"/>
      <c r="R771" s="91"/>
      <c r="S771" s="91"/>
    </row>
    <row r="772" spans="1:19" hidden="1" x14ac:dyDescent="0.2">
      <c r="A772" s="95" t="s">
        <v>618</v>
      </c>
      <c r="B772" s="95">
        <f>_xlfn.XLOOKUP(D772,'M A C R O S'!R:R,'M A C R O S'!K:K,0)</f>
        <v>0</v>
      </c>
      <c r="C772" s="95">
        <f t="shared" si="49"/>
        <v>0</v>
      </c>
      <c r="D772" s="95" t="s">
        <v>263</v>
      </c>
      <c r="E772" s="95">
        <f t="shared" si="48"/>
        <v>0</v>
      </c>
      <c r="F772" s="95">
        <v>10094</v>
      </c>
      <c r="G772" s="95">
        <f t="shared" si="50"/>
        <v>0</v>
      </c>
      <c r="J772" s="91" t="s">
        <v>93</v>
      </c>
      <c r="K772" s="91">
        <f>_xlfn.XLOOKUP(J772,'F U L L   S E T S  (-10%)'!T:T,'F U L L   S E T S  (-10%)'!L:L,0)</f>
        <v>0</v>
      </c>
      <c r="L772" s="90" t="s">
        <v>95</v>
      </c>
      <c r="M772" s="91">
        <f>_xlfn.XLOOKUP(L772,'F U L L   S E T S  (-10%)'!T:T,'F U L L   S E T S  (-10%)'!L:L,0)+_xlfn.XLOOKUP(L772,'M A C R O S'!R:R,'M A C R O S'!K:K,0)</f>
        <v>0</v>
      </c>
      <c r="N772" s="91"/>
      <c r="O772" s="91"/>
      <c r="P772" s="91"/>
      <c r="Q772" s="91"/>
      <c r="R772" s="91"/>
      <c r="S772" s="91"/>
    </row>
    <row r="773" spans="1:19" hidden="1" x14ac:dyDescent="0.2">
      <c r="A773" s="95" t="s">
        <v>618</v>
      </c>
      <c r="B773" s="95">
        <f>_xlfn.XLOOKUP(D773,'M A C R O S'!R:R,'M A C R O S'!K:K,0)</f>
        <v>0</v>
      </c>
      <c r="C773" s="95">
        <f t="shared" si="49"/>
        <v>0</v>
      </c>
      <c r="D773" s="95" t="s">
        <v>265</v>
      </c>
      <c r="E773" s="95">
        <f t="shared" si="48"/>
        <v>0</v>
      </c>
      <c r="F773" s="95">
        <v>10094</v>
      </c>
      <c r="G773" s="95">
        <f t="shared" si="50"/>
        <v>0</v>
      </c>
      <c r="J773" s="91" t="s">
        <v>93</v>
      </c>
      <c r="K773" s="91">
        <f>_xlfn.XLOOKUP(J773,'F U L L   S E T S  (-10%)'!T:T,'F U L L   S E T S  (-10%)'!L:L,0)</f>
        <v>0</v>
      </c>
      <c r="L773" s="90" t="s">
        <v>95</v>
      </c>
      <c r="M773" s="91">
        <f>_xlfn.XLOOKUP(L773,'F U L L   S E T S  (-10%)'!T:T,'F U L L   S E T S  (-10%)'!L:L,0)+_xlfn.XLOOKUP(L773,'M A C R O S'!R:R,'M A C R O S'!K:K,0)</f>
        <v>0</v>
      </c>
      <c r="N773" s="91"/>
      <c r="O773" s="91"/>
      <c r="P773" s="91"/>
      <c r="Q773" s="91"/>
      <c r="R773" s="91"/>
      <c r="S773" s="91"/>
    </row>
    <row r="774" spans="1:19" hidden="1" x14ac:dyDescent="0.2">
      <c r="A774" s="95" t="s">
        <v>618</v>
      </c>
      <c r="B774" s="95">
        <f>_xlfn.XLOOKUP(D774,'M A C R O S'!R:R,'M A C R O S'!K:K,0)</f>
        <v>0</v>
      </c>
      <c r="C774" s="95">
        <f t="shared" si="49"/>
        <v>0</v>
      </c>
      <c r="D774" s="95" t="s">
        <v>267</v>
      </c>
      <c r="E774" s="95">
        <f t="shared" si="48"/>
        <v>0</v>
      </c>
      <c r="F774" s="95">
        <v>10094</v>
      </c>
      <c r="G774" s="95">
        <f t="shared" si="50"/>
        <v>0</v>
      </c>
      <c r="J774" s="91" t="s">
        <v>93</v>
      </c>
      <c r="K774" s="91">
        <f>_xlfn.XLOOKUP(J774,'F U L L   S E T S  (-10%)'!T:T,'F U L L   S E T S  (-10%)'!L:L,0)</f>
        <v>0</v>
      </c>
      <c r="L774" s="90" t="s">
        <v>95</v>
      </c>
      <c r="M774" s="91">
        <f>_xlfn.XLOOKUP(L774,'F U L L   S E T S  (-10%)'!T:T,'F U L L   S E T S  (-10%)'!L:L,0)+_xlfn.XLOOKUP(L774,'M A C R O S'!R:R,'M A C R O S'!K:K,0)</f>
        <v>0</v>
      </c>
      <c r="N774" s="91"/>
      <c r="O774" s="91"/>
      <c r="P774" s="91"/>
      <c r="Q774" s="91"/>
      <c r="R774" s="91"/>
      <c r="S774" s="91"/>
    </row>
    <row r="775" spans="1:19" hidden="1" x14ac:dyDescent="0.2">
      <c r="A775" s="95" t="s">
        <v>618</v>
      </c>
      <c r="B775" s="95">
        <f>_xlfn.XLOOKUP(D775,'M A C R O S'!R:R,'M A C R O S'!K:K,0)</f>
        <v>0</v>
      </c>
      <c r="C775" s="95">
        <f t="shared" si="49"/>
        <v>0</v>
      </c>
      <c r="D775" s="95" t="s">
        <v>269</v>
      </c>
      <c r="E775" s="95">
        <f t="shared" si="48"/>
        <v>0</v>
      </c>
      <c r="F775" s="95">
        <v>10094</v>
      </c>
      <c r="G775" s="95">
        <f t="shared" si="50"/>
        <v>0</v>
      </c>
      <c r="J775" s="91" t="s">
        <v>93</v>
      </c>
      <c r="K775" s="91">
        <f>_xlfn.XLOOKUP(J775,'F U L L   S E T S  (-10%)'!T:T,'F U L L   S E T S  (-10%)'!L:L,0)</f>
        <v>0</v>
      </c>
      <c r="L775" s="90" t="s">
        <v>95</v>
      </c>
      <c r="M775" s="91">
        <f>_xlfn.XLOOKUP(L775,'F U L L   S E T S  (-10%)'!T:T,'F U L L   S E T S  (-10%)'!L:L,0)+_xlfn.XLOOKUP(L775,'M A C R O S'!R:R,'M A C R O S'!K:K,0)</f>
        <v>0</v>
      </c>
      <c r="N775" s="91"/>
      <c r="O775" s="91"/>
      <c r="P775" s="91"/>
      <c r="Q775" s="91"/>
      <c r="R775" s="91"/>
      <c r="S775" s="91"/>
    </row>
    <row r="776" spans="1:19" hidden="1" x14ac:dyDescent="0.2">
      <c r="A776" s="95" t="s">
        <v>618</v>
      </c>
      <c r="B776" s="95">
        <f>_xlfn.XLOOKUP(D776,'M A C R O S'!R:R,'M A C R O S'!K:K,0)</f>
        <v>0</v>
      </c>
      <c r="C776" s="95">
        <f t="shared" si="49"/>
        <v>0</v>
      </c>
      <c r="D776" s="40" t="s">
        <v>271</v>
      </c>
      <c r="E776" s="95">
        <f t="shared" si="48"/>
        <v>0</v>
      </c>
      <c r="F776" s="95">
        <v>10094</v>
      </c>
      <c r="G776" s="95">
        <f t="shared" si="50"/>
        <v>0</v>
      </c>
      <c r="J776" s="91" t="s">
        <v>93</v>
      </c>
      <c r="K776" s="91">
        <f>_xlfn.XLOOKUP(J776,'F U L L   S E T S  (-10%)'!T:T,'F U L L   S E T S  (-10%)'!L:L,0)</f>
        <v>0</v>
      </c>
      <c r="L776" s="90" t="s">
        <v>95</v>
      </c>
      <c r="M776" s="91">
        <f>_xlfn.XLOOKUP(L776,'F U L L   S E T S  (-10%)'!T:T,'F U L L   S E T S  (-10%)'!L:L,0)+_xlfn.XLOOKUP(L776,'M A C R O S'!R:R,'M A C R O S'!K:K,0)</f>
        <v>0</v>
      </c>
      <c r="N776" s="91"/>
      <c r="O776" s="91"/>
      <c r="P776" s="91"/>
      <c r="Q776" s="91"/>
      <c r="R776" s="91"/>
      <c r="S776" s="91"/>
    </row>
    <row r="777" spans="1:19" hidden="1" x14ac:dyDescent="0.2">
      <c r="A777" s="95" t="s">
        <v>618</v>
      </c>
      <c r="B777" s="95">
        <f>_xlfn.XLOOKUP(D777,'M A C R O S'!R:R,'M A C R O S'!K:K,0)</f>
        <v>0</v>
      </c>
      <c r="C777" s="95">
        <f t="shared" si="49"/>
        <v>0</v>
      </c>
      <c r="D777" s="40" t="s">
        <v>273</v>
      </c>
      <c r="E777" s="95">
        <f t="shared" si="48"/>
        <v>0</v>
      </c>
      <c r="F777" s="95">
        <v>10094</v>
      </c>
      <c r="G777" s="95">
        <f t="shared" si="50"/>
        <v>0</v>
      </c>
      <c r="J777" s="91" t="s">
        <v>93</v>
      </c>
      <c r="K777" s="91">
        <f>_xlfn.XLOOKUP(J777,'F U L L   S E T S  (-10%)'!T:T,'F U L L   S E T S  (-10%)'!L:L,0)</f>
        <v>0</v>
      </c>
      <c r="L777" s="90" t="s">
        <v>95</v>
      </c>
      <c r="M777" s="91">
        <f>_xlfn.XLOOKUP(L777,'F U L L   S E T S  (-10%)'!T:T,'F U L L   S E T S  (-10%)'!L:L,0)+_xlfn.XLOOKUP(L777,'M A C R O S'!R:R,'M A C R O S'!K:K,0)</f>
        <v>0</v>
      </c>
      <c r="N777" s="91"/>
      <c r="O777" s="91"/>
      <c r="P777" s="91"/>
      <c r="Q777" s="91"/>
      <c r="R777" s="91"/>
      <c r="S777" s="91"/>
    </row>
    <row r="778" spans="1:19" hidden="1" x14ac:dyDescent="0.2">
      <c r="A778" s="95" t="s">
        <v>618</v>
      </c>
      <c r="B778" s="95">
        <f>_xlfn.XLOOKUP(D778,'M A C R O S'!R:R,'M A C R O S'!K:K,0)</f>
        <v>0</v>
      </c>
      <c r="C778" s="95">
        <f t="shared" si="49"/>
        <v>0</v>
      </c>
      <c r="D778" s="40" t="s">
        <v>275</v>
      </c>
      <c r="E778" s="95">
        <f t="shared" si="48"/>
        <v>0</v>
      </c>
      <c r="F778" s="95">
        <v>10094</v>
      </c>
      <c r="G778" s="95">
        <f t="shared" si="50"/>
        <v>0</v>
      </c>
      <c r="J778" s="91" t="s">
        <v>93</v>
      </c>
      <c r="K778" s="91">
        <f>_xlfn.XLOOKUP(J778,'F U L L   S E T S  (-10%)'!T:T,'F U L L   S E T S  (-10%)'!L:L,0)</f>
        <v>0</v>
      </c>
      <c r="L778" s="90" t="s">
        <v>95</v>
      </c>
      <c r="M778" s="91">
        <f>_xlfn.XLOOKUP(L778,'F U L L   S E T S  (-10%)'!T:T,'F U L L   S E T S  (-10%)'!L:L,0)+_xlfn.XLOOKUP(L778,'M A C R O S'!R:R,'M A C R O S'!K:K,0)</f>
        <v>0</v>
      </c>
      <c r="N778" s="91"/>
      <c r="O778" s="91"/>
      <c r="P778" s="91"/>
      <c r="Q778" s="91"/>
      <c r="R778" s="91"/>
      <c r="S778" s="91"/>
    </row>
    <row r="779" spans="1:19" hidden="1" x14ac:dyDescent="0.2">
      <c r="A779" s="95" t="s">
        <v>618</v>
      </c>
      <c r="B779" s="95">
        <f>_xlfn.XLOOKUP(D779,'M A C R O S'!R:R,'M A C R O S'!K:K,0)</f>
        <v>0</v>
      </c>
      <c r="C779" s="95">
        <f t="shared" si="49"/>
        <v>0</v>
      </c>
      <c r="D779" s="40" t="s">
        <v>277</v>
      </c>
      <c r="E779" s="95">
        <f t="shared" si="48"/>
        <v>0</v>
      </c>
      <c r="F779" s="95">
        <v>10094</v>
      </c>
      <c r="G779" s="95">
        <f t="shared" si="50"/>
        <v>0</v>
      </c>
      <c r="J779" s="91" t="s">
        <v>93</v>
      </c>
      <c r="K779" s="91">
        <f>_xlfn.XLOOKUP(J779,'F U L L   S E T S  (-10%)'!T:T,'F U L L   S E T S  (-10%)'!L:L,0)</f>
        <v>0</v>
      </c>
      <c r="L779" s="90" t="s">
        <v>95</v>
      </c>
      <c r="M779" s="91">
        <f>_xlfn.XLOOKUP(L779,'F U L L   S E T S  (-10%)'!T:T,'F U L L   S E T S  (-10%)'!L:L,0)+_xlfn.XLOOKUP(L779,'M A C R O S'!R:R,'M A C R O S'!K:K,0)</f>
        <v>0</v>
      </c>
      <c r="N779" s="91"/>
      <c r="O779" s="91"/>
      <c r="P779" s="91"/>
      <c r="Q779" s="91"/>
      <c r="R779" s="91"/>
      <c r="S779" s="91"/>
    </row>
    <row r="780" spans="1:19" hidden="1" x14ac:dyDescent="0.2">
      <c r="A780" s="95" t="s">
        <v>618</v>
      </c>
      <c r="B780" s="95">
        <f>_xlfn.XLOOKUP(D780,'M A C R O S'!R:R,'M A C R O S'!K:K,0)</f>
        <v>0</v>
      </c>
      <c r="C780" s="95">
        <f t="shared" si="49"/>
        <v>0</v>
      </c>
      <c r="D780" s="40" t="s">
        <v>279</v>
      </c>
      <c r="E780" s="95">
        <f t="shared" si="48"/>
        <v>0</v>
      </c>
      <c r="F780" s="95">
        <v>10094</v>
      </c>
      <c r="G780" s="95">
        <f t="shared" si="50"/>
        <v>0</v>
      </c>
      <c r="J780" s="91" t="s">
        <v>93</v>
      </c>
      <c r="K780" s="91">
        <f>_xlfn.XLOOKUP(J780,'F U L L   S E T S  (-10%)'!T:T,'F U L L   S E T S  (-10%)'!L:L,0)</f>
        <v>0</v>
      </c>
      <c r="L780" s="90" t="s">
        <v>95</v>
      </c>
      <c r="M780" s="91">
        <f>_xlfn.XLOOKUP(L780,'F U L L   S E T S  (-10%)'!T:T,'F U L L   S E T S  (-10%)'!L:L,0)+_xlfn.XLOOKUP(L780,'M A C R O S'!R:R,'M A C R O S'!K:K,0)</f>
        <v>0</v>
      </c>
      <c r="N780" s="91"/>
      <c r="O780" s="91"/>
      <c r="P780" s="91"/>
      <c r="Q780" s="91"/>
      <c r="R780" s="91"/>
      <c r="S780" s="91"/>
    </row>
    <row r="781" spans="1:19" hidden="1" x14ac:dyDescent="0.2">
      <c r="A781" s="95" t="s">
        <v>618</v>
      </c>
      <c r="B781" s="95">
        <f>_xlfn.XLOOKUP(D781,'M A C R O S'!R:R,'M A C R O S'!K:K,0)</f>
        <v>0</v>
      </c>
      <c r="C781" s="95">
        <f t="shared" si="49"/>
        <v>0</v>
      </c>
      <c r="D781" s="40" t="s">
        <v>281</v>
      </c>
      <c r="E781" s="95">
        <f t="shared" si="48"/>
        <v>0</v>
      </c>
      <c r="F781" s="95">
        <v>10094</v>
      </c>
      <c r="G781" s="95">
        <f t="shared" si="50"/>
        <v>0</v>
      </c>
      <c r="J781" s="91" t="s">
        <v>93</v>
      </c>
      <c r="K781" s="91">
        <f>_xlfn.XLOOKUP(J781,'F U L L   S E T S  (-10%)'!T:T,'F U L L   S E T S  (-10%)'!L:L,0)</f>
        <v>0</v>
      </c>
      <c r="L781" s="90" t="s">
        <v>95</v>
      </c>
      <c r="M781" s="91">
        <f>_xlfn.XLOOKUP(L781,'F U L L   S E T S  (-10%)'!T:T,'F U L L   S E T S  (-10%)'!L:L,0)+_xlfn.XLOOKUP(L781,'M A C R O S'!R:R,'M A C R O S'!K:K,0)</f>
        <v>0</v>
      </c>
      <c r="N781" s="91"/>
      <c r="O781" s="91"/>
      <c r="P781" s="91"/>
      <c r="Q781" s="91"/>
      <c r="R781" s="91"/>
      <c r="S781" s="91"/>
    </row>
    <row r="782" spans="1:19" hidden="1" x14ac:dyDescent="0.2">
      <c r="A782" s="95" t="s">
        <v>618</v>
      </c>
      <c r="B782" s="95">
        <f>_xlfn.XLOOKUP(D782,'M A C R O S'!R:R,'M A C R O S'!K:K,0)</f>
        <v>0</v>
      </c>
      <c r="C782" s="95">
        <f t="shared" si="49"/>
        <v>0</v>
      </c>
      <c r="D782" s="40" t="s">
        <v>283</v>
      </c>
      <c r="E782" s="95">
        <f t="shared" si="48"/>
        <v>0</v>
      </c>
      <c r="F782" s="95">
        <v>10094</v>
      </c>
      <c r="G782" s="95">
        <f t="shared" si="50"/>
        <v>0</v>
      </c>
      <c r="J782" s="91" t="s">
        <v>93</v>
      </c>
      <c r="K782" s="91">
        <f>_xlfn.XLOOKUP(J782,'F U L L   S E T S  (-10%)'!T:T,'F U L L   S E T S  (-10%)'!L:L,0)</f>
        <v>0</v>
      </c>
      <c r="L782" s="90" t="s">
        <v>95</v>
      </c>
      <c r="M782" s="91">
        <f>_xlfn.XLOOKUP(L782,'F U L L   S E T S  (-10%)'!T:T,'F U L L   S E T S  (-10%)'!L:L,0)+_xlfn.XLOOKUP(L782,'M A C R O S'!R:R,'M A C R O S'!K:K,0)</f>
        <v>0</v>
      </c>
      <c r="N782" s="91"/>
      <c r="O782" s="91"/>
      <c r="P782" s="91"/>
      <c r="Q782" s="91"/>
      <c r="R782" s="91"/>
      <c r="S782" s="91"/>
    </row>
    <row r="783" spans="1:19" hidden="1" x14ac:dyDescent="0.2">
      <c r="A783" s="95" t="s">
        <v>618</v>
      </c>
      <c r="B783" s="95">
        <f>_xlfn.XLOOKUP(D783,'M A C R O S'!R:R,'M A C R O S'!K:K,0)</f>
        <v>0</v>
      </c>
      <c r="C783" s="95">
        <f t="shared" si="49"/>
        <v>0</v>
      </c>
      <c r="D783" s="40" t="s">
        <v>285</v>
      </c>
      <c r="E783" s="95">
        <f t="shared" si="48"/>
        <v>0</v>
      </c>
      <c r="F783" s="95">
        <v>10094</v>
      </c>
      <c r="G783" s="95">
        <f t="shared" si="50"/>
        <v>0</v>
      </c>
      <c r="J783" s="91" t="s">
        <v>93</v>
      </c>
      <c r="K783" s="91">
        <f>_xlfn.XLOOKUP(J783,'F U L L   S E T S  (-10%)'!T:T,'F U L L   S E T S  (-10%)'!L:L,0)</f>
        <v>0</v>
      </c>
      <c r="L783" s="90" t="s">
        <v>95</v>
      </c>
      <c r="M783" s="91">
        <f>_xlfn.XLOOKUP(L783,'F U L L   S E T S  (-10%)'!T:T,'F U L L   S E T S  (-10%)'!L:L,0)+_xlfn.XLOOKUP(L783,'M A C R O S'!R:R,'M A C R O S'!K:K,0)</f>
        <v>0</v>
      </c>
      <c r="N783" s="91"/>
      <c r="O783" s="91"/>
      <c r="P783" s="91"/>
      <c r="Q783" s="91"/>
      <c r="R783" s="91"/>
      <c r="S783" s="91"/>
    </row>
    <row r="784" spans="1:19" hidden="1" x14ac:dyDescent="0.2">
      <c r="A784" s="95" t="s">
        <v>618</v>
      </c>
      <c r="B784" s="95">
        <f>_xlfn.XLOOKUP(D784,'M A C R O S'!R:R,'M A C R O S'!K:K,0)</f>
        <v>0</v>
      </c>
      <c r="C784" s="95">
        <f t="shared" si="49"/>
        <v>0</v>
      </c>
      <c r="D784" s="40" t="s">
        <v>287</v>
      </c>
      <c r="E784" s="95">
        <f t="shared" si="48"/>
        <v>0</v>
      </c>
      <c r="F784" s="95">
        <v>10094</v>
      </c>
      <c r="G784" s="95">
        <f t="shared" si="50"/>
        <v>0</v>
      </c>
      <c r="J784" s="91" t="s">
        <v>93</v>
      </c>
      <c r="K784" s="91">
        <f>_xlfn.XLOOKUP(J784,'F U L L   S E T S  (-10%)'!T:T,'F U L L   S E T S  (-10%)'!L:L,0)</f>
        <v>0</v>
      </c>
      <c r="L784" s="90" t="s">
        <v>95</v>
      </c>
      <c r="M784" s="91">
        <f>_xlfn.XLOOKUP(L784,'F U L L   S E T S  (-10%)'!T:T,'F U L L   S E T S  (-10%)'!L:L,0)+_xlfn.XLOOKUP(L784,'M A C R O S'!R:R,'M A C R O S'!K:K,0)</f>
        <v>0</v>
      </c>
      <c r="N784" s="91"/>
      <c r="O784" s="91"/>
      <c r="P784" s="91"/>
      <c r="Q784" s="91"/>
      <c r="R784" s="91"/>
      <c r="S784" s="91"/>
    </row>
    <row r="785" spans="1:19" hidden="1" x14ac:dyDescent="0.2">
      <c r="A785" s="163" t="s">
        <v>618</v>
      </c>
      <c r="B785" s="163">
        <f>_xlfn.XLOOKUP(D785,'M A C R O S'!R:R,'M A C R O S'!K:K,0)</f>
        <v>0</v>
      </c>
      <c r="C785" s="163">
        <f>_xlfn.XLOOKUP(J785,'F U L L   S E T S  (-10%)'!T:T,'F U L L   S E T S  (-10%)'!L:L,0)+_xlfn.XLOOKUP('Data Sheet '!J785,'M A C R O S'!R:R,'M A C R O S'!K:K,0)</f>
        <v>0</v>
      </c>
      <c r="D785" s="163" t="s">
        <v>340</v>
      </c>
      <c r="E785" s="163">
        <f t="shared" si="48"/>
        <v>0</v>
      </c>
      <c r="F785" s="163">
        <v>10094</v>
      </c>
      <c r="G785" s="161">
        <f t="shared" si="50"/>
        <v>0</v>
      </c>
      <c r="J785" s="90" t="s">
        <v>106</v>
      </c>
      <c r="K785" s="91"/>
      <c r="L785" s="91"/>
      <c r="M785" s="91"/>
      <c r="N785" s="91"/>
      <c r="O785" s="91"/>
      <c r="P785" s="91"/>
      <c r="Q785" s="91"/>
      <c r="R785" s="91"/>
      <c r="S785" s="91"/>
    </row>
    <row r="786" spans="1:19" hidden="1" x14ac:dyDescent="0.2">
      <c r="A786" s="95" t="s">
        <v>618</v>
      </c>
      <c r="B786" s="95">
        <f>_xlfn.XLOOKUP(D786,'M A C R O S'!R:R,'M A C R O S'!K:K,0)</f>
        <v>0</v>
      </c>
      <c r="C786" s="95">
        <f>_xlfn.XLOOKUP(J786,'F U L L   S E T S  (-10%)'!T:T,'F U L L   S E T S  (-10%)'!L:L,0)+_xlfn.XLOOKUP('Data Sheet '!J786,'M A C R O S'!R:R,'M A C R O S'!K:K,0)</f>
        <v>0</v>
      </c>
      <c r="D786" s="95" t="s">
        <v>342</v>
      </c>
      <c r="E786" s="95">
        <f t="shared" si="48"/>
        <v>0</v>
      </c>
      <c r="F786" s="95">
        <v>10094</v>
      </c>
      <c r="G786" s="95">
        <f t="shared" si="50"/>
        <v>0</v>
      </c>
      <c r="J786" s="90" t="s">
        <v>106</v>
      </c>
      <c r="K786" s="91"/>
      <c r="L786" s="91"/>
      <c r="M786" s="91"/>
      <c r="N786" s="91"/>
      <c r="O786" s="91"/>
      <c r="P786" s="91"/>
      <c r="Q786" s="91"/>
      <c r="R786" s="91"/>
      <c r="S786" s="91"/>
    </row>
    <row r="787" spans="1:19" hidden="1" x14ac:dyDescent="0.2">
      <c r="A787" s="95" t="s">
        <v>618</v>
      </c>
      <c r="B787" s="95">
        <f>_xlfn.XLOOKUP(D787,'M A C R O S'!R:R,'M A C R O S'!K:K,0)</f>
        <v>0</v>
      </c>
      <c r="C787" s="95">
        <f>_xlfn.XLOOKUP(J787,'F U L L   S E T S  (-10%)'!T:T,'F U L L   S E T S  (-10%)'!L:L,0)+_xlfn.XLOOKUP('Data Sheet '!J787,'M A C R O S'!R:R,'M A C R O S'!K:K,0)</f>
        <v>0</v>
      </c>
      <c r="D787" s="95" t="s">
        <v>344</v>
      </c>
      <c r="E787" s="95">
        <f t="shared" si="48"/>
        <v>0</v>
      </c>
      <c r="F787" s="95">
        <v>10094</v>
      </c>
      <c r="G787" s="95">
        <f t="shared" si="50"/>
        <v>0</v>
      </c>
      <c r="J787" s="90" t="s">
        <v>106</v>
      </c>
      <c r="K787" s="91"/>
      <c r="L787" s="91"/>
      <c r="M787" s="91"/>
      <c r="N787" s="91"/>
      <c r="O787" s="91"/>
      <c r="P787" s="91"/>
      <c r="Q787" s="91"/>
      <c r="R787" s="91"/>
      <c r="S787" s="91"/>
    </row>
    <row r="788" spans="1:19" hidden="1" x14ac:dyDescent="0.2">
      <c r="A788" s="95" t="s">
        <v>618</v>
      </c>
      <c r="B788" s="95">
        <f>_xlfn.XLOOKUP(D788,'M A C R O S'!R:R,'M A C R O S'!K:K,0)</f>
        <v>0</v>
      </c>
      <c r="C788" s="95">
        <f>_xlfn.XLOOKUP(J788,'F U L L   S E T S  (-10%)'!T:T,'F U L L   S E T S  (-10%)'!L:L,0)+_xlfn.XLOOKUP('Data Sheet '!J788,'M A C R O S'!R:R,'M A C R O S'!K:K,0)</f>
        <v>0</v>
      </c>
      <c r="D788" s="95" t="s">
        <v>346</v>
      </c>
      <c r="E788" s="95">
        <f t="shared" si="48"/>
        <v>0</v>
      </c>
      <c r="F788" s="95">
        <v>10094</v>
      </c>
      <c r="G788" s="95">
        <f t="shared" si="50"/>
        <v>0</v>
      </c>
      <c r="J788" s="90" t="s">
        <v>106</v>
      </c>
      <c r="K788" s="91"/>
      <c r="L788" s="91"/>
      <c r="M788" s="91"/>
      <c r="N788" s="91"/>
      <c r="O788" s="91"/>
      <c r="P788" s="91"/>
      <c r="Q788" s="91"/>
      <c r="R788" s="91"/>
      <c r="S788" s="91"/>
    </row>
    <row r="789" spans="1:19" hidden="1" x14ac:dyDescent="0.2">
      <c r="A789" s="95" t="s">
        <v>618</v>
      </c>
      <c r="B789" s="95">
        <f>_xlfn.XLOOKUP(D789,'M A C R O S'!R:R,'M A C R O S'!K:K,0)</f>
        <v>0</v>
      </c>
      <c r="C789" s="95">
        <f>_xlfn.XLOOKUP(J789,'F U L L   S E T S  (-10%)'!T:T,'F U L L   S E T S  (-10%)'!L:L,0)+_xlfn.XLOOKUP('Data Sheet '!J789,'M A C R O S'!R:R,'M A C R O S'!K:K,0)</f>
        <v>0</v>
      </c>
      <c r="D789" s="95" t="s">
        <v>348</v>
      </c>
      <c r="E789" s="95">
        <f t="shared" si="48"/>
        <v>0</v>
      </c>
      <c r="F789" s="95">
        <v>10094</v>
      </c>
      <c r="G789" s="95">
        <f t="shared" si="50"/>
        <v>0</v>
      </c>
      <c r="J789" s="90" t="s">
        <v>106</v>
      </c>
      <c r="K789" s="91"/>
      <c r="L789" s="91"/>
      <c r="M789" s="91"/>
      <c r="N789" s="91"/>
      <c r="O789" s="91"/>
      <c r="P789" s="91"/>
      <c r="Q789" s="91"/>
      <c r="R789" s="91"/>
      <c r="S789" s="91"/>
    </row>
    <row r="790" spans="1:19" hidden="1" x14ac:dyDescent="0.2">
      <c r="A790" s="95" t="s">
        <v>618</v>
      </c>
      <c r="B790" s="95">
        <f>_xlfn.XLOOKUP(D790,'M A C R O S'!R:R,'M A C R O S'!K:K,0)</f>
        <v>0</v>
      </c>
      <c r="C790" s="95">
        <f>_xlfn.XLOOKUP(J790,'F U L L   S E T S  (-10%)'!T:T,'F U L L   S E T S  (-10%)'!L:L,0)+_xlfn.XLOOKUP('Data Sheet '!J790,'M A C R O S'!R:R,'M A C R O S'!K:K,0)</f>
        <v>0</v>
      </c>
      <c r="D790" s="141" t="s">
        <v>350</v>
      </c>
      <c r="E790" s="95">
        <f t="shared" ref="E790:E793" si="51">SUM(B790:C790)</f>
        <v>0</v>
      </c>
      <c r="F790" s="95">
        <v>10094</v>
      </c>
      <c r="G790" s="95">
        <f t="shared" si="50"/>
        <v>0</v>
      </c>
      <c r="J790" s="90" t="s">
        <v>106</v>
      </c>
      <c r="K790" s="91"/>
      <c r="L790" s="91"/>
      <c r="M790" s="91"/>
      <c r="N790" s="91"/>
      <c r="O790" s="91"/>
      <c r="P790" s="91"/>
      <c r="Q790" s="91"/>
      <c r="R790" s="91"/>
      <c r="S790" s="91"/>
    </row>
    <row r="791" spans="1:19" hidden="1" x14ac:dyDescent="0.2">
      <c r="A791" s="95" t="s">
        <v>618</v>
      </c>
      <c r="B791" s="95">
        <f>_xlfn.XLOOKUP(D791,'M A C R O S'!R:R,'M A C R O S'!K:K,0)</f>
        <v>0</v>
      </c>
      <c r="C791" s="95">
        <f>_xlfn.XLOOKUP(J791,'F U L L   S E T S  (-10%)'!T:T,'F U L L   S E T S  (-10%)'!L:L,0)+_xlfn.XLOOKUP('Data Sheet '!J791,'M A C R O S'!R:R,'M A C R O S'!K:K,0)</f>
        <v>0</v>
      </c>
      <c r="D791" s="140" t="s">
        <v>352</v>
      </c>
      <c r="E791" s="95">
        <f t="shared" si="51"/>
        <v>0</v>
      </c>
      <c r="F791" s="95">
        <v>10094</v>
      </c>
      <c r="G791" s="95">
        <f t="shared" si="50"/>
        <v>0</v>
      </c>
      <c r="J791" s="90" t="s">
        <v>106</v>
      </c>
      <c r="K791" s="91"/>
      <c r="L791" s="91"/>
      <c r="M791" s="91"/>
      <c r="N791" s="91"/>
      <c r="O791" s="91"/>
      <c r="P791" s="91"/>
      <c r="Q791" s="91"/>
      <c r="R791" s="91"/>
      <c r="S791" s="91"/>
    </row>
    <row r="792" spans="1:19" hidden="1" x14ac:dyDescent="0.2">
      <c r="A792" s="95" t="s">
        <v>618</v>
      </c>
      <c r="B792" s="95">
        <f>_xlfn.XLOOKUP(D792,'M A C R O S'!R:R,'M A C R O S'!K:K,0)</f>
        <v>0</v>
      </c>
      <c r="C792" s="95">
        <f>_xlfn.XLOOKUP(J792,'F U L L   S E T S  (-10%)'!T:T,'F U L L   S E T S  (-10%)'!L:L,0)+_xlfn.XLOOKUP('Data Sheet '!J792,'M A C R O S'!R:R,'M A C R O S'!K:K,0)</f>
        <v>0</v>
      </c>
      <c r="D792" s="141" t="s">
        <v>354</v>
      </c>
      <c r="E792" s="95">
        <f t="shared" si="51"/>
        <v>0</v>
      </c>
      <c r="F792" s="95">
        <v>10094</v>
      </c>
      <c r="G792" s="95">
        <f t="shared" si="50"/>
        <v>0</v>
      </c>
      <c r="J792" s="90" t="s">
        <v>106</v>
      </c>
      <c r="K792" s="91"/>
      <c r="L792" s="91"/>
      <c r="M792" s="91"/>
      <c r="N792" s="91"/>
      <c r="O792" s="91"/>
      <c r="P792" s="91"/>
      <c r="Q792" s="91"/>
      <c r="R792" s="91"/>
      <c r="S792" s="91"/>
    </row>
    <row r="793" spans="1:19" hidden="1" x14ac:dyDescent="0.2">
      <c r="A793" s="95" t="s">
        <v>618</v>
      </c>
      <c r="B793" s="95">
        <f>_xlfn.XLOOKUP(D793,'M A C R O S'!R:R,'M A C R O S'!K:K,0)</f>
        <v>0</v>
      </c>
      <c r="C793" s="95">
        <f>_xlfn.XLOOKUP(J793,'F U L L   S E T S  (-10%)'!T:T,'F U L L   S E T S  (-10%)'!L:L,0)+_xlfn.XLOOKUP('Data Sheet '!J793,'M A C R O S'!R:R,'M A C R O S'!K:K,0)</f>
        <v>0</v>
      </c>
      <c r="D793" s="140" t="s">
        <v>356</v>
      </c>
      <c r="E793" s="95">
        <f t="shared" si="51"/>
        <v>0</v>
      </c>
      <c r="F793" s="95">
        <v>10094</v>
      </c>
      <c r="G793" s="95">
        <f t="shared" si="50"/>
        <v>0</v>
      </c>
      <c r="J793" s="90" t="s">
        <v>106</v>
      </c>
      <c r="K793" s="91"/>
      <c r="L793" s="91"/>
      <c r="M793" s="91"/>
      <c r="N793" s="91"/>
      <c r="O793" s="91"/>
      <c r="P793" s="91"/>
      <c r="Q793" s="91"/>
      <c r="R793" s="91"/>
      <c r="S793" s="91"/>
    </row>
    <row r="794" spans="1:19" hidden="1" x14ac:dyDescent="0.2">
      <c r="A794" s="163" t="s">
        <v>618</v>
      </c>
      <c r="B794" s="163">
        <f>_xlfn.XLOOKUP(D794,'M A C R O S'!R:R,'M A C R O S'!K:K,0)</f>
        <v>0</v>
      </c>
      <c r="C794" s="163">
        <f>_xlfn.XLOOKUP(J794,'F U L L   S E T S  (-10%)'!T:T,'F U L L   S E T S  (-10%)'!L:L,0)+_xlfn.XLOOKUP(J794,'M A C R O S'!R:R,'M A C R O S'!K:K,0)</f>
        <v>0</v>
      </c>
      <c r="D794" s="163" t="s">
        <v>390</v>
      </c>
      <c r="E794" s="163">
        <f t="shared" ref="E794:E828" si="52">SUM(B794:C794)</f>
        <v>0</v>
      </c>
      <c r="F794" s="163">
        <v>10094</v>
      </c>
      <c r="G794" s="161">
        <f t="shared" si="50"/>
        <v>0</v>
      </c>
      <c r="J794" s="90" t="s">
        <v>114</v>
      </c>
      <c r="K794" s="91"/>
      <c r="L794" s="91"/>
      <c r="M794" s="91"/>
      <c r="N794" s="91"/>
      <c r="O794" s="91"/>
      <c r="P794" s="91"/>
      <c r="Q794" s="91"/>
      <c r="R794" s="91"/>
      <c r="S794" s="91"/>
    </row>
    <row r="795" spans="1:19" hidden="1" x14ac:dyDescent="0.2">
      <c r="A795" s="95" t="s">
        <v>618</v>
      </c>
      <c r="B795" s="95">
        <f>_xlfn.XLOOKUP(D795,'M A C R O S'!R:R,'M A C R O S'!K:K,0)</f>
        <v>0</v>
      </c>
      <c r="C795" s="95">
        <f>_xlfn.XLOOKUP(J795,'F U L L   S E T S  (-10%)'!T:T,'F U L L   S E T S  (-10%)'!L:L,0)+_xlfn.XLOOKUP(J795,'M A C R O S'!R:R,'M A C R O S'!K:K,0)</f>
        <v>0</v>
      </c>
      <c r="D795" s="95" t="s">
        <v>392</v>
      </c>
      <c r="E795" s="95">
        <f t="shared" si="52"/>
        <v>0</v>
      </c>
      <c r="F795" s="95">
        <v>10094</v>
      </c>
      <c r="G795" s="95">
        <f t="shared" si="50"/>
        <v>0</v>
      </c>
      <c r="J795" s="90" t="s">
        <v>114</v>
      </c>
      <c r="K795" s="91"/>
      <c r="L795" s="91"/>
      <c r="M795" s="91"/>
      <c r="N795" s="91"/>
      <c r="O795" s="91"/>
      <c r="P795" s="91"/>
      <c r="Q795" s="91"/>
      <c r="R795" s="91"/>
      <c r="S795" s="91"/>
    </row>
    <row r="796" spans="1:19" hidden="1" x14ac:dyDescent="0.2">
      <c r="A796" s="95" t="s">
        <v>618</v>
      </c>
      <c r="B796" s="95">
        <f>_xlfn.XLOOKUP(D796,'M A C R O S'!R:R,'M A C R O S'!K:K,0)</f>
        <v>0</v>
      </c>
      <c r="C796" s="95">
        <f>_xlfn.XLOOKUP(J796,'F U L L   S E T S  (-10%)'!T:T,'F U L L   S E T S  (-10%)'!L:L,0)+_xlfn.XLOOKUP(J796,'M A C R O S'!R:R,'M A C R O S'!K:K,0)</f>
        <v>0</v>
      </c>
      <c r="D796" s="95" t="s">
        <v>394</v>
      </c>
      <c r="E796" s="95">
        <f t="shared" si="52"/>
        <v>0</v>
      </c>
      <c r="F796" s="95">
        <v>10094</v>
      </c>
      <c r="G796" s="95">
        <f t="shared" si="50"/>
        <v>0</v>
      </c>
      <c r="J796" s="90" t="s">
        <v>114</v>
      </c>
      <c r="K796" s="91"/>
      <c r="L796" s="91"/>
      <c r="M796" s="91"/>
      <c r="N796" s="91"/>
      <c r="O796" s="91"/>
      <c r="P796" s="91"/>
      <c r="Q796" s="91"/>
      <c r="R796" s="91"/>
      <c r="S796" s="91"/>
    </row>
    <row r="797" spans="1:19" hidden="1" x14ac:dyDescent="0.2">
      <c r="A797" s="95" t="s">
        <v>618</v>
      </c>
      <c r="B797" s="95">
        <f>_xlfn.XLOOKUP(D797,'M A C R O S'!R:R,'M A C R O S'!K:K,0)</f>
        <v>0</v>
      </c>
      <c r="C797" s="95">
        <f>_xlfn.XLOOKUP(J797,'F U L L   S E T S  (-10%)'!T:T,'F U L L   S E T S  (-10%)'!L:L,0)+_xlfn.XLOOKUP(J797,'M A C R O S'!R:R,'M A C R O S'!K:K,0)</f>
        <v>0</v>
      </c>
      <c r="D797" s="95" t="s">
        <v>396</v>
      </c>
      <c r="E797" s="95">
        <f t="shared" si="52"/>
        <v>0</v>
      </c>
      <c r="F797" s="95">
        <v>10094</v>
      </c>
      <c r="G797" s="95">
        <f t="shared" si="50"/>
        <v>0</v>
      </c>
      <c r="J797" s="90" t="s">
        <v>114</v>
      </c>
      <c r="K797" s="91"/>
      <c r="L797" s="91"/>
      <c r="M797" s="91"/>
      <c r="N797" s="91"/>
      <c r="O797" s="91"/>
      <c r="P797" s="91"/>
      <c r="Q797" s="91"/>
      <c r="R797" s="91"/>
      <c r="S797" s="91"/>
    </row>
    <row r="798" spans="1:19" hidden="1" x14ac:dyDescent="0.2">
      <c r="A798" s="95" t="s">
        <v>618</v>
      </c>
      <c r="B798" s="95">
        <f>_xlfn.XLOOKUP(D798,'M A C R O S'!R:R,'M A C R O S'!K:K,0)</f>
        <v>0</v>
      </c>
      <c r="C798" s="95">
        <f>_xlfn.XLOOKUP(J798,'F U L L   S E T S  (-10%)'!T:T,'F U L L   S E T S  (-10%)'!L:L,0)+_xlfn.XLOOKUP(J798,'M A C R O S'!R:R,'M A C R O S'!K:K,0)</f>
        <v>0</v>
      </c>
      <c r="D798" s="95" t="s">
        <v>398</v>
      </c>
      <c r="E798" s="95">
        <f t="shared" si="52"/>
        <v>0</v>
      </c>
      <c r="F798" s="95">
        <v>10094</v>
      </c>
      <c r="G798" s="95">
        <f t="shared" si="50"/>
        <v>0</v>
      </c>
      <c r="J798" s="90" t="s">
        <v>114</v>
      </c>
      <c r="K798" s="91"/>
      <c r="L798" s="91"/>
      <c r="M798" s="91"/>
      <c r="N798" s="91"/>
      <c r="O798" s="91"/>
      <c r="P798" s="91"/>
      <c r="Q798" s="91"/>
      <c r="R798" s="91"/>
      <c r="S798" s="91"/>
    </row>
    <row r="799" spans="1:19" hidden="1" x14ac:dyDescent="0.2">
      <c r="A799" s="95" t="s">
        <v>618</v>
      </c>
      <c r="B799" s="95">
        <f>_xlfn.XLOOKUP(D799,'M A C R O S'!R:R,'M A C R O S'!K:K,0)</f>
        <v>0</v>
      </c>
      <c r="C799" s="95">
        <f>_xlfn.XLOOKUP(J799,'F U L L   S E T S  (-10%)'!T:T,'F U L L   S E T S  (-10%)'!L:L,0)+_xlfn.XLOOKUP(J799,'M A C R O S'!R:R,'M A C R O S'!K:K,0)</f>
        <v>0</v>
      </c>
      <c r="D799" s="95" t="s">
        <v>400</v>
      </c>
      <c r="E799" s="95">
        <f t="shared" si="52"/>
        <v>0</v>
      </c>
      <c r="F799" s="95">
        <v>10094</v>
      </c>
      <c r="G799" s="95">
        <f t="shared" si="50"/>
        <v>0</v>
      </c>
      <c r="J799" s="90" t="s">
        <v>114</v>
      </c>
      <c r="K799" s="91"/>
      <c r="L799" s="91"/>
      <c r="M799" s="91"/>
      <c r="N799" s="91"/>
      <c r="O799" s="91"/>
      <c r="P799" s="91"/>
      <c r="Q799" s="91"/>
      <c r="R799" s="91"/>
      <c r="S799" s="91"/>
    </row>
    <row r="800" spans="1:19" hidden="1" x14ac:dyDescent="0.2">
      <c r="A800" s="95" t="s">
        <v>618</v>
      </c>
      <c r="B800" s="95">
        <f>_xlfn.XLOOKUP(D800,'M A C R O S'!R:R,'M A C R O S'!K:K,0)</f>
        <v>0</v>
      </c>
      <c r="C800" s="95">
        <f>_xlfn.XLOOKUP(J800,'F U L L   S E T S  (-10%)'!T:T,'F U L L   S E T S  (-10%)'!L:L,0)+_xlfn.XLOOKUP(J800,'M A C R O S'!R:R,'M A C R O S'!K:K,0)</f>
        <v>0</v>
      </c>
      <c r="D800" s="95" t="s">
        <v>402</v>
      </c>
      <c r="E800" s="95">
        <f t="shared" si="52"/>
        <v>0</v>
      </c>
      <c r="F800" s="95">
        <v>10094</v>
      </c>
      <c r="G800" s="95">
        <f t="shared" si="50"/>
        <v>0</v>
      </c>
      <c r="J800" s="90" t="s">
        <v>114</v>
      </c>
      <c r="K800" s="91"/>
      <c r="L800" s="91"/>
      <c r="M800" s="91"/>
      <c r="N800" s="91"/>
      <c r="O800" s="91"/>
      <c r="P800" s="91"/>
      <c r="Q800" s="91"/>
      <c r="R800" s="91"/>
      <c r="S800" s="91"/>
    </row>
    <row r="801" spans="1:19" hidden="1" x14ac:dyDescent="0.2">
      <c r="A801" s="95" t="s">
        <v>618</v>
      </c>
      <c r="B801" s="95">
        <f>_xlfn.XLOOKUP(D801,'M A C R O S'!R:R,'M A C R O S'!K:K,0)</f>
        <v>0</v>
      </c>
      <c r="C801" s="95">
        <f>_xlfn.XLOOKUP(J801,'F U L L   S E T S  (-10%)'!T:T,'F U L L   S E T S  (-10%)'!L:L,0)+_xlfn.XLOOKUP(J801,'M A C R O S'!R:R,'M A C R O S'!K:K,0)</f>
        <v>0</v>
      </c>
      <c r="D801" s="95" t="s">
        <v>404</v>
      </c>
      <c r="E801" s="95">
        <f t="shared" si="52"/>
        <v>0</v>
      </c>
      <c r="F801" s="95">
        <v>10094</v>
      </c>
      <c r="G801" s="95">
        <f t="shared" si="50"/>
        <v>0</v>
      </c>
      <c r="J801" s="90" t="s">
        <v>114</v>
      </c>
      <c r="K801" s="91"/>
      <c r="L801" s="91"/>
      <c r="M801" s="91"/>
      <c r="N801" s="91"/>
      <c r="O801" s="91"/>
      <c r="P801" s="91"/>
      <c r="Q801" s="91"/>
      <c r="R801" s="91"/>
      <c r="S801" s="91"/>
    </row>
    <row r="802" spans="1:19" hidden="1" x14ac:dyDescent="0.2">
      <c r="A802" s="95" t="s">
        <v>618</v>
      </c>
      <c r="B802" s="95">
        <f>_xlfn.XLOOKUP(D802,'M A C R O S'!R:R,'M A C R O S'!K:K,0)</f>
        <v>0</v>
      </c>
      <c r="C802" s="95">
        <f>_xlfn.XLOOKUP(J802,'F U L L   S E T S  (-10%)'!T:T,'F U L L   S E T S  (-10%)'!L:L,0)+_xlfn.XLOOKUP(J802,'M A C R O S'!R:R,'M A C R O S'!K:K,0)</f>
        <v>0</v>
      </c>
      <c r="D802" s="95" t="s">
        <v>406</v>
      </c>
      <c r="E802" s="95">
        <f t="shared" si="52"/>
        <v>0</v>
      </c>
      <c r="F802" s="95">
        <v>10094</v>
      </c>
      <c r="G802" s="95">
        <f t="shared" si="50"/>
        <v>0</v>
      </c>
      <c r="J802" s="90" t="s">
        <v>114</v>
      </c>
      <c r="K802" s="91"/>
      <c r="L802" s="91"/>
      <c r="M802" s="91"/>
      <c r="N802" s="91"/>
      <c r="O802" s="91"/>
      <c r="P802" s="91"/>
      <c r="Q802" s="91"/>
      <c r="R802" s="91"/>
      <c r="S802" s="91"/>
    </row>
    <row r="803" spans="1:19" hidden="1" x14ac:dyDescent="0.2">
      <c r="A803" s="95" t="s">
        <v>618</v>
      </c>
      <c r="B803" s="95">
        <f>_xlfn.XLOOKUP(D803,'M A C R O S'!R:R,'M A C R O S'!K:K,0)</f>
        <v>0</v>
      </c>
      <c r="C803" s="95">
        <f>_xlfn.XLOOKUP(J803,'F U L L   S E T S  (-10%)'!T:T,'F U L L   S E T S  (-10%)'!L:L,0)+_xlfn.XLOOKUP(J803,'M A C R O S'!R:R,'M A C R O S'!K:K,0)</f>
        <v>0</v>
      </c>
      <c r="D803" s="95" t="s">
        <v>408</v>
      </c>
      <c r="E803" s="95">
        <f t="shared" si="52"/>
        <v>0</v>
      </c>
      <c r="F803" s="95">
        <v>10094</v>
      </c>
      <c r="G803" s="95">
        <f t="shared" si="50"/>
        <v>0</v>
      </c>
      <c r="J803" s="90" t="s">
        <v>114</v>
      </c>
      <c r="K803" s="91"/>
      <c r="L803" s="91"/>
      <c r="M803" s="91"/>
      <c r="N803" s="91"/>
      <c r="O803" s="91"/>
      <c r="P803" s="91"/>
      <c r="Q803" s="91"/>
      <c r="R803" s="91"/>
      <c r="S803" s="91"/>
    </row>
    <row r="804" spans="1:19" hidden="1" x14ac:dyDescent="0.2">
      <c r="A804" s="95" t="s">
        <v>618</v>
      </c>
      <c r="B804" s="95">
        <f>_xlfn.XLOOKUP(D804,'M A C R O S'!R:R,'M A C R O S'!K:K,0)</f>
        <v>0</v>
      </c>
      <c r="C804" s="95">
        <f>_xlfn.XLOOKUP(J804,'F U L L   S E T S  (-10%)'!T:T,'F U L L   S E T S  (-10%)'!L:L,0)+_xlfn.XLOOKUP(J804,'M A C R O S'!R:R,'M A C R O S'!K:K,0)</f>
        <v>0</v>
      </c>
      <c r="D804" s="95" t="s">
        <v>410</v>
      </c>
      <c r="E804" s="95">
        <f t="shared" si="52"/>
        <v>0</v>
      </c>
      <c r="F804" s="95">
        <v>10094</v>
      </c>
      <c r="G804" s="95">
        <f t="shared" si="50"/>
        <v>0</v>
      </c>
      <c r="J804" s="90" t="s">
        <v>114</v>
      </c>
      <c r="K804" s="91"/>
      <c r="L804" s="91"/>
      <c r="M804" s="91"/>
      <c r="N804" s="91"/>
      <c r="O804" s="91"/>
      <c r="P804" s="91"/>
      <c r="Q804" s="91"/>
      <c r="R804" s="91"/>
      <c r="S804" s="91"/>
    </row>
    <row r="805" spans="1:19" hidden="1" x14ac:dyDescent="0.2">
      <c r="A805" s="95" t="s">
        <v>618</v>
      </c>
      <c r="B805" s="95">
        <f>_xlfn.XLOOKUP(D805,'M A C R O S'!R:R,'M A C R O S'!K:K,0)</f>
        <v>0</v>
      </c>
      <c r="C805" s="95">
        <f>_xlfn.XLOOKUP(J805,'F U L L   S E T S  (-10%)'!T:T,'F U L L   S E T S  (-10%)'!L:L,0)+_xlfn.XLOOKUP(J805,'M A C R O S'!R:R,'M A C R O S'!K:K,0)</f>
        <v>0</v>
      </c>
      <c r="D805" s="95" t="s">
        <v>412</v>
      </c>
      <c r="E805" s="95">
        <f t="shared" si="52"/>
        <v>0</v>
      </c>
      <c r="F805" s="95">
        <v>10094</v>
      </c>
      <c r="G805" s="95">
        <f t="shared" si="50"/>
        <v>0</v>
      </c>
      <c r="J805" s="90" t="s">
        <v>114</v>
      </c>
      <c r="K805" s="91"/>
      <c r="L805" s="91"/>
      <c r="M805" s="91"/>
      <c r="N805" s="91"/>
      <c r="O805" s="91"/>
      <c r="P805" s="91"/>
      <c r="Q805" s="91"/>
      <c r="R805" s="91"/>
      <c r="S805" s="91"/>
    </row>
    <row r="806" spans="1:19" hidden="1" x14ac:dyDescent="0.2">
      <c r="A806" s="95" t="s">
        <v>618</v>
      </c>
      <c r="B806" s="95">
        <f>_xlfn.XLOOKUP(D806,'M A C R O S'!R:R,'M A C R O S'!K:K,0)</f>
        <v>0</v>
      </c>
      <c r="C806" s="95">
        <f>_xlfn.XLOOKUP(J806,'F U L L   S E T S  (-10%)'!T:T,'F U L L   S E T S  (-10%)'!L:L,0)+_xlfn.XLOOKUP(J806,'M A C R O S'!R:R,'M A C R O S'!K:K,0)</f>
        <v>0</v>
      </c>
      <c r="D806" s="95" t="s">
        <v>414</v>
      </c>
      <c r="E806" s="95">
        <f t="shared" si="52"/>
        <v>0</v>
      </c>
      <c r="F806" s="95">
        <v>10094</v>
      </c>
      <c r="G806" s="95">
        <f t="shared" si="50"/>
        <v>0</v>
      </c>
      <c r="J806" s="90" t="s">
        <v>114</v>
      </c>
      <c r="K806" s="91"/>
      <c r="L806" s="91"/>
      <c r="M806" s="91"/>
      <c r="N806" s="91"/>
      <c r="O806" s="91"/>
      <c r="P806" s="91"/>
      <c r="Q806" s="91"/>
      <c r="R806" s="91"/>
      <c r="S806" s="91"/>
    </row>
    <row r="807" spans="1:19" hidden="1" x14ac:dyDescent="0.2">
      <c r="A807" s="95" t="s">
        <v>618</v>
      </c>
      <c r="B807" s="95">
        <f>_xlfn.XLOOKUP(D807,'M A C R O S'!R:R,'M A C R O S'!K:K,0)</f>
        <v>0</v>
      </c>
      <c r="C807" s="95">
        <f>_xlfn.XLOOKUP(J807,'F U L L   S E T S  (-10%)'!T:T,'F U L L   S E T S  (-10%)'!L:L,0)+_xlfn.XLOOKUP(J807,'M A C R O S'!R:R,'M A C R O S'!K:K,0)</f>
        <v>0</v>
      </c>
      <c r="D807" s="95" t="s">
        <v>416</v>
      </c>
      <c r="E807" s="95">
        <f t="shared" si="52"/>
        <v>0</v>
      </c>
      <c r="F807" s="95">
        <v>10094</v>
      </c>
      <c r="G807" s="95">
        <f t="shared" si="50"/>
        <v>0</v>
      </c>
      <c r="J807" s="90" t="s">
        <v>114</v>
      </c>
      <c r="K807" s="91"/>
      <c r="L807" s="91"/>
      <c r="M807" s="91"/>
      <c r="N807" s="91"/>
      <c r="O807" s="91"/>
      <c r="P807" s="91"/>
      <c r="Q807" s="91"/>
      <c r="R807" s="91"/>
      <c r="S807" s="91"/>
    </row>
    <row r="808" spans="1:19" hidden="1" x14ac:dyDescent="0.2">
      <c r="A808" s="95" t="s">
        <v>618</v>
      </c>
      <c r="B808" s="95">
        <f>_xlfn.XLOOKUP(D808,'M A C R O S'!R:R,'M A C R O S'!K:K,0)</f>
        <v>0</v>
      </c>
      <c r="C808" s="95">
        <f>_xlfn.XLOOKUP(J808,'F U L L   S E T S  (-10%)'!T:T,'F U L L   S E T S  (-10%)'!L:L,0)+_xlfn.XLOOKUP(J808,'M A C R O S'!R:R,'M A C R O S'!K:K,0)</f>
        <v>0</v>
      </c>
      <c r="D808" s="95" t="s">
        <v>418</v>
      </c>
      <c r="E808" s="95">
        <f t="shared" si="52"/>
        <v>0</v>
      </c>
      <c r="F808" s="95">
        <v>10094</v>
      </c>
      <c r="G808" s="95">
        <f t="shared" si="50"/>
        <v>0</v>
      </c>
      <c r="J808" s="90" t="s">
        <v>114</v>
      </c>
      <c r="K808" s="91"/>
      <c r="L808" s="91"/>
      <c r="M808" s="91"/>
      <c r="N808" s="91"/>
      <c r="O808" s="91"/>
      <c r="P808" s="91"/>
      <c r="Q808" s="91"/>
      <c r="R808" s="91"/>
      <c r="S808" s="91"/>
    </row>
    <row r="809" spans="1:19" hidden="1" x14ac:dyDescent="0.2">
      <c r="A809" s="161" t="s">
        <v>618</v>
      </c>
      <c r="B809" s="161">
        <f>_xlfn.XLOOKUP(D809,'M A C R O S'!R:R,'M A C R O S'!L:L,0)</f>
        <v>0</v>
      </c>
      <c r="C809" s="161">
        <f t="shared" ref="C809:C823" si="53">SUM(K809+M809+O809)</f>
        <v>0</v>
      </c>
      <c r="D809" s="161" t="s">
        <v>259</v>
      </c>
      <c r="E809" s="161">
        <f t="shared" si="52"/>
        <v>0</v>
      </c>
      <c r="F809" s="161">
        <v>10095</v>
      </c>
      <c r="G809" s="161">
        <f t="shared" si="50"/>
        <v>0</v>
      </c>
      <c r="J809" s="91" t="s">
        <v>93</v>
      </c>
      <c r="K809" s="91">
        <f>_xlfn.XLOOKUP(J809,'F U L L   S E T S  (-10%)'!T:T,'F U L L   S E T S  (-10%)'!M:M,0)</f>
        <v>0</v>
      </c>
      <c r="L809" s="90" t="s">
        <v>95</v>
      </c>
      <c r="M809" s="91">
        <f>_xlfn.XLOOKUP(L809,'F U L L   S E T S  (-10%)'!T:T,'F U L L   S E T S  (-10%)'!M:M,0)+_xlfn.XLOOKUP(L809,'M A C R O S'!R:R,'M A C R O S'!L:L,0)</f>
        <v>0</v>
      </c>
      <c r="N809" s="91"/>
      <c r="O809" s="91"/>
      <c r="P809" s="91"/>
      <c r="Q809" s="91"/>
      <c r="R809" s="91"/>
      <c r="S809" s="91"/>
    </row>
    <row r="810" spans="1:19" hidden="1" x14ac:dyDescent="0.2">
      <c r="A810" s="95" t="s">
        <v>618</v>
      </c>
      <c r="B810" s="95">
        <f>_xlfn.XLOOKUP(D810,'M A C R O S'!R:R,'M A C R O S'!L:L,0)</f>
        <v>0</v>
      </c>
      <c r="C810" s="95">
        <f t="shared" si="53"/>
        <v>0</v>
      </c>
      <c r="D810" s="95" t="s">
        <v>261</v>
      </c>
      <c r="E810" s="95">
        <f t="shared" si="52"/>
        <v>0</v>
      </c>
      <c r="F810" s="95">
        <v>10095</v>
      </c>
      <c r="G810" s="95">
        <f t="shared" si="50"/>
        <v>0</v>
      </c>
      <c r="J810" s="91" t="s">
        <v>93</v>
      </c>
      <c r="K810" s="91">
        <f>_xlfn.XLOOKUP(J810,'F U L L   S E T S  (-10%)'!T:T,'F U L L   S E T S  (-10%)'!M:M,0)</f>
        <v>0</v>
      </c>
      <c r="L810" s="90" t="s">
        <v>95</v>
      </c>
      <c r="M810" s="91">
        <f>_xlfn.XLOOKUP(L810,'F U L L   S E T S  (-10%)'!T:T,'F U L L   S E T S  (-10%)'!M:M,0)+_xlfn.XLOOKUP(L810,'M A C R O S'!R:R,'M A C R O S'!L:L,0)</f>
        <v>0</v>
      </c>
      <c r="N810" s="91"/>
      <c r="O810" s="91"/>
      <c r="P810" s="91"/>
      <c r="Q810" s="91"/>
      <c r="R810" s="91"/>
      <c r="S810" s="91"/>
    </row>
    <row r="811" spans="1:19" hidden="1" x14ac:dyDescent="0.2">
      <c r="A811" s="95" t="s">
        <v>618</v>
      </c>
      <c r="B811" s="95">
        <f>_xlfn.XLOOKUP(D811,'M A C R O S'!R:R,'M A C R O S'!L:L,0)</f>
        <v>0</v>
      </c>
      <c r="C811" s="95">
        <f t="shared" si="53"/>
        <v>0</v>
      </c>
      <c r="D811" s="95" t="s">
        <v>263</v>
      </c>
      <c r="E811" s="95">
        <f t="shared" si="52"/>
        <v>0</v>
      </c>
      <c r="F811" s="95">
        <v>10095</v>
      </c>
      <c r="G811" s="95">
        <f t="shared" si="50"/>
        <v>0</v>
      </c>
      <c r="J811" s="91" t="s">
        <v>93</v>
      </c>
      <c r="K811" s="91">
        <f>_xlfn.XLOOKUP(J811,'F U L L   S E T S  (-10%)'!T:T,'F U L L   S E T S  (-10%)'!M:M,0)</f>
        <v>0</v>
      </c>
      <c r="L811" s="90" t="s">
        <v>95</v>
      </c>
      <c r="M811" s="91">
        <f>_xlfn.XLOOKUP(L811,'F U L L   S E T S  (-10%)'!T:T,'F U L L   S E T S  (-10%)'!M:M,0)+_xlfn.XLOOKUP(L811,'M A C R O S'!R:R,'M A C R O S'!L:L,0)</f>
        <v>0</v>
      </c>
      <c r="N811" s="91"/>
      <c r="O811" s="91"/>
      <c r="P811" s="91"/>
      <c r="Q811" s="91"/>
      <c r="R811" s="91"/>
      <c r="S811" s="91"/>
    </row>
    <row r="812" spans="1:19" hidden="1" x14ac:dyDescent="0.2">
      <c r="A812" s="95" t="s">
        <v>618</v>
      </c>
      <c r="B812" s="95">
        <f>_xlfn.XLOOKUP(D812,'M A C R O S'!R:R,'M A C R O S'!L:L,0)</f>
        <v>0</v>
      </c>
      <c r="C812" s="95">
        <f t="shared" si="53"/>
        <v>0</v>
      </c>
      <c r="D812" s="95" t="s">
        <v>265</v>
      </c>
      <c r="E812" s="95">
        <f t="shared" si="52"/>
        <v>0</v>
      </c>
      <c r="F812" s="95">
        <v>10095</v>
      </c>
      <c r="G812" s="95">
        <f t="shared" si="50"/>
        <v>0</v>
      </c>
      <c r="J812" s="91" t="s">
        <v>93</v>
      </c>
      <c r="K812" s="91">
        <f>_xlfn.XLOOKUP(J812,'F U L L   S E T S  (-10%)'!T:T,'F U L L   S E T S  (-10%)'!M:M,0)</f>
        <v>0</v>
      </c>
      <c r="L812" s="90" t="s">
        <v>95</v>
      </c>
      <c r="M812" s="91">
        <f>_xlfn.XLOOKUP(L812,'F U L L   S E T S  (-10%)'!T:T,'F U L L   S E T S  (-10%)'!M:M,0)+_xlfn.XLOOKUP(L812,'M A C R O S'!R:R,'M A C R O S'!L:L,0)</f>
        <v>0</v>
      </c>
      <c r="N812" s="91"/>
      <c r="O812" s="91"/>
      <c r="P812" s="91"/>
      <c r="Q812" s="91"/>
      <c r="R812" s="91"/>
      <c r="S812" s="91"/>
    </row>
    <row r="813" spans="1:19" hidden="1" x14ac:dyDescent="0.2">
      <c r="A813" s="95" t="s">
        <v>618</v>
      </c>
      <c r="B813" s="95">
        <f>_xlfn.XLOOKUP(D813,'M A C R O S'!R:R,'M A C R O S'!L:L,0)</f>
        <v>0</v>
      </c>
      <c r="C813" s="95">
        <f t="shared" si="53"/>
        <v>0</v>
      </c>
      <c r="D813" s="95" t="s">
        <v>267</v>
      </c>
      <c r="E813" s="95">
        <f t="shared" si="52"/>
        <v>0</v>
      </c>
      <c r="F813" s="95">
        <v>10095</v>
      </c>
      <c r="G813" s="95">
        <f t="shared" si="50"/>
        <v>0</v>
      </c>
      <c r="J813" s="91" t="s">
        <v>93</v>
      </c>
      <c r="K813" s="91">
        <f>_xlfn.XLOOKUP(J813,'F U L L   S E T S  (-10%)'!T:T,'F U L L   S E T S  (-10%)'!M:M,0)</f>
        <v>0</v>
      </c>
      <c r="L813" s="90" t="s">
        <v>95</v>
      </c>
      <c r="M813" s="91">
        <f>_xlfn.XLOOKUP(L813,'F U L L   S E T S  (-10%)'!T:T,'F U L L   S E T S  (-10%)'!M:M,0)+_xlfn.XLOOKUP(L813,'M A C R O S'!R:R,'M A C R O S'!L:L,0)</f>
        <v>0</v>
      </c>
      <c r="N813" s="91"/>
      <c r="O813" s="91"/>
      <c r="P813" s="91"/>
      <c r="Q813" s="91"/>
      <c r="R813" s="91"/>
      <c r="S813" s="91"/>
    </row>
    <row r="814" spans="1:19" hidden="1" x14ac:dyDescent="0.2">
      <c r="A814" s="95" t="s">
        <v>618</v>
      </c>
      <c r="B814" s="95">
        <f>_xlfn.XLOOKUP(D814,'M A C R O S'!R:R,'M A C R O S'!L:L,0)</f>
        <v>0</v>
      </c>
      <c r="C814" s="95">
        <f t="shared" si="53"/>
        <v>0</v>
      </c>
      <c r="D814" s="95" t="s">
        <v>269</v>
      </c>
      <c r="E814" s="95">
        <f t="shared" si="52"/>
        <v>0</v>
      </c>
      <c r="F814" s="95">
        <v>10095</v>
      </c>
      <c r="G814" s="95">
        <f t="shared" si="50"/>
        <v>0</v>
      </c>
      <c r="J814" s="91" t="s">
        <v>93</v>
      </c>
      <c r="K814" s="91">
        <f>_xlfn.XLOOKUP(J814,'F U L L   S E T S  (-10%)'!T:T,'F U L L   S E T S  (-10%)'!M:M,0)</f>
        <v>0</v>
      </c>
      <c r="L814" s="90" t="s">
        <v>95</v>
      </c>
      <c r="M814" s="91">
        <f>_xlfn.XLOOKUP(L814,'F U L L   S E T S  (-10%)'!T:T,'F U L L   S E T S  (-10%)'!M:M,0)+_xlfn.XLOOKUP(L814,'M A C R O S'!R:R,'M A C R O S'!L:L,0)</f>
        <v>0</v>
      </c>
      <c r="N814" s="91"/>
      <c r="O814" s="91"/>
      <c r="P814" s="91"/>
      <c r="Q814" s="91"/>
      <c r="R814" s="91"/>
      <c r="S814" s="91"/>
    </row>
    <row r="815" spans="1:19" hidden="1" x14ac:dyDescent="0.2">
      <c r="A815" s="95" t="s">
        <v>618</v>
      </c>
      <c r="B815" s="95">
        <f>_xlfn.XLOOKUP(D815,'M A C R O S'!R:R,'M A C R O S'!L:L,0)</f>
        <v>0</v>
      </c>
      <c r="C815" s="95">
        <f t="shared" si="53"/>
        <v>0</v>
      </c>
      <c r="D815" s="40" t="s">
        <v>271</v>
      </c>
      <c r="E815" s="95">
        <f t="shared" si="52"/>
        <v>0</v>
      </c>
      <c r="F815" s="95">
        <v>10095</v>
      </c>
      <c r="G815" s="95">
        <f t="shared" si="50"/>
        <v>0</v>
      </c>
      <c r="J815" s="91" t="s">
        <v>93</v>
      </c>
      <c r="K815" s="91">
        <f>_xlfn.XLOOKUP(J815,'F U L L   S E T S  (-10%)'!T:T,'F U L L   S E T S  (-10%)'!M:M,0)</f>
        <v>0</v>
      </c>
      <c r="L815" s="90" t="s">
        <v>95</v>
      </c>
      <c r="M815" s="91">
        <f>_xlfn.XLOOKUP(L815,'F U L L   S E T S  (-10%)'!T:T,'F U L L   S E T S  (-10%)'!M:M,0)+_xlfn.XLOOKUP(L815,'M A C R O S'!R:R,'M A C R O S'!L:L,0)</f>
        <v>0</v>
      </c>
      <c r="N815" s="91"/>
      <c r="O815" s="91"/>
      <c r="P815" s="91"/>
      <c r="Q815" s="91"/>
      <c r="R815" s="91"/>
      <c r="S815" s="91"/>
    </row>
    <row r="816" spans="1:19" hidden="1" x14ac:dyDescent="0.2">
      <c r="A816" s="95" t="s">
        <v>618</v>
      </c>
      <c r="B816" s="95">
        <f>_xlfn.XLOOKUP(D816,'M A C R O S'!R:R,'M A C R O S'!L:L,0)</f>
        <v>0</v>
      </c>
      <c r="C816" s="95">
        <f t="shared" si="53"/>
        <v>0</v>
      </c>
      <c r="D816" s="40" t="s">
        <v>273</v>
      </c>
      <c r="E816" s="95">
        <f t="shared" si="52"/>
        <v>0</v>
      </c>
      <c r="F816" s="95">
        <v>10095</v>
      </c>
      <c r="G816" s="95">
        <f t="shared" si="50"/>
        <v>0</v>
      </c>
      <c r="J816" s="91" t="s">
        <v>93</v>
      </c>
      <c r="K816" s="91">
        <f>_xlfn.XLOOKUP(J816,'F U L L   S E T S  (-10%)'!T:T,'F U L L   S E T S  (-10%)'!M:M,0)</f>
        <v>0</v>
      </c>
      <c r="L816" s="90" t="s">
        <v>95</v>
      </c>
      <c r="M816" s="91">
        <f>_xlfn.XLOOKUP(L816,'F U L L   S E T S  (-10%)'!T:T,'F U L L   S E T S  (-10%)'!M:M,0)+_xlfn.XLOOKUP(L816,'M A C R O S'!R:R,'M A C R O S'!L:L,0)</f>
        <v>0</v>
      </c>
      <c r="N816" s="91"/>
      <c r="O816" s="91"/>
      <c r="P816" s="91"/>
      <c r="Q816" s="91"/>
      <c r="R816" s="91"/>
      <c r="S816" s="91"/>
    </row>
    <row r="817" spans="1:19" hidden="1" x14ac:dyDescent="0.2">
      <c r="A817" s="95" t="s">
        <v>618</v>
      </c>
      <c r="B817" s="95">
        <f>_xlfn.XLOOKUP(D817,'M A C R O S'!R:R,'M A C R O S'!L:L,0)</f>
        <v>0</v>
      </c>
      <c r="C817" s="95">
        <f t="shared" si="53"/>
        <v>0</v>
      </c>
      <c r="D817" s="40" t="s">
        <v>275</v>
      </c>
      <c r="E817" s="95">
        <f t="shared" si="52"/>
        <v>0</v>
      </c>
      <c r="F817" s="95">
        <v>10095</v>
      </c>
      <c r="G817" s="95">
        <f t="shared" si="50"/>
        <v>0</v>
      </c>
      <c r="J817" s="91" t="s">
        <v>93</v>
      </c>
      <c r="K817" s="91">
        <f>_xlfn.XLOOKUP(J817,'F U L L   S E T S  (-10%)'!T:T,'F U L L   S E T S  (-10%)'!M:M,0)</f>
        <v>0</v>
      </c>
      <c r="L817" s="90" t="s">
        <v>95</v>
      </c>
      <c r="M817" s="91">
        <f>_xlfn.XLOOKUP(L817,'F U L L   S E T S  (-10%)'!T:T,'F U L L   S E T S  (-10%)'!M:M,0)+_xlfn.XLOOKUP(L817,'M A C R O S'!R:R,'M A C R O S'!L:L,0)</f>
        <v>0</v>
      </c>
      <c r="N817" s="91"/>
      <c r="O817" s="91"/>
      <c r="P817" s="91"/>
      <c r="Q817" s="91"/>
      <c r="R817" s="91"/>
      <c r="S817" s="91"/>
    </row>
    <row r="818" spans="1:19" hidden="1" x14ac:dyDescent="0.2">
      <c r="A818" s="95" t="s">
        <v>618</v>
      </c>
      <c r="B818" s="95">
        <f>_xlfn.XLOOKUP(D818,'M A C R O S'!R:R,'M A C R O S'!L:L,0)</f>
        <v>0</v>
      </c>
      <c r="C818" s="95">
        <f t="shared" si="53"/>
        <v>0</v>
      </c>
      <c r="D818" s="40" t="s">
        <v>277</v>
      </c>
      <c r="E818" s="95">
        <f t="shared" si="52"/>
        <v>0</v>
      </c>
      <c r="F818" s="95">
        <v>10095</v>
      </c>
      <c r="G818" s="95">
        <f t="shared" si="50"/>
        <v>0</v>
      </c>
      <c r="J818" s="91" t="s">
        <v>93</v>
      </c>
      <c r="K818" s="91">
        <f>_xlfn.XLOOKUP(J818,'F U L L   S E T S  (-10%)'!T:T,'F U L L   S E T S  (-10%)'!M:M,0)</f>
        <v>0</v>
      </c>
      <c r="L818" s="90" t="s">
        <v>95</v>
      </c>
      <c r="M818" s="91">
        <f>_xlfn.XLOOKUP(L818,'F U L L   S E T S  (-10%)'!T:T,'F U L L   S E T S  (-10%)'!M:M,0)+_xlfn.XLOOKUP(L818,'M A C R O S'!R:R,'M A C R O S'!L:L,0)</f>
        <v>0</v>
      </c>
      <c r="N818" s="91"/>
      <c r="O818" s="91"/>
      <c r="P818" s="91"/>
      <c r="Q818" s="91"/>
      <c r="R818" s="91"/>
      <c r="S818" s="91"/>
    </row>
    <row r="819" spans="1:19" hidden="1" x14ac:dyDescent="0.2">
      <c r="A819" s="95" t="s">
        <v>618</v>
      </c>
      <c r="B819" s="95">
        <f>_xlfn.XLOOKUP(D819,'M A C R O S'!R:R,'M A C R O S'!L:L,0)</f>
        <v>0</v>
      </c>
      <c r="C819" s="95">
        <f t="shared" si="53"/>
        <v>0</v>
      </c>
      <c r="D819" s="40" t="s">
        <v>279</v>
      </c>
      <c r="E819" s="95">
        <f t="shared" si="52"/>
        <v>0</v>
      </c>
      <c r="F819" s="95">
        <v>10095</v>
      </c>
      <c r="G819" s="95">
        <f t="shared" si="50"/>
        <v>0</v>
      </c>
      <c r="J819" s="91" t="s">
        <v>93</v>
      </c>
      <c r="K819" s="91">
        <f>_xlfn.XLOOKUP(J819,'F U L L   S E T S  (-10%)'!T:T,'F U L L   S E T S  (-10%)'!M:M,0)</f>
        <v>0</v>
      </c>
      <c r="L819" s="90" t="s">
        <v>95</v>
      </c>
      <c r="M819" s="91">
        <f>_xlfn.XLOOKUP(L819,'F U L L   S E T S  (-10%)'!T:T,'F U L L   S E T S  (-10%)'!M:M,0)+_xlfn.XLOOKUP(L819,'M A C R O S'!R:R,'M A C R O S'!L:L,0)</f>
        <v>0</v>
      </c>
      <c r="N819" s="91"/>
      <c r="O819" s="91"/>
      <c r="P819" s="91"/>
      <c r="Q819" s="91"/>
      <c r="R819" s="91"/>
      <c r="S819" s="91"/>
    </row>
    <row r="820" spans="1:19" hidden="1" x14ac:dyDescent="0.2">
      <c r="A820" s="95" t="s">
        <v>618</v>
      </c>
      <c r="B820" s="95">
        <f>_xlfn.XLOOKUP(D820,'M A C R O S'!R:R,'M A C R O S'!L:L,0)</f>
        <v>0</v>
      </c>
      <c r="C820" s="95">
        <f t="shared" si="53"/>
        <v>0</v>
      </c>
      <c r="D820" s="40" t="s">
        <v>281</v>
      </c>
      <c r="E820" s="95">
        <f t="shared" si="52"/>
        <v>0</v>
      </c>
      <c r="F820" s="95">
        <v>10095</v>
      </c>
      <c r="G820" s="95">
        <f t="shared" si="50"/>
        <v>0</v>
      </c>
      <c r="J820" s="91" t="s">
        <v>93</v>
      </c>
      <c r="K820" s="91">
        <f>_xlfn.XLOOKUP(J820,'F U L L   S E T S  (-10%)'!T:T,'F U L L   S E T S  (-10%)'!M:M,0)</f>
        <v>0</v>
      </c>
      <c r="L820" s="90" t="s">
        <v>95</v>
      </c>
      <c r="M820" s="91">
        <f>_xlfn.XLOOKUP(L820,'F U L L   S E T S  (-10%)'!T:T,'F U L L   S E T S  (-10%)'!M:M,0)+_xlfn.XLOOKUP(L820,'M A C R O S'!R:R,'M A C R O S'!L:L,0)</f>
        <v>0</v>
      </c>
      <c r="N820" s="91"/>
      <c r="O820" s="91"/>
      <c r="P820" s="91"/>
      <c r="Q820" s="91"/>
      <c r="R820" s="91"/>
      <c r="S820" s="91"/>
    </row>
    <row r="821" spans="1:19" hidden="1" x14ac:dyDescent="0.2">
      <c r="A821" s="95" t="s">
        <v>618</v>
      </c>
      <c r="B821" s="95">
        <f>_xlfn.XLOOKUP(D821,'M A C R O S'!R:R,'M A C R O S'!L:L,0)</f>
        <v>0</v>
      </c>
      <c r="C821" s="95">
        <f t="shared" si="53"/>
        <v>0</v>
      </c>
      <c r="D821" s="40" t="s">
        <v>283</v>
      </c>
      <c r="E821" s="95">
        <f t="shared" si="52"/>
        <v>0</v>
      </c>
      <c r="F821" s="95">
        <v>10095</v>
      </c>
      <c r="G821" s="95">
        <f t="shared" si="50"/>
        <v>0</v>
      </c>
      <c r="J821" s="91" t="s">
        <v>93</v>
      </c>
      <c r="K821" s="91">
        <f>_xlfn.XLOOKUP(J821,'F U L L   S E T S  (-10%)'!T:T,'F U L L   S E T S  (-10%)'!M:M,0)</f>
        <v>0</v>
      </c>
      <c r="L821" s="90" t="s">
        <v>95</v>
      </c>
      <c r="M821" s="91">
        <f>_xlfn.XLOOKUP(L821,'F U L L   S E T S  (-10%)'!T:T,'F U L L   S E T S  (-10%)'!M:M,0)+_xlfn.XLOOKUP(L821,'M A C R O S'!R:R,'M A C R O S'!L:L,0)</f>
        <v>0</v>
      </c>
      <c r="N821" s="91"/>
      <c r="O821" s="91"/>
      <c r="P821" s="91"/>
      <c r="Q821" s="91"/>
      <c r="R821" s="91"/>
      <c r="S821" s="91"/>
    </row>
    <row r="822" spans="1:19" hidden="1" x14ac:dyDescent="0.2">
      <c r="A822" s="95" t="s">
        <v>618</v>
      </c>
      <c r="B822" s="95">
        <f>_xlfn.XLOOKUP(D822,'M A C R O S'!R:R,'M A C R O S'!L:L,0)</f>
        <v>0</v>
      </c>
      <c r="C822" s="95">
        <f t="shared" si="53"/>
        <v>0</v>
      </c>
      <c r="D822" s="40" t="s">
        <v>285</v>
      </c>
      <c r="E822" s="95">
        <f t="shared" si="52"/>
        <v>0</v>
      </c>
      <c r="F822" s="95">
        <v>10095</v>
      </c>
      <c r="G822" s="95">
        <f t="shared" si="50"/>
        <v>0</v>
      </c>
      <c r="J822" s="91" t="s">
        <v>93</v>
      </c>
      <c r="K822" s="91">
        <f>_xlfn.XLOOKUP(J822,'F U L L   S E T S  (-10%)'!T:T,'F U L L   S E T S  (-10%)'!M:M,0)</f>
        <v>0</v>
      </c>
      <c r="L822" s="90" t="s">
        <v>95</v>
      </c>
      <c r="M822" s="91">
        <f>_xlfn.XLOOKUP(L822,'F U L L   S E T S  (-10%)'!T:T,'F U L L   S E T S  (-10%)'!M:M,0)+_xlfn.XLOOKUP(L822,'M A C R O S'!R:R,'M A C R O S'!L:L,0)</f>
        <v>0</v>
      </c>
      <c r="N822" s="91"/>
      <c r="O822" s="91"/>
      <c r="P822" s="91"/>
      <c r="Q822" s="91"/>
      <c r="R822" s="91"/>
      <c r="S822" s="91"/>
    </row>
    <row r="823" spans="1:19" hidden="1" x14ac:dyDescent="0.2">
      <c r="A823" s="95" t="s">
        <v>618</v>
      </c>
      <c r="B823" s="95">
        <f>_xlfn.XLOOKUP(D823,'M A C R O S'!R:R,'M A C R O S'!L:L,0)</f>
        <v>0</v>
      </c>
      <c r="C823" s="95">
        <f t="shared" si="53"/>
        <v>0</v>
      </c>
      <c r="D823" s="40" t="s">
        <v>287</v>
      </c>
      <c r="E823" s="95">
        <f t="shared" si="52"/>
        <v>0</v>
      </c>
      <c r="F823" s="95">
        <v>10095</v>
      </c>
      <c r="G823" s="95">
        <f t="shared" si="50"/>
        <v>0</v>
      </c>
      <c r="J823" s="91" t="s">
        <v>93</v>
      </c>
      <c r="K823" s="91">
        <f>_xlfn.XLOOKUP(J823,'F U L L   S E T S  (-10%)'!T:T,'F U L L   S E T S  (-10%)'!M:M,0)</f>
        <v>0</v>
      </c>
      <c r="L823" s="90" t="s">
        <v>95</v>
      </c>
      <c r="M823" s="91">
        <f>_xlfn.XLOOKUP(L823,'F U L L   S E T S  (-10%)'!T:T,'F U L L   S E T S  (-10%)'!M:M,0)+_xlfn.XLOOKUP(L823,'M A C R O S'!R:R,'M A C R O S'!L:L,0)</f>
        <v>0</v>
      </c>
      <c r="N823" s="91"/>
      <c r="O823" s="91"/>
      <c r="P823" s="91"/>
      <c r="Q823" s="91"/>
      <c r="R823" s="91"/>
      <c r="S823" s="91"/>
    </row>
    <row r="824" spans="1:19" hidden="1" x14ac:dyDescent="0.2">
      <c r="A824" s="163" t="s">
        <v>618</v>
      </c>
      <c r="B824" s="163">
        <f>_xlfn.XLOOKUP(D824,'M A C R O S'!R:R,'M A C R O S'!L:L,0)</f>
        <v>0</v>
      </c>
      <c r="C824" s="163">
        <f>_xlfn.XLOOKUP(J824,'F U L L   S E T S  (-10%)'!T:T,'F U L L   S E T S  (-10%)'!M:M,0)+_xlfn.XLOOKUP('Data Sheet '!J824,'M A C R O S'!R:R,'M A C R O S'!L:L,0)</f>
        <v>0</v>
      </c>
      <c r="D824" s="163" t="s">
        <v>340</v>
      </c>
      <c r="E824" s="163">
        <f t="shared" si="52"/>
        <v>0</v>
      </c>
      <c r="F824" s="163">
        <v>10095</v>
      </c>
      <c r="G824" s="161">
        <f t="shared" si="50"/>
        <v>0</v>
      </c>
      <c r="J824" s="90" t="s">
        <v>106</v>
      </c>
      <c r="K824" s="91"/>
      <c r="L824" s="91"/>
      <c r="M824" s="91"/>
      <c r="N824" s="91"/>
      <c r="O824" s="91"/>
      <c r="P824" s="91"/>
      <c r="Q824" s="91"/>
      <c r="R824" s="91"/>
      <c r="S824" s="91"/>
    </row>
    <row r="825" spans="1:19" hidden="1" x14ac:dyDescent="0.2">
      <c r="A825" s="95" t="s">
        <v>618</v>
      </c>
      <c r="B825" s="95">
        <f>_xlfn.XLOOKUP(D825,'M A C R O S'!R:R,'M A C R O S'!L:L,0)</f>
        <v>0</v>
      </c>
      <c r="C825" s="95">
        <f>_xlfn.XLOOKUP(J825,'F U L L   S E T S  (-10%)'!T:T,'F U L L   S E T S  (-10%)'!M:M,0)+_xlfn.XLOOKUP('Data Sheet '!J825,'M A C R O S'!R:R,'M A C R O S'!L:L,0)</f>
        <v>0</v>
      </c>
      <c r="D825" s="95" t="s">
        <v>342</v>
      </c>
      <c r="E825" s="95">
        <f t="shared" si="52"/>
        <v>0</v>
      </c>
      <c r="F825" s="95">
        <v>10095</v>
      </c>
      <c r="G825" s="95">
        <f t="shared" si="50"/>
        <v>0</v>
      </c>
      <c r="J825" s="90" t="s">
        <v>106</v>
      </c>
      <c r="K825" s="91"/>
      <c r="L825" s="91"/>
      <c r="M825" s="91"/>
      <c r="N825" s="91"/>
      <c r="O825" s="91"/>
      <c r="P825" s="91"/>
      <c r="Q825" s="91"/>
      <c r="R825" s="91"/>
      <c r="S825" s="91"/>
    </row>
    <row r="826" spans="1:19" hidden="1" x14ac:dyDescent="0.2">
      <c r="A826" s="95" t="s">
        <v>618</v>
      </c>
      <c r="B826" s="95">
        <f>_xlfn.XLOOKUP(D826,'M A C R O S'!R:R,'M A C R O S'!L:L,0)</f>
        <v>0</v>
      </c>
      <c r="C826" s="95">
        <f>_xlfn.XLOOKUP(J826,'F U L L   S E T S  (-10%)'!T:T,'F U L L   S E T S  (-10%)'!M:M,0)+_xlfn.XLOOKUP('Data Sheet '!J826,'M A C R O S'!R:R,'M A C R O S'!L:L,0)</f>
        <v>0</v>
      </c>
      <c r="D826" s="95" t="s">
        <v>344</v>
      </c>
      <c r="E826" s="95">
        <f t="shared" si="52"/>
        <v>0</v>
      </c>
      <c r="F826" s="95">
        <v>10095</v>
      </c>
      <c r="G826" s="95">
        <f t="shared" si="50"/>
        <v>0</v>
      </c>
      <c r="J826" s="90" t="s">
        <v>106</v>
      </c>
      <c r="K826" s="91"/>
      <c r="L826" s="91"/>
      <c r="M826" s="91"/>
      <c r="N826" s="91"/>
      <c r="O826" s="91"/>
      <c r="P826" s="91"/>
      <c r="Q826" s="91"/>
      <c r="R826" s="91"/>
      <c r="S826" s="91"/>
    </row>
    <row r="827" spans="1:19" hidden="1" x14ac:dyDescent="0.2">
      <c r="A827" s="95" t="s">
        <v>618</v>
      </c>
      <c r="B827" s="95">
        <f>_xlfn.XLOOKUP(D827,'M A C R O S'!R:R,'M A C R O S'!L:L,0)</f>
        <v>0</v>
      </c>
      <c r="C827" s="95">
        <f>_xlfn.XLOOKUP(J827,'F U L L   S E T S  (-10%)'!T:T,'F U L L   S E T S  (-10%)'!M:M,0)+_xlfn.XLOOKUP('Data Sheet '!J827,'M A C R O S'!R:R,'M A C R O S'!L:L,0)</f>
        <v>0</v>
      </c>
      <c r="D827" s="95" t="s">
        <v>346</v>
      </c>
      <c r="E827" s="95">
        <f t="shared" si="52"/>
        <v>0</v>
      </c>
      <c r="F827" s="95">
        <v>10095</v>
      </c>
      <c r="G827" s="95">
        <f t="shared" si="50"/>
        <v>0</v>
      </c>
      <c r="J827" s="90" t="s">
        <v>106</v>
      </c>
      <c r="K827" s="91"/>
      <c r="L827" s="91"/>
      <c r="M827" s="91"/>
      <c r="N827" s="91"/>
      <c r="O827" s="91"/>
      <c r="P827" s="91"/>
      <c r="Q827" s="91"/>
      <c r="R827" s="91"/>
      <c r="S827" s="91"/>
    </row>
    <row r="828" spans="1:19" hidden="1" x14ac:dyDescent="0.2">
      <c r="A828" s="95" t="s">
        <v>618</v>
      </c>
      <c r="B828" s="95">
        <f>_xlfn.XLOOKUP(D828,'M A C R O S'!R:R,'M A C R O S'!L:L,0)</f>
        <v>0</v>
      </c>
      <c r="C828" s="95">
        <f>_xlfn.XLOOKUP(J828,'F U L L   S E T S  (-10%)'!T:T,'F U L L   S E T S  (-10%)'!M:M,0)+_xlfn.XLOOKUP('Data Sheet '!J828,'M A C R O S'!R:R,'M A C R O S'!L:L,0)</f>
        <v>0</v>
      </c>
      <c r="D828" s="95" t="s">
        <v>348</v>
      </c>
      <c r="E828" s="95">
        <f t="shared" si="52"/>
        <v>0</v>
      </c>
      <c r="F828" s="95">
        <v>10095</v>
      </c>
      <c r="G828" s="95">
        <f t="shared" si="50"/>
        <v>0</v>
      </c>
      <c r="J828" s="90" t="s">
        <v>106</v>
      </c>
      <c r="K828" s="91"/>
      <c r="L828" s="91"/>
      <c r="M828" s="91"/>
      <c r="N828" s="91"/>
      <c r="O828" s="91"/>
      <c r="P828" s="91"/>
      <c r="Q828" s="91"/>
      <c r="R828" s="91"/>
      <c r="S828" s="91"/>
    </row>
    <row r="829" spans="1:19" hidden="1" x14ac:dyDescent="0.2">
      <c r="A829" s="95" t="s">
        <v>618</v>
      </c>
      <c r="B829" s="95">
        <f>_xlfn.XLOOKUP(D829,'M A C R O S'!R:R,'M A C R O S'!L:L,0)</f>
        <v>0</v>
      </c>
      <c r="C829" s="95">
        <f>_xlfn.XLOOKUP(J829,'F U L L   S E T S  (-10%)'!T:T,'F U L L   S E T S  (-10%)'!M:M,0)+_xlfn.XLOOKUP('Data Sheet '!J829,'M A C R O S'!R:R,'M A C R O S'!L:L,0)</f>
        <v>0</v>
      </c>
      <c r="D829" s="141" t="s">
        <v>350</v>
      </c>
      <c r="E829" s="95">
        <f t="shared" ref="E829:E832" si="54">SUM(B829:C829)</f>
        <v>0</v>
      </c>
      <c r="F829" s="95">
        <v>10095</v>
      </c>
      <c r="G829" s="95">
        <f t="shared" si="50"/>
        <v>0</v>
      </c>
      <c r="J829" s="90" t="s">
        <v>106</v>
      </c>
      <c r="K829" s="91"/>
      <c r="L829" s="91"/>
      <c r="M829" s="91"/>
      <c r="N829" s="91"/>
      <c r="O829" s="91"/>
      <c r="P829" s="91"/>
      <c r="Q829" s="91"/>
      <c r="R829" s="91"/>
      <c r="S829" s="91"/>
    </row>
    <row r="830" spans="1:19" hidden="1" x14ac:dyDescent="0.2">
      <c r="A830" s="95" t="s">
        <v>618</v>
      </c>
      <c r="B830" s="95">
        <f>_xlfn.XLOOKUP(D830,'M A C R O S'!R:R,'M A C R O S'!L:L,0)</f>
        <v>0</v>
      </c>
      <c r="C830" s="95">
        <f>_xlfn.XLOOKUP(J830,'F U L L   S E T S  (-10%)'!T:T,'F U L L   S E T S  (-10%)'!M:M,0)+_xlfn.XLOOKUP('Data Sheet '!J830,'M A C R O S'!R:R,'M A C R O S'!L:L,0)</f>
        <v>0</v>
      </c>
      <c r="D830" s="140" t="s">
        <v>352</v>
      </c>
      <c r="E830" s="95">
        <f t="shared" si="54"/>
        <v>0</v>
      </c>
      <c r="F830" s="95">
        <v>10095</v>
      </c>
      <c r="G830" s="95">
        <f t="shared" si="50"/>
        <v>0</v>
      </c>
      <c r="J830" s="90" t="s">
        <v>106</v>
      </c>
      <c r="K830" s="91"/>
      <c r="L830" s="91"/>
      <c r="M830" s="91"/>
      <c r="N830" s="91"/>
      <c r="O830" s="91"/>
      <c r="P830" s="91"/>
      <c r="Q830" s="91"/>
      <c r="R830" s="91"/>
      <c r="S830" s="91"/>
    </row>
    <row r="831" spans="1:19" hidden="1" x14ac:dyDescent="0.2">
      <c r="A831" s="95" t="s">
        <v>618</v>
      </c>
      <c r="B831" s="95">
        <f>_xlfn.XLOOKUP(D831,'M A C R O S'!R:R,'M A C R O S'!L:L,0)</f>
        <v>0</v>
      </c>
      <c r="C831" s="95">
        <f>_xlfn.XLOOKUP(J831,'F U L L   S E T S  (-10%)'!T:T,'F U L L   S E T S  (-10%)'!M:M,0)+_xlfn.XLOOKUP('Data Sheet '!J831,'M A C R O S'!R:R,'M A C R O S'!L:L,0)</f>
        <v>0</v>
      </c>
      <c r="D831" s="141" t="s">
        <v>354</v>
      </c>
      <c r="E831" s="95">
        <f t="shared" si="54"/>
        <v>0</v>
      </c>
      <c r="F831" s="95">
        <v>10095</v>
      </c>
      <c r="G831" s="95">
        <f t="shared" si="50"/>
        <v>0</v>
      </c>
      <c r="J831" s="90" t="s">
        <v>106</v>
      </c>
      <c r="K831" s="91"/>
      <c r="L831" s="91"/>
      <c r="M831" s="91"/>
      <c r="N831" s="91"/>
      <c r="O831" s="91"/>
      <c r="P831" s="91"/>
      <c r="Q831" s="91"/>
      <c r="R831" s="91"/>
      <c r="S831" s="91"/>
    </row>
    <row r="832" spans="1:19" hidden="1" x14ac:dyDescent="0.2">
      <c r="A832" s="95" t="s">
        <v>618</v>
      </c>
      <c r="B832" s="95">
        <f>_xlfn.XLOOKUP(D832,'M A C R O S'!R:R,'M A C R O S'!L:L,0)</f>
        <v>0</v>
      </c>
      <c r="C832" s="95">
        <f>_xlfn.XLOOKUP(J832,'F U L L   S E T S  (-10%)'!T:T,'F U L L   S E T S  (-10%)'!M:M,0)+_xlfn.XLOOKUP('Data Sheet '!J832,'M A C R O S'!R:R,'M A C R O S'!L:L,0)</f>
        <v>0</v>
      </c>
      <c r="D832" s="140" t="s">
        <v>356</v>
      </c>
      <c r="E832" s="95">
        <f t="shared" si="54"/>
        <v>0</v>
      </c>
      <c r="F832" s="95">
        <v>10095</v>
      </c>
      <c r="G832" s="95">
        <f t="shared" si="50"/>
        <v>0</v>
      </c>
      <c r="J832" s="90" t="s">
        <v>106</v>
      </c>
      <c r="K832" s="91"/>
      <c r="L832" s="91"/>
      <c r="M832" s="91"/>
      <c r="N832" s="91"/>
      <c r="O832" s="91"/>
      <c r="P832" s="91"/>
      <c r="Q832" s="91"/>
      <c r="R832" s="91"/>
      <c r="S832" s="91"/>
    </row>
    <row r="833" spans="1:19" hidden="1" x14ac:dyDescent="0.2">
      <c r="A833" s="163" t="s">
        <v>618</v>
      </c>
      <c r="B833" s="163">
        <f>_xlfn.XLOOKUP(D833,'M A C R O S'!R:R,'M A C R O S'!L:L,0)</f>
        <v>0</v>
      </c>
      <c r="C833" s="163">
        <f>_xlfn.XLOOKUP(J833,'F U L L   S E T S  (-10%)'!T:T,'F U L L   S E T S  (-10%)'!M:M,0)+_xlfn.XLOOKUP(J833,'M A C R O S'!R:R,'M A C R O S'!L:L,0)</f>
        <v>0</v>
      </c>
      <c r="D833" s="163" t="s">
        <v>390</v>
      </c>
      <c r="E833" s="163">
        <f t="shared" ref="E833:E867" si="55">SUM(B833:C833)</f>
        <v>0</v>
      </c>
      <c r="F833" s="163">
        <v>10095</v>
      </c>
      <c r="G833" s="161">
        <f t="shared" si="50"/>
        <v>0</v>
      </c>
      <c r="J833" s="90" t="s">
        <v>114</v>
      </c>
      <c r="K833" s="91"/>
      <c r="L833" s="91"/>
      <c r="M833" s="91"/>
      <c r="N833" s="91"/>
      <c r="O833" s="91"/>
      <c r="P833" s="91"/>
      <c r="Q833" s="91"/>
      <c r="R833" s="91"/>
      <c r="S833" s="91"/>
    </row>
    <row r="834" spans="1:19" hidden="1" x14ac:dyDescent="0.2">
      <c r="A834" s="95" t="s">
        <v>618</v>
      </c>
      <c r="B834" s="95">
        <f>_xlfn.XLOOKUP(D834,'M A C R O S'!R:R,'M A C R O S'!L:L,0)</f>
        <v>0</v>
      </c>
      <c r="C834" s="95">
        <f>_xlfn.XLOOKUP(J834,'F U L L   S E T S  (-10%)'!T:T,'F U L L   S E T S  (-10%)'!M:M,0)+_xlfn.XLOOKUP(J834,'M A C R O S'!R:R,'M A C R O S'!L:L,0)</f>
        <v>0</v>
      </c>
      <c r="D834" s="95" t="s">
        <v>392</v>
      </c>
      <c r="E834" s="95">
        <f t="shared" si="55"/>
        <v>0</v>
      </c>
      <c r="F834" s="95">
        <v>10095</v>
      </c>
      <c r="G834" s="95">
        <f t="shared" ref="G834:G897" si="56">IF(C834&gt;0,10*C834/E834,0)</f>
        <v>0</v>
      </c>
      <c r="J834" s="90" t="s">
        <v>114</v>
      </c>
      <c r="K834" s="91"/>
      <c r="L834" s="91"/>
      <c r="M834" s="91"/>
      <c r="N834" s="91"/>
      <c r="O834" s="91"/>
      <c r="P834" s="91"/>
      <c r="Q834" s="91"/>
      <c r="R834" s="91"/>
      <c r="S834" s="91"/>
    </row>
    <row r="835" spans="1:19" hidden="1" x14ac:dyDescent="0.2">
      <c r="A835" s="95" t="s">
        <v>618</v>
      </c>
      <c r="B835" s="95">
        <f>_xlfn.XLOOKUP(D835,'M A C R O S'!R:R,'M A C R O S'!L:L,0)</f>
        <v>0</v>
      </c>
      <c r="C835" s="95">
        <f>_xlfn.XLOOKUP(J835,'F U L L   S E T S  (-10%)'!T:T,'F U L L   S E T S  (-10%)'!M:M,0)+_xlfn.XLOOKUP(J835,'M A C R O S'!R:R,'M A C R O S'!L:L,0)</f>
        <v>0</v>
      </c>
      <c r="D835" s="95" t="s">
        <v>394</v>
      </c>
      <c r="E835" s="95">
        <f t="shared" si="55"/>
        <v>0</v>
      </c>
      <c r="F835" s="95">
        <v>10095</v>
      </c>
      <c r="G835" s="95">
        <f t="shared" si="56"/>
        <v>0</v>
      </c>
      <c r="J835" s="90" t="s">
        <v>114</v>
      </c>
      <c r="K835" s="91"/>
      <c r="L835" s="91"/>
      <c r="M835" s="91"/>
      <c r="N835" s="91"/>
      <c r="O835" s="91"/>
      <c r="P835" s="91"/>
      <c r="Q835" s="91"/>
      <c r="R835" s="91"/>
      <c r="S835" s="91"/>
    </row>
    <row r="836" spans="1:19" hidden="1" x14ac:dyDescent="0.2">
      <c r="A836" s="95" t="s">
        <v>618</v>
      </c>
      <c r="B836" s="95">
        <f>_xlfn.XLOOKUP(D836,'M A C R O S'!R:R,'M A C R O S'!L:L,0)</f>
        <v>0</v>
      </c>
      <c r="C836" s="95">
        <f>_xlfn.XLOOKUP(J836,'F U L L   S E T S  (-10%)'!T:T,'F U L L   S E T S  (-10%)'!M:M,0)+_xlfn.XLOOKUP(J836,'M A C R O S'!R:R,'M A C R O S'!L:L,0)</f>
        <v>0</v>
      </c>
      <c r="D836" s="95" t="s">
        <v>396</v>
      </c>
      <c r="E836" s="95">
        <f t="shared" si="55"/>
        <v>0</v>
      </c>
      <c r="F836" s="95">
        <v>10095</v>
      </c>
      <c r="G836" s="95">
        <f t="shared" si="56"/>
        <v>0</v>
      </c>
      <c r="J836" s="90" t="s">
        <v>114</v>
      </c>
      <c r="K836" s="91"/>
      <c r="L836" s="91"/>
      <c r="M836" s="91"/>
      <c r="N836" s="91"/>
      <c r="O836" s="91"/>
      <c r="P836" s="91"/>
      <c r="Q836" s="91"/>
      <c r="R836" s="91"/>
      <c r="S836" s="91"/>
    </row>
    <row r="837" spans="1:19" hidden="1" x14ac:dyDescent="0.2">
      <c r="A837" s="95" t="s">
        <v>618</v>
      </c>
      <c r="B837" s="95">
        <f>_xlfn.XLOOKUP(D837,'M A C R O S'!R:R,'M A C R O S'!L:L,0)</f>
        <v>0</v>
      </c>
      <c r="C837" s="95">
        <f>_xlfn.XLOOKUP(J837,'F U L L   S E T S  (-10%)'!T:T,'F U L L   S E T S  (-10%)'!M:M,0)+_xlfn.XLOOKUP(J837,'M A C R O S'!R:R,'M A C R O S'!L:L,0)</f>
        <v>0</v>
      </c>
      <c r="D837" s="95" t="s">
        <v>398</v>
      </c>
      <c r="E837" s="95">
        <f t="shared" si="55"/>
        <v>0</v>
      </c>
      <c r="F837" s="95">
        <v>10095</v>
      </c>
      <c r="G837" s="95">
        <f t="shared" si="56"/>
        <v>0</v>
      </c>
      <c r="J837" s="90" t="s">
        <v>114</v>
      </c>
      <c r="K837" s="91"/>
      <c r="L837" s="91"/>
      <c r="M837" s="91"/>
      <c r="N837" s="91"/>
      <c r="O837" s="91"/>
      <c r="P837" s="91"/>
      <c r="Q837" s="91"/>
      <c r="R837" s="91"/>
      <c r="S837" s="91"/>
    </row>
    <row r="838" spans="1:19" hidden="1" x14ac:dyDescent="0.2">
      <c r="A838" s="95" t="s">
        <v>618</v>
      </c>
      <c r="B838" s="95">
        <f>_xlfn.XLOOKUP(D838,'M A C R O S'!R:R,'M A C R O S'!L:L,0)</f>
        <v>0</v>
      </c>
      <c r="C838" s="95">
        <f>_xlfn.XLOOKUP(J838,'F U L L   S E T S  (-10%)'!T:T,'F U L L   S E T S  (-10%)'!M:M,0)+_xlfn.XLOOKUP(J838,'M A C R O S'!R:R,'M A C R O S'!L:L,0)</f>
        <v>0</v>
      </c>
      <c r="D838" s="95" t="s">
        <v>400</v>
      </c>
      <c r="E838" s="95">
        <f t="shared" si="55"/>
        <v>0</v>
      </c>
      <c r="F838" s="95">
        <v>10095</v>
      </c>
      <c r="G838" s="95">
        <f t="shared" si="56"/>
        <v>0</v>
      </c>
      <c r="J838" s="90" t="s">
        <v>114</v>
      </c>
      <c r="K838" s="91"/>
      <c r="L838" s="91"/>
      <c r="M838" s="91"/>
      <c r="N838" s="91"/>
      <c r="O838" s="91"/>
      <c r="P838" s="91"/>
      <c r="Q838" s="91"/>
      <c r="R838" s="91"/>
      <c r="S838" s="91"/>
    </row>
    <row r="839" spans="1:19" hidden="1" x14ac:dyDescent="0.2">
      <c r="A839" s="95" t="s">
        <v>618</v>
      </c>
      <c r="B839" s="95">
        <f>_xlfn.XLOOKUP(D839,'M A C R O S'!R:R,'M A C R O S'!L:L,0)</f>
        <v>0</v>
      </c>
      <c r="C839" s="95">
        <f>_xlfn.XLOOKUP(J839,'F U L L   S E T S  (-10%)'!T:T,'F U L L   S E T S  (-10%)'!M:M,0)+_xlfn.XLOOKUP(J839,'M A C R O S'!R:R,'M A C R O S'!L:L,0)</f>
        <v>0</v>
      </c>
      <c r="D839" s="95" t="s">
        <v>402</v>
      </c>
      <c r="E839" s="95">
        <f t="shared" si="55"/>
        <v>0</v>
      </c>
      <c r="F839" s="95">
        <v>10095</v>
      </c>
      <c r="G839" s="95">
        <f t="shared" si="56"/>
        <v>0</v>
      </c>
      <c r="J839" s="90" t="s">
        <v>114</v>
      </c>
      <c r="K839" s="91"/>
      <c r="L839" s="91"/>
      <c r="M839" s="91"/>
      <c r="N839" s="91"/>
      <c r="O839" s="91"/>
      <c r="P839" s="91"/>
      <c r="Q839" s="91"/>
      <c r="R839" s="91"/>
      <c r="S839" s="91"/>
    </row>
    <row r="840" spans="1:19" hidden="1" x14ac:dyDescent="0.2">
      <c r="A840" s="95" t="s">
        <v>618</v>
      </c>
      <c r="B840" s="95">
        <f>_xlfn.XLOOKUP(D840,'M A C R O S'!R:R,'M A C R O S'!L:L,0)</f>
        <v>0</v>
      </c>
      <c r="C840" s="95">
        <f>_xlfn.XLOOKUP(J840,'F U L L   S E T S  (-10%)'!T:T,'F U L L   S E T S  (-10%)'!M:M,0)+_xlfn.XLOOKUP(J840,'M A C R O S'!R:R,'M A C R O S'!L:L,0)</f>
        <v>0</v>
      </c>
      <c r="D840" s="95" t="s">
        <v>404</v>
      </c>
      <c r="E840" s="95">
        <f t="shared" si="55"/>
        <v>0</v>
      </c>
      <c r="F840" s="95">
        <v>10095</v>
      </c>
      <c r="G840" s="95">
        <f t="shared" si="56"/>
        <v>0</v>
      </c>
      <c r="J840" s="90" t="s">
        <v>114</v>
      </c>
      <c r="K840" s="91"/>
      <c r="L840" s="91"/>
      <c r="M840" s="91"/>
      <c r="N840" s="91"/>
      <c r="O840" s="91"/>
      <c r="P840" s="91"/>
      <c r="Q840" s="91"/>
      <c r="R840" s="91"/>
      <c r="S840" s="91"/>
    </row>
    <row r="841" spans="1:19" hidden="1" x14ac:dyDescent="0.2">
      <c r="A841" s="95" t="s">
        <v>618</v>
      </c>
      <c r="B841" s="95">
        <f>_xlfn.XLOOKUP(D841,'M A C R O S'!R:R,'M A C R O S'!L:L,0)</f>
        <v>0</v>
      </c>
      <c r="C841" s="95">
        <f>_xlfn.XLOOKUP(J841,'F U L L   S E T S  (-10%)'!T:T,'F U L L   S E T S  (-10%)'!M:M,0)+_xlfn.XLOOKUP(J841,'M A C R O S'!R:R,'M A C R O S'!L:L,0)</f>
        <v>0</v>
      </c>
      <c r="D841" s="95" t="s">
        <v>406</v>
      </c>
      <c r="E841" s="95">
        <f t="shared" si="55"/>
        <v>0</v>
      </c>
      <c r="F841" s="95">
        <v>10095</v>
      </c>
      <c r="G841" s="95">
        <f t="shared" si="56"/>
        <v>0</v>
      </c>
      <c r="J841" s="90" t="s">
        <v>114</v>
      </c>
      <c r="K841" s="91"/>
      <c r="L841" s="91"/>
      <c r="M841" s="91"/>
      <c r="N841" s="91"/>
      <c r="O841" s="91"/>
      <c r="P841" s="91"/>
      <c r="Q841" s="91"/>
      <c r="R841" s="91"/>
      <c r="S841" s="91"/>
    </row>
    <row r="842" spans="1:19" hidden="1" x14ac:dyDescent="0.2">
      <c r="A842" s="95" t="s">
        <v>618</v>
      </c>
      <c r="B842" s="95">
        <f>_xlfn.XLOOKUP(D842,'M A C R O S'!R:R,'M A C R O S'!L:L,0)</f>
        <v>0</v>
      </c>
      <c r="C842" s="95">
        <f>_xlfn.XLOOKUP(J842,'F U L L   S E T S  (-10%)'!T:T,'F U L L   S E T S  (-10%)'!M:M,0)+_xlfn.XLOOKUP(J842,'M A C R O S'!R:R,'M A C R O S'!L:L,0)</f>
        <v>0</v>
      </c>
      <c r="D842" s="95" t="s">
        <v>408</v>
      </c>
      <c r="E842" s="95">
        <f t="shared" si="55"/>
        <v>0</v>
      </c>
      <c r="F842" s="95">
        <v>10095</v>
      </c>
      <c r="G842" s="95">
        <f t="shared" si="56"/>
        <v>0</v>
      </c>
      <c r="J842" s="90" t="s">
        <v>114</v>
      </c>
      <c r="K842" s="91"/>
      <c r="L842" s="91"/>
      <c r="M842" s="91"/>
      <c r="N842" s="91"/>
      <c r="O842" s="91"/>
      <c r="P842" s="91"/>
      <c r="Q842" s="91"/>
      <c r="R842" s="91"/>
      <c r="S842" s="91"/>
    </row>
    <row r="843" spans="1:19" hidden="1" x14ac:dyDescent="0.2">
      <c r="A843" s="95" t="s">
        <v>618</v>
      </c>
      <c r="B843" s="95">
        <f>_xlfn.XLOOKUP(D843,'M A C R O S'!R:R,'M A C R O S'!L:L,0)</f>
        <v>0</v>
      </c>
      <c r="C843" s="95">
        <f>_xlfn.XLOOKUP(J843,'F U L L   S E T S  (-10%)'!T:T,'F U L L   S E T S  (-10%)'!M:M,0)+_xlfn.XLOOKUP(J843,'M A C R O S'!R:R,'M A C R O S'!L:L,0)</f>
        <v>0</v>
      </c>
      <c r="D843" s="95" t="s">
        <v>410</v>
      </c>
      <c r="E843" s="95">
        <f t="shared" si="55"/>
        <v>0</v>
      </c>
      <c r="F843" s="95">
        <v>10095</v>
      </c>
      <c r="G843" s="95">
        <f t="shared" si="56"/>
        <v>0</v>
      </c>
      <c r="J843" s="90" t="s">
        <v>114</v>
      </c>
      <c r="K843" s="91"/>
      <c r="L843" s="91"/>
      <c r="M843" s="91"/>
      <c r="N843" s="91"/>
      <c r="O843" s="91"/>
      <c r="P843" s="91"/>
      <c r="Q843" s="91"/>
      <c r="R843" s="91"/>
      <c r="S843" s="91"/>
    </row>
    <row r="844" spans="1:19" hidden="1" x14ac:dyDescent="0.2">
      <c r="A844" s="95" t="s">
        <v>618</v>
      </c>
      <c r="B844" s="95">
        <f>_xlfn.XLOOKUP(D844,'M A C R O S'!R:R,'M A C R O S'!L:L,0)</f>
        <v>0</v>
      </c>
      <c r="C844" s="95">
        <f>_xlfn.XLOOKUP(J844,'F U L L   S E T S  (-10%)'!T:T,'F U L L   S E T S  (-10%)'!M:M,0)+_xlfn.XLOOKUP(J844,'M A C R O S'!R:R,'M A C R O S'!L:L,0)</f>
        <v>0</v>
      </c>
      <c r="D844" s="95" t="s">
        <v>412</v>
      </c>
      <c r="E844" s="95">
        <f t="shared" si="55"/>
        <v>0</v>
      </c>
      <c r="F844" s="95">
        <v>10095</v>
      </c>
      <c r="G844" s="95">
        <f t="shared" si="56"/>
        <v>0</v>
      </c>
      <c r="J844" s="90" t="s">
        <v>114</v>
      </c>
      <c r="K844" s="91"/>
      <c r="L844" s="91"/>
      <c r="M844" s="91"/>
      <c r="N844" s="91"/>
      <c r="O844" s="91"/>
      <c r="P844" s="91"/>
      <c r="Q844" s="91"/>
      <c r="R844" s="91"/>
      <c r="S844" s="91"/>
    </row>
    <row r="845" spans="1:19" hidden="1" x14ac:dyDescent="0.2">
      <c r="A845" s="95" t="s">
        <v>618</v>
      </c>
      <c r="B845" s="95">
        <f>_xlfn.XLOOKUP(D845,'M A C R O S'!R:R,'M A C R O S'!L:L,0)</f>
        <v>0</v>
      </c>
      <c r="C845" s="95">
        <f>_xlfn.XLOOKUP(J845,'F U L L   S E T S  (-10%)'!T:T,'F U L L   S E T S  (-10%)'!M:M,0)+_xlfn.XLOOKUP(J845,'M A C R O S'!R:R,'M A C R O S'!L:L,0)</f>
        <v>0</v>
      </c>
      <c r="D845" s="95" t="s">
        <v>414</v>
      </c>
      <c r="E845" s="95">
        <f t="shared" si="55"/>
        <v>0</v>
      </c>
      <c r="F845" s="95">
        <v>10095</v>
      </c>
      <c r="G845" s="95">
        <f t="shared" si="56"/>
        <v>0</v>
      </c>
      <c r="J845" s="90" t="s">
        <v>114</v>
      </c>
      <c r="K845" s="91"/>
      <c r="L845" s="91"/>
      <c r="M845" s="91"/>
      <c r="N845" s="91"/>
      <c r="O845" s="91"/>
      <c r="P845" s="91"/>
      <c r="Q845" s="91"/>
      <c r="R845" s="91"/>
      <c r="S845" s="91"/>
    </row>
    <row r="846" spans="1:19" hidden="1" x14ac:dyDescent="0.2">
      <c r="A846" s="95" t="s">
        <v>618</v>
      </c>
      <c r="B846" s="95">
        <f>_xlfn.XLOOKUP(D846,'M A C R O S'!R:R,'M A C R O S'!L:L,0)</f>
        <v>0</v>
      </c>
      <c r="C846" s="95">
        <f>_xlfn.XLOOKUP(J846,'F U L L   S E T S  (-10%)'!T:T,'F U L L   S E T S  (-10%)'!M:M,0)+_xlfn.XLOOKUP(J846,'M A C R O S'!R:R,'M A C R O S'!L:L,0)</f>
        <v>0</v>
      </c>
      <c r="D846" s="95" t="s">
        <v>416</v>
      </c>
      <c r="E846" s="95">
        <f t="shared" si="55"/>
        <v>0</v>
      </c>
      <c r="F846" s="95">
        <v>10095</v>
      </c>
      <c r="G846" s="95">
        <f t="shared" si="56"/>
        <v>0</v>
      </c>
      <c r="J846" s="90" t="s">
        <v>114</v>
      </c>
      <c r="K846" s="91"/>
      <c r="L846" s="91"/>
      <c r="M846" s="91"/>
      <c r="N846" s="91"/>
      <c r="O846" s="91"/>
      <c r="P846" s="91"/>
      <c r="Q846" s="91"/>
      <c r="R846" s="91"/>
      <c r="S846" s="91"/>
    </row>
    <row r="847" spans="1:19" hidden="1" x14ac:dyDescent="0.2">
      <c r="A847" s="95" t="s">
        <v>618</v>
      </c>
      <c r="B847" s="95">
        <f>_xlfn.XLOOKUP(D847,'M A C R O S'!R:R,'M A C R O S'!L:L,0)</f>
        <v>0</v>
      </c>
      <c r="C847" s="95">
        <f>_xlfn.XLOOKUP(J847,'F U L L   S E T S  (-10%)'!T:T,'F U L L   S E T S  (-10%)'!M:M,0)+_xlfn.XLOOKUP(J847,'M A C R O S'!R:R,'M A C R O S'!L:L,0)</f>
        <v>0</v>
      </c>
      <c r="D847" s="95" t="s">
        <v>418</v>
      </c>
      <c r="E847" s="95">
        <f t="shared" si="55"/>
        <v>0</v>
      </c>
      <c r="F847" s="95">
        <v>10095</v>
      </c>
      <c r="G847" s="95">
        <f t="shared" si="56"/>
        <v>0</v>
      </c>
      <c r="J847" s="90" t="s">
        <v>114</v>
      </c>
      <c r="K847" s="91"/>
      <c r="L847" s="91"/>
      <c r="M847" s="91"/>
      <c r="N847" s="91"/>
      <c r="O847" s="91"/>
      <c r="P847" s="91"/>
      <c r="Q847" s="91"/>
      <c r="R847" s="91"/>
      <c r="S847" s="91"/>
    </row>
    <row r="848" spans="1:19" x14ac:dyDescent="0.2">
      <c r="A848" s="161" t="s">
        <v>618</v>
      </c>
      <c r="B848" s="161">
        <f>_xlfn.XLOOKUP(D848,'M A C R O S'!R:R,'M A C R O S'!N:N,0)</f>
        <v>0</v>
      </c>
      <c r="C848" s="161">
        <f t="shared" ref="C848:C862" si="57">SUM(K848+M848+O848)</f>
        <v>0</v>
      </c>
      <c r="D848" s="161" t="s">
        <v>259</v>
      </c>
      <c r="E848" s="161">
        <f t="shared" si="55"/>
        <v>0</v>
      </c>
      <c r="F848" s="161">
        <v>10083</v>
      </c>
      <c r="G848" s="161">
        <f t="shared" si="56"/>
        <v>0</v>
      </c>
      <c r="J848" s="91" t="s">
        <v>93</v>
      </c>
      <c r="K848" s="91">
        <f>_xlfn.XLOOKUP(J848,'F U L L   S E T S  (-10%)'!T:T,'F U L L   S E T S  (-10%)'!O:O,0)</f>
        <v>0</v>
      </c>
      <c r="L848" s="90" t="s">
        <v>95</v>
      </c>
      <c r="M848" s="91">
        <f>_xlfn.XLOOKUP(L848,'F U L L   S E T S  (-10%)'!T:T,'F U L L   S E T S  (-10%)'!O:O,0)+_xlfn.XLOOKUP(L848,'M A C R O S'!R:R,'M A C R O S'!N:N,0)</f>
        <v>0</v>
      </c>
      <c r="N848" s="91"/>
      <c r="O848" s="91"/>
      <c r="P848" s="91"/>
      <c r="Q848" s="91"/>
      <c r="R848" s="91"/>
      <c r="S848" s="91"/>
    </row>
    <row r="849" spans="1:19" x14ac:dyDescent="0.2">
      <c r="A849" s="95" t="s">
        <v>618</v>
      </c>
      <c r="B849" s="95">
        <f>_xlfn.XLOOKUP(D849,'M A C R O S'!R:R,'M A C R O S'!N:N,0)</f>
        <v>0</v>
      </c>
      <c r="C849" s="95">
        <f t="shared" si="57"/>
        <v>0</v>
      </c>
      <c r="D849" s="95" t="s">
        <v>261</v>
      </c>
      <c r="E849" s="95">
        <f t="shared" si="55"/>
        <v>0</v>
      </c>
      <c r="F849" s="95">
        <v>10083</v>
      </c>
      <c r="G849" s="95">
        <f t="shared" si="56"/>
        <v>0</v>
      </c>
      <c r="J849" s="91" t="s">
        <v>93</v>
      </c>
      <c r="K849" s="91">
        <f>_xlfn.XLOOKUP(J849,'F U L L   S E T S  (-10%)'!T:T,'F U L L   S E T S  (-10%)'!O:O,0)</f>
        <v>0</v>
      </c>
      <c r="L849" s="90" t="s">
        <v>95</v>
      </c>
      <c r="M849" s="91">
        <f>_xlfn.XLOOKUP(L849,'F U L L   S E T S  (-10%)'!T:T,'F U L L   S E T S  (-10%)'!O:O,0)+_xlfn.XLOOKUP(L849,'M A C R O S'!R:R,'M A C R O S'!N:N,0)</f>
        <v>0</v>
      </c>
      <c r="N849" s="91"/>
      <c r="O849" s="91"/>
      <c r="P849" s="91"/>
      <c r="Q849" s="91"/>
      <c r="R849" s="91"/>
      <c r="S849" s="91"/>
    </row>
    <row r="850" spans="1:19" x14ac:dyDescent="0.2">
      <c r="A850" s="95" t="s">
        <v>618</v>
      </c>
      <c r="B850" s="95">
        <f>_xlfn.XLOOKUP(D850,'M A C R O S'!R:R,'M A C R O S'!N:N,0)</f>
        <v>0</v>
      </c>
      <c r="C850" s="95">
        <f t="shared" si="57"/>
        <v>0</v>
      </c>
      <c r="D850" s="95" t="s">
        <v>263</v>
      </c>
      <c r="E850" s="95">
        <f t="shared" si="55"/>
        <v>0</v>
      </c>
      <c r="F850" s="95">
        <v>10083</v>
      </c>
      <c r="G850" s="95">
        <f t="shared" si="56"/>
        <v>0</v>
      </c>
      <c r="J850" s="91" t="s">
        <v>93</v>
      </c>
      <c r="K850" s="91">
        <f>_xlfn.XLOOKUP(J850,'F U L L   S E T S  (-10%)'!T:T,'F U L L   S E T S  (-10%)'!O:O,0)</f>
        <v>0</v>
      </c>
      <c r="L850" s="90" t="s">
        <v>95</v>
      </c>
      <c r="M850" s="91">
        <f>_xlfn.XLOOKUP(L850,'F U L L   S E T S  (-10%)'!T:T,'F U L L   S E T S  (-10%)'!O:O,0)+_xlfn.XLOOKUP(L850,'M A C R O S'!R:R,'M A C R O S'!N:N,0)</f>
        <v>0</v>
      </c>
      <c r="N850" s="91"/>
      <c r="O850" s="91"/>
      <c r="P850" s="91"/>
      <c r="Q850" s="91"/>
      <c r="R850" s="91"/>
      <c r="S850" s="91"/>
    </row>
    <row r="851" spans="1:19" x14ac:dyDescent="0.2">
      <c r="A851" s="95" t="s">
        <v>618</v>
      </c>
      <c r="B851" s="95">
        <f>_xlfn.XLOOKUP(D851,'M A C R O S'!R:R,'M A C R O S'!N:N,0)</f>
        <v>0</v>
      </c>
      <c r="C851" s="95">
        <f t="shared" si="57"/>
        <v>0</v>
      </c>
      <c r="D851" s="95" t="s">
        <v>265</v>
      </c>
      <c r="E851" s="95">
        <f t="shared" si="55"/>
        <v>0</v>
      </c>
      <c r="F851" s="95">
        <v>10083</v>
      </c>
      <c r="G851" s="95">
        <f t="shared" si="56"/>
        <v>0</v>
      </c>
      <c r="J851" s="91" t="s">
        <v>93</v>
      </c>
      <c r="K851" s="91">
        <f>_xlfn.XLOOKUP(J851,'F U L L   S E T S  (-10%)'!T:T,'F U L L   S E T S  (-10%)'!O:O,0)</f>
        <v>0</v>
      </c>
      <c r="L851" s="90" t="s">
        <v>95</v>
      </c>
      <c r="M851" s="91">
        <f>_xlfn.XLOOKUP(L851,'F U L L   S E T S  (-10%)'!T:T,'F U L L   S E T S  (-10%)'!O:O,0)+_xlfn.XLOOKUP(L851,'M A C R O S'!R:R,'M A C R O S'!N:N,0)</f>
        <v>0</v>
      </c>
      <c r="N851" s="91"/>
      <c r="O851" s="91"/>
      <c r="P851" s="91"/>
      <c r="Q851" s="91"/>
      <c r="R851" s="91"/>
      <c r="S851" s="91"/>
    </row>
    <row r="852" spans="1:19" x14ac:dyDescent="0.2">
      <c r="A852" s="95" t="s">
        <v>618</v>
      </c>
      <c r="B852" s="95">
        <f>_xlfn.XLOOKUP(D852,'M A C R O S'!R:R,'M A C R O S'!N:N,0)</f>
        <v>0</v>
      </c>
      <c r="C852" s="95">
        <f t="shared" si="57"/>
        <v>0</v>
      </c>
      <c r="D852" s="95" t="s">
        <v>267</v>
      </c>
      <c r="E852" s="95">
        <f t="shared" si="55"/>
        <v>0</v>
      </c>
      <c r="F852" s="95">
        <v>10083</v>
      </c>
      <c r="G852" s="95">
        <f t="shared" si="56"/>
        <v>0</v>
      </c>
      <c r="J852" s="91" t="s">
        <v>93</v>
      </c>
      <c r="K852" s="91">
        <f>_xlfn.XLOOKUP(J852,'F U L L   S E T S  (-10%)'!T:T,'F U L L   S E T S  (-10%)'!O:O,0)</f>
        <v>0</v>
      </c>
      <c r="L852" s="90" t="s">
        <v>95</v>
      </c>
      <c r="M852" s="91">
        <f>_xlfn.XLOOKUP(L852,'F U L L   S E T S  (-10%)'!T:T,'F U L L   S E T S  (-10%)'!O:O,0)+_xlfn.XLOOKUP(L852,'M A C R O S'!R:R,'M A C R O S'!N:N,0)</f>
        <v>0</v>
      </c>
      <c r="N852" s="91"/>
      <c r="O852" s="91"/>
      <c r="P852" s="91"/>
      <c r="Q852" s="91"/>
      <c r="R852" s="91"/>
      <c r="S852" s="91"/>
    </row>
    <row r="853" spans="1:19" x14ac:dyDescent="0.2">
      <c r="A853" s="95" t="s">
        <v>618</v>
      </c>
      <c r="B853" s="95">
        <f>_xlfn.XLOOKUP(D853,'M A C R O S'!R:R,'M A C R O S'!N:N,0)</f>
        <v>0</v>
      </c>
      <c r="C853" s="95">
        <f t="shared" si="57"/>
        <v>0</v>
      </c>
      <c r="D853" s="95" t="s">
        <v>269</v>
      </c>
      <c r="E853" s="95">
        <f t="shared" si="55"/>
        <v>0</v>
      </c>
      <c r="F853" s="95">
        <v>10083</v>
      </c>
      <c r="G853" s="95">
        <f t="shared" si="56"/>
        <v>0</v>
      </c>
      <c r="J853" s="91" t="s">
        <v>93</v>
      </c>
      <c r="K853" s="91">
        <f>_xlfn.XLOOKUP(J853,'F U L L   S E T S  (-10%)'!T:T,'F U L L   S E T S  (-10%)'!O:O,0)</f>
        <v>0</v>
      </c>
      <c r="L853" s="90" t="s">
        <v>95</v>
      </c>
      <c r="M853" s="91">
        <f>_xlfn.XLOOKUP(L853,'F U L L   S E T S  (-10%)'!T:T,'F U L L   S E T S  (-10%)'!O:O,0)+_xlfn.XLOOKUP(L853,'M A C R O S'!R:R,'M A C R O S'!N:N,0)</f>
        <v>0</v>
      </c>
      <c r="N853" s="91"/>
      <c r="O853" s="91"/>
      <c r="P853" s="91"/>
      <c r="Q853" s="91"/>
      <c r="R853" s="91"/>
      <c r="S853" s="91"/>
    </row>
    <row r="854" spans="1:19" x14ac:dyDescent="0.2">
      <c r="A854" s="95" t="s">
        <v>618</v>
      </c>
      <c r="B854" s="95">
        <f>_xlfn.XLOOKUP(D854,'M A C R O S'!R:R,'M A C R O S'!N:N,0)</f>
        <v>0</v>
      </c>
      <c r="C854" s="95">
        <f t="shared" si="57"/>
        <v>0</v>
      </c>
      <c r="D854" s="40" t="s">
        <v>271</v>
      </c>
      <c r="E854" s="95">
        <f t="shared" si="55"/>
        <v>0</v>
      </c>
      <c r="F854" s="95">
        <v>10083</v>
      </c>
      <c r="G854" s="95">
        <f t="shared" si="56"/>
        <v>0</v>
      </c>
      <c r="J854" s="91" t="s">
        <v>93</v>
      </c>
      <c r="K854" s="91">
        <f>_xlfn.XLOOKUP(J854,'F U L L   S E T S  (-10%)'!T:T,'F U L L   S E T S  (-10%)'!O:O,0)</f>
        <v>0</v>
      </c>
      <c r="L854" s="90" t="s">
        <v>95</v>
      </c>
      <c r="M854" s="91">
        <f>_xlfn.XLOOKUP(L854,'F U L L   S E T S  (-10%)'!T:T,'F U L L   S E T S  (-10%)'!O:O,0)+_xlfn.XLOOKUP(L854,'M A C R O S'!R:R,'M A C R O S'!N:N,0)</f>
        <v>0</v>
      </c>
      <c r="N854" s="91"/>
      <c r="O854" s="91"/>
      <c r="P854" s="91"/>
      <c r="Q854" s="91"/>
      <c r="R854" s="91"/>
      <c r="S854" s="91"/>
    </row>
    <row r="855" spans="1:19" x14ac:dyDescent="0.2">
      <c r="A855" s="95" t="s">
        <v>618</v>
      </c>
      <c r="B855" s="95">
        <f>_xlfn.XLOOKUP(D855,'M A C R O S'!R:R,'M A C R O S'!N:N,0)</f>
        <v>0</v>
      </c>
      <c r="C855" s="95">
        <f t="shared" si="57"/>
        <v>0</v>
      </c>
      <c r="D855" s="40" t="s">
        <v>273</v>
      </c>
      <c r="E855" s="95">
        <f t="shared" si="55"/>
        <v>0</v>
      </c>
      <c r="F855" s="95">
        <v>10083</v>
      </c>
      <c r="G855" s="95">
        <f t="shared" si="56"/>
        <v>0</v>
      </c>
      <c r="J855" s="91" t="s">
        <v>93</v>
      </c>
      <c r="K855" s="91">
        <f>_xlfn.XLOOKUP(J855,'F U L L   S E T S  (-10%)'!T:T,'F U L L   S E T S  (-10%)'!O:O,0)</f>
        <v>0</v>
      </c>
      <c r="L855" s="90" t="s">
        <v>95</v>
      </c>
      <c r="M855" s="91">
        <f>_xlfn.XLOOKUP(L855,'F U L L   S E T S  (-10%)'!T:T,'F U L L   S E T S  (-10%)'!O:O,0)+_xlfn.XLOOKUP(L855,'M A C R O S'!R:R,'M A C R O S'!N:N,0)</f>
        <v>0</v>
      </c>
      <c r="N855" s="91"/>
      <c r="O855" s="91"/>
      <c r="P855" s="91"/>
      <c r="Q855" s="91"/>
      <c r="R855" s="91"/>
      <c r="S855" s="91"/>
    </row>
    <row r="856" spans="1:19" x14ac:dyDescent="0.2">
      <c r="A856" s="95" t="s">
        <v>618</v>
      </c>
      <c r="B856" s="95">
        <f>_xlfn.XLOOKUP(D856,'M A C R O S'!R:R,'M A C R O S'!N:N,0)</f>
        <v>0</v>
      </c>
      <c r="C856" s="95">
        <f t="shared" si="57"/>
        <v>0</v>
      </c>
      <c r="D856" s="40" t="s">
        <v>275</v>
      </c>
      <c r="E856" s="95">
        <f t="shared" si="55"/>
        <v>0</v>
      </c>
      <c r="F856" s="95">
        <v>10083</v>
      </c>
      <c r="G856" s="95">
        <f t="shared" si="56"/>
        <v>0</v>
      </c>
      <c r="J856" s="91" t="s">
        <v>93</v>
      </c>
      <c r="K856" s="91">
        <f>_xlfn.XLOOKUP(J856,'F U L L   S E T S  (-10%)'!T:T,'F U L L   S E T S  (-10%)'!O:O,0)</f>
        <v>0</v>
      </c>
      <c r="L856" s="90" t="s">
        <v>95</v>
      </c>
      <c r="M856" s="91">
        <f>_xlfn.XLOOKUP(L856,'F U L L   S E T S  (-10%)'!T:T,'F U L L   S E T S  (-10%)'!O:O,0)+_xlfn.XLOOKUP(L856,'M A C R O S'!R:R,'M A C R O S'!N:N,0)</f>
        <v>0</v>
      </c>
      <c r="N856" s="91"/>
      <c r="O856" s="91"/>
      <c r="P856" s="91"/>
      <c r="Q856" s="91"/>
      <c r="R856" s="91"/>
      <c r="S856" s="91"/>
    </row>
    <row r="857" spans="1:19" x14ac:dyDescent="0.2">
      <c r="A857" s="95" t="s">
        <v>618</v>
      </c>
      <c r="B857" s="95">
        <f>_xlfn.XLOOKUP(D857,'M A C R O S'!R:R,'M A C R O S'!N:N,0)</f>
        <v>0</v>
      </c>
      <c r="C857" s="95">
        <f t="shared" si="57"/>
        <v>0</v>
      </c>
      <c r="D857" s="40" t="s">
        <v>277</v>
      </c>
      <c r="E857" s="95">
        <f t="shared" si="55"/>
        <v>0</v>
      </c>
      <c r="F857" s="95">
        <v>10083</v>
      </c>
      <c r="G857" s="95">
        <f t="shared" si="56"/>
        <v>0</v>
      </c>
      <c r="J857" s="91" t="s">
        <v>93</v>
      </c>
      <c r="K857" s="91">
        <f>_xlfn.XLOOKUP(J857,'F U L L   S E T S  (-10%)'!T:T,'F U L L   S E T S  (-10%)'!O:O,0)</f>
        <v>0</v>
      </c>
      <c r="L857" s="90" t="s">
        <v>95</v>
      </c>
      <c r="M857" s="91">
        <f>_xlfn.XLOOKUP(L857,'F U L L   S E T S  (-10%)'!T:T,'F U L L   S E T S  (-10%)'!O:O,0)+_xlfn.XLOOKUP(L857,'M A C R O S'!R:R,'M A C R O S'!N:N,0)</f>
        <v>0</v>
      </c>
      <c r="N857" s="91"/>
      <c r="O857" s="91"/>
      <c r="P857" s="91"/>
      <c r="Q857" s="91"/>
      <c r="R857" s="91"/>
      <c r="S857" s="91"/>
    </row>
    <row r="858" spans="1:19" x14ac:dyDescent="0.2">
      <c r="A858" s="95" t="s">
        <v>618</v>
      </c>
      <c r="B858" s="95">
        <f>_xlfn.XLOOKUP(D858,'M A C R O S'!R:R,'M A C R O S'!N:N,0)</f>
        <v>0</v>
      </c>
      <c r="C858" s="95">
        <f t="shared" si="57"/>
        <v>0</v>
      </c>
      <c r="D858" s="40" t="s">
        <v>279</v>
      </c>
      <c r="E858" s="95">
        <f t="shared" si="55"/>
        <v>0</v>
      </c>
      <c r="F858" s="95">
        <v>10083</v>
      </c>
      <c r="G858" s="95">
        <f t="shared" si="56"/>
        <v>0</v>
      </c>
      <c r="J858" s="91" t="s">
        <v>93</v>
      </c>
      <c r="K858" s="91">
        <f>_xlfn.XLOOKUP(J858,'F U L L   S E T S  (-10%)'!T:T,'F U L L   S E T S  (-10%)'!O:O,0)</f>
        <v>0</v>
      </c>
      <c r="L858" s="90" t="s">
        <v>95</v>
      </c>
      <c r="M858" s="91">
        <f>_xlfn.XLOOKUP(L858,'F U L L   S E T S  (-10%)'!T:T,'F U L L   S E T S  (-10%)'!O:O,0)+_xlfn.XLOOKUP(L858,'M A C R O S'!R:R,'M A C R O S'!N:N,0)</f>
        <v>0</v>
      </c>
      <c r="N858" s="91"/>
      <c r="O858" s="91"/>
      <c r="P858" s="91"/>
      <c r="Q858" s="91"/>
      <c r="R858" s="91"/>
      <c r="S858" s="91"/>
    </row>
    <row r="859" spans="1:19" x14ac:dyDescent="0.2">
      <c r="A859" s="95" t="s">
        <v>618</v>
      </c>
      <c r="B859" s="95">
        <f>_xlfn.XLOOKUP(D859,'M A C R O S'!R:R,'M A C R O S'!N:N,0)</f>
        <v>0</v>
      </c>
      <c r="C859" s="95">
        <f t="shared" si="57"/>
        <v>0</v>
      </c>
      <c r="D859" s="40" t="s">
        <v>281</v>
      </c>
      <c r="E859" s="95">
        <f t="shared" si="55"/>
        <v>0</v>
      </c>
      <c r="F859" s="95">
        <v>10083</v>
      </c>
      <c r="G859" s="95">
        <f t="shared" si="56"/>
        <v>0</v>
      </c>
      <c r="J859" s="91" t="s">
        <v>93</v>
      </c>
      <c r="K859" s="91">
        <f>_xlfn.XLOOKUP(J859,'F U L L   S E T S  (-10%)'!T:T,'F U L L   S E T S  (-10%)'!O:O,0)</f>
        <v>0</v>
      </c>
      <c r="L859" s="90" t="s">
        <v>95</v>
      </c>
      <c r="M859" s="91">
        <f>_xlfn.XLOOKUP(L859,'F U L L   S E T S  (-10%)'!T:T,'F U L L   S E T S  (-10%)'!O:O,0)+_xlfn.XLOOKUP(L859,'M A C R O S'!R:R,'M A C R O S'!N:N,0)</f>
        <v>0</v>
      </c>
      <c r="N859" s="91"/>
      <c r="O859" s="91"/>
      <c r="P859" s="91"/>
      <c r="Q859" s="91"/>
      <c r="R859" s="91"/>
      <c r="S859" s="91"/>
    </row>
    <row r="860" spans="1:19" x14ac:dyDescent="0.2">
      <c r="A860" s="95" t="s">
        <v>618</v>
      </c>
      <c r="B860" s="95">
        <f>_xlfn.XLOOKUP(D860,'M A C R O S'!R:R,'M A C R O S'!N:N,0)</f>
        <v>0</v>
      </c>
      <c r="C860" s="95">
        <f t="shared" si="57"/>
        <v>0</v>
      </c>
      <c r="D860" s="40" t="s">
        <v>283</v>
      </c>
      <c r="E860" s="95">
        <f t="shared" si="55"/>
        <v>0</v>
      </c>
      <c r="F860" s="95">
        <v>10083</v>
      </c>
      <c r="G860" s="95">
        <f t="shared" si="56"/>
        <v>0</v>
      </c>
      <c r="J860" s="91" t="s">
        <v>93</v>
      </c>
      <c r="K860" s="91">
        <f>_xlfn.XLOOKUP(J860,'F U L L   S E T S  (-10%)'!T:T,'F U L L   S E T S  (-10%)'!O:O,0)</f>
        <v>0</v>
      </c>
      <c r="L860" s="90" t="s">
        <v>95</v>
      </c>
      <c r="M860" s="91">
        <f>_xlfn.XLOOKUP(L860,'F U L L   S E T S  (-10%)'!T:T,'F U L L   S E T S  (-10%)'!O:O,0)+_xlfn.XLOOKUP(L860,'M A C R O S'!R:R,'M A C R O S'!N:N,0)</f>
        <v>0</v>
      </c>
      <c r="N860" s="91"/>
      <c r="O860" s="91"/>
      <c r="P860" s="91"/>
      <c r="Q860" s="91"/>
      <c r="R860" s="91"/>
      <c r="S860" s="91"/>
    </row>
    <row r="861" spans="1:19" x14ac:dyDescent="0.2">
      <c r="A861" s="95" t="s">
        <v>618</v>
      </c>
      <c r="B861" s="95">
        <f>_xlfn.XLOOKUP(D861,'M A C R O S'!R:R,'M A C R O S'!N:N,0)</f>
        <v>0</v>
      </c>
      <c r="C861" s="95">
        <f t="shared" si="57"/>
        <v>0</v>
      </c>
      <c r="D861" s="40" t="s">
        <v>285</v>
      </c>
      <c r="E861" s="95">
        <f t="shared" si="55"/>
        <v>0</v>
      </c>
      <c r="F861" s="95">
        <v>10083</v>
      </c>
      <c r="G861" s="95">
        <f t="shared" si="56"/>
        <v>0</v>
      </c>
      <c r="J861" s="91" t="s">
        <v>93</v>
      </c>
      <c r="K861" s="91">
        <f>_xlfn.XLOOKUP(J861,'F U L L   S E T S  (-10%)'!T:T,'F U L L   S E T S  (-10%)'!O:O,0)</f>
        <v>0</v>
      </c>
      <c r="L861" s="90" t="s">
        <v>95</v>
      </c>
      <c r="M861" s="91">
        <f>_xlfn.XLOOKUP(L861,'F U L L   S E T S  (-10%)'!T:T,'F U L L   S E T S  (-10%)'!O:O,0)+_xlfn.XLOOKUP(L861,'M A C R O S'!R:R,'M A C R O S'!N:N,0)</f>
        <v>0</v>
      </c>
      <c r="N861" s="91"/>
      <c r="O861" s="91"/>
      <c r="P861" s="91"/>
      <c r="Q861" s="91"/>
      <c r="R861" s="91"/>
      <c r="S861" s="91"/>
    </row>
    <row r="862" spans="1:19" x14ac:dyDescent="0.2">
      <c r="A862" s="95" t="s">
        <v>618</v>
      </c>
      <c r="B862" s="95">
        <f>_xlfn.XLOOKUP(D862,'M A C R O S'!R:R,'M A C R O S'!N:N,0)</f>
        <v>0</v>
      </c>
      <c r="C862" s="95">
        <f t="shared" si="57"/>
        <v>0</v>
      </c>
      <c r="D862" s="40" t="s">
        <v>287</v>
      </c>
      <c r="E862" s="95">
        <f t="shared" si="55"/>
        <v>0</v>
      </c>
      <c r="F862" s="95">
        <v>10083</v>
      </c>
      <c r="G862" s="95">
        <f t="shared" si="56"/>
        <v>0</v>
      </c>
      <c r="J862" s="91" t="s">
        <v>93</v>
      </c>
      <c r="K862" s="91">
        <f>_xlfn.XLOOKUP(J862,'F U L L   S E T S  (-10%)'!T:T,'F U L L   S E T S  (-10%)'!O:O,0)</f>
        <v>0</v>
      </c>
      <c r="L862" s="90" t="s">
        <v>95</v>
      </c>
      <c r="M862" s="91">
        <f>_xlfn.XLOOKUP(L862,'F U L L   S E T S  (-10%)'!T:T,'F U L L   S E T S  (-10%)'!O:O,0)+_xlfn.XLOOKUP(L862,'M A C R O S'!R:R,'M A C R O S'!N:N,0)</f>
        <v>0</v>
      </c>
      <c r="N862" s="91"/>
      <c r="O862" s="91"/>
      <c r="P862" s="91"/>
      <c r="Q862" s="91"/>
      <c r="R862" s="91"/>
      <c r="S862" s="91"/>
    </row>
    <row r="863" spans="1:19" x14ac:dyDescent="0.2">
      <c r="A863" s="163" t="s">
        <v>618</v>
      </c>
      <c r="B863" s="163">
        <f>_xlfn.XLOOKUP(D863,'M A C R O S'!R:R,'M A C R O S'!N:N,0)</f>
        <v>0</v>
      </c>
      <c r="C863" s="163">
        <f>_xlfn.XLOOKUP(J863,'F U L L   S E T S  (-10%)'!T:T,'F U L L   S E T S  (-10%)'!O:O,0)+_xlfn.XLOOKUP('Data Sheet '!J863,'M A C R O S'!R:R,'M A C R O S'!N:N,0)</f>
        <v>0</v>
      </c>
      <c r="D863" s="163" t="s">
        <v>340</v>
      </c>
      <c r="E863" s="163">
        <f t="shared" si="55"/>
        <v>0</v>
      </c>
      <c r="F863" s="163">
        <v>10083</v>
      </c>
      <c r="G863" s="161">
        <f t="shared" si="56"/>
        <v>0</v>
      </c>
      <c r="J863" s="90" t="s">
        <v>106</v>
      </c>
      <c r="K863" s="91"/>
      <c r="L863" s="91"/>
      <c r="M863" s="91"/>
      <c r="N863" s="91"/>
      <c r="O863" s="91"/>
      <c r="P863" s="91"/>
      <c r="Q863" s="91"/>
      <c r="R863" s="91"/>
      <c r="S863" s="91"/>
    </row>
    <row r="864" spans="1:19" x14ac:dyDescent="0.2">
      <c r="A864" s="95" t="s">
        <v>618</v>
      </c>
      <c r="B864" s="95">
        <f>_xlfn.XLOOKUP(D864,'M A C R O S'!R:R,'M A C R O S'!N:N,0)</f>
        <v>0</v>
      </c>
      <c r="C864" s="95">
        <f>_xlfn.XLOOKUP(J864,'F U L L   S E T S  (-10%)'!T:T,'F U L L   S E T S  (-10%)'!O:O,0)+_xlfn.XLOOKUP('Data Sheet '!J864,'M A C R O S'!R:R,'M A C R O S'!N:N,0)</f>
        <v>0</v>
      </c>
      <c r="D864" s="95" t="s">
        <v>342</v>
      </c>
      <c r="E864" s="95">
        <f t="shared" si="55"/>
        <v>0</v>
      </c>
      <c r="F864" s="95">
        <v>10083</v>
      </c>
      <c r="G864" s="95">
        <f t="shared" si="56"/>
        <v>0</v>
      </c>
      <c r="J864" s="90" t="s">
        <v>106</v>
      </c>
      <c r="K864" s="91"/>
      <c r="L864" s="91"/>
      <c r="M864" s="91"/>
      <c r="N864" s="91"/>
      <c r="O864" s="91"/>
      <c r="P864" s="91"/>
      <c r="Q864" s="91"/>
      <c r="R864" s="91"/>
      <c r="S864" s="91"/>
    </row>
    <row r="865" spans="1:19" x14ac:dyDescent="0.2">
      <c r="A865" s="95" t="s">
        <v>618</v>
      </c>
      <c r="B865" s="95">
        <f>_xlfn.XLOOKUP(D865,'M A C R O S'!R:R,'M A C R O S'!N:N,0)</f>
        <v>0</v>
      </c>
      <c r="C865" s="95">
        <f>_xlfn.XLOOKUP(J865,'F U L L   S E T S  (-10%)'!T:T,'F U L L   S E T S  (-10%)'!O:O,0)+_xlfn.XLOOKUP('Data Sheet '!J865,'M A C R O S'!R:R,'M A C R O S'!N:N,0)</f>
        <v>0</v>
      </c>
      <c r="D865" s="95" t="s">
        <v>344</v>
      </c>
      <c r="E865" s="95">
        <f t="shared" si="55"/>
        <v>0</v>
      </c>
      <c r="F865" s="95">
        <v>10083</v>
      </c>
      <c r="G865" s="95">
        <f t="shared" si="56"/>
        <v>0</v>
      </c>
      <c r="J865" s="90" t="s">
        <v>106</v>
      </c>
      <c r="K865" s="91"/>
      <c r="M865" s="91"/>
      <c r="N865" s="91"/>
      <c r="O865" s="91"/>
      <c r="P865" s="91"/>
      <c r="Q865" s="91"/>
      <c r="R865" s="91"/>
      <c r="S865" s="91"/>
    </row>
    <row r="866" spans="1:19" x14ac:dyDescent="0.2">
      <c r="A866" s="95" t="s">
        <v>618</v>
      </c>
      <c r="B866" s="95">
        <f>_xlfn.XLOOKUP(D866,'M A C R O S'!R:R,'M A C R O S'!N:N,0)</f>
        <v>0</v>
      </c>
      <c r="C866" s="95">
        <f>_xlfn.XLOOKUP(J866,'F U L L   S E T S  (-10%)'!T:T,'F U L L   S E T S  (-10%)'!O:O,0)+_xlfn.XLOOKUP('Data Sheet '!J866,'M A C R O S'!R:R,'M A C R O S'!N:N,0)</f>
        <v>0</v>
      </c>
      <c r="D866" s="95" t="s">
        <v>346</v>
      </c>
      <c r="E866" s="95">
        <f t="shared" si="55"/>
        <v>0</v>
      </c>
      <c r="F866" s="95">
        <v>10083</v>
      </c>
      <c r="G866" s="95">
        <f t="shared" si="56"/>
        <v>0</v>
      </c>
      <c r="J866" s="90" t="s">
        <v>106</v>
      </c>
      <c r="K866" s="91"/>
      <c r="L866" s="91"/>
      <c r="M866" s="91"/>
      <c r="N866" s="91"/>
      <c r="O866" s="91"/>
      <c r="P866" s="91"/>
      <c r="Q866" s="91"/>
      <c r="R866" s="91"/>
      <c r="S866" s="91"/>
    </row>
    <row r="867" spans="1:19" x14ac:dyDescent="0.2">
      <c r="A867" s="95" t="s">
        <v>618</v>
      </c>
      <c r="B867" s="95">
        <f>_xlfn.XLOOKUP(D867,'M A C R O S'!R:R,'M A C R O S'!N:N,0)</f>
        <v>0</v>
      </c>
      <c r="C867" s="95">
        <f>_xlfn.XLOOKUP(J867,'F U L L   S E T S  (-10%)'!T:T,'F U L L   S E T S  (-10%)'!O:O,0)+_xlfn.XLOOKUP('Data Sheet '!J867,'M A C R O S'!R:R,'M A C R O S'!N:N,0)</f>
        <v>0</v>
      </c>
      <c r="D867" s="95" t="s">
        <v>348</v>
      </c>
      <c r="E867" s="95">
        <f t="shared" si="55"/>
        <v>0</v>
      </c>
      <c r="F867" s="95">
        <v>10083</v>
      </c>
      <c r="G867" s="95">
        <f t="shared" si="56"/>
        <v>0</v>
      </c>
      <c r="J867" s="90" t="s">
        <v>106</v>
      </c>
      <c r="K867" s="91"/>
      <c r="L867" s="91"/>
      <c r="M867" s="91"/>
      <c r="N867" s="91"/>
      <c r="O867" s="91"/>
      <c r="P867" s="91"/>
      <c r="Q867" s="91"/>
      <c r="R867" s="91"/>
      <c r="S867" s="91"/>
    </row>
    <row r="868" spans="1:19" x14ac:dyDescent="0.2">
      <c r="A868" s="95" t="s">
        <v>618</v>
      </c>
      <c r="B868" s="95">
        <f>_xlfn.XLOOKUP(D868,'M A C R O S'!R:R,'M A C R O S'!N:N,0)</f>
        <v>0</v>
      </c>
      <c r="C868" s="95">
        <f>_xlfn.XLOOKUP(J868,'F U L L   S E T S  (-10%)'!T:T,'F U L L   S E T S  (-10%)'!O:O,0)+_xlfn.XLOOKUP('Data Sheet '!J868,'M A C R O S'!R:R,'M A C R O S'!N:N,0)</f>
        <v>0</v>
      </c>
      <c r="D868" s="141" t="s">
        <v>350</v>
      </c>
      <c r="E868" s="95">
        <f t="shared" ref="E868:E871" si="58">SUM(B868:C868)</f>
        <v>0</v>
      </c>
      <c r="F868" s="95">
        <v>10083</v>
      </c>
      <c r="G868" s="95">
        <f t="shared" si="56"/>
        <v>0</v>
      </c>
      <c r="J868" s="90" t="s">
        <v>106</v>
      </c>
      <c r="K868" s="91"/>
      <c r="L868" s="91"/>
      <c r="M868" s="91"/>
      <c r="N868" s="91"/>
      <c r="O868" s="91"/>
      <c r="P868" s="91"/>
      <c r="Q868" s="91"/>
      <c r="R868" s="91"/>
      <c r="S868" s="91"/>
    </row>
    <row r="869" spans="1:19" x14ac:dyDescent="0.2">
      <c r="A869" s="95" t="s">
        <v>618</v>
      </c>
      <c r="B869" s="95">
        <f>_xlfn.XLOOKUP(D869,'M A C R O S'!R:R,'M A C R O S'!N:N,0)</f>
        <v>0</v>
      </c>
      <c r="C869" s="95">
        <f>_xlfn.XLOOKUP(J869,'F U L L   S E T S  (-10%)'!T:T,'F U L L   S E T S  (-10%)'!O:O,0)+_xlfn.XLOOKUP('Data Sheet '!J869,'M A C R O S'!R:R,'M A C R O S'!N:N,0)</f>
        <v>0</v>
      </c>
      <c r="D869" s="140" t="s">
        <v>352</v>
      </c>
      <c r="E869" s="95">
        <f t="shared" si="58"/>
        <v>0</v>
      </c>
      <c r="F869" s="95">
        <v>10083</v>
      </c>
      <c r="G869" s="95">
        <f t="shared" si="56"/>
        <v>0</v>
      </c>
      <c r="J869" s="90" t="s">
        <v>106</v>
      </c>
      <c r="K869" s="91"/>
      <c r="L869" s="91"/>
      <c r="M869" s="91"/>
      <c r="N869" s="91"/>
      <c r="O869" s="91"/>
      <c r="P869" s="91"/>
      <c r="Q869" s="91"/>
      <c r="R869" s="91"/>
      <c r="S869" s="91"/>
    </row>
    <row r="870" spans="1:19" x14ac:dyDescent="0.2">
      <c r="A870" s="95" t="s">
        <v>618</v>
      </c>
      <c r="B870" s="95">
        <f>_xlfn.XLOOKUP(D870,'M A C R O S'!R:R,'M A C R O S'!N:N,0)</f>
        <v>0</v>
      </c>
      <c r="C870" s="95">
        <f>_xlfn.XLOOKUP(J870,'F U L L   S E T S  (-10%)'!T:T,'F U L L   S E T S  (-10%)'!O:O,0)+_xlfn.XLOOKUP('Data Sheet '!J870,'M A C R O S'!R:R,'M A C R O S'!N:N,0)</f>
        <v>0</v>
      </c>
      <c r="D870" s="141" t="s">
        <v>354</v>
      </c>
      <c r="E870" s="95">
        <f t="shared" si="58"/>
        <v>0</v>
      </c>
      <c r="F870" s="95">
        <v>10083</v>
      </c>
      <c r="G870" s="95">
        <f t="shared" si="56"/>
        <v>0</v>
      </c>
      <c r="J870" s="90" t="s">
        <v>106</v>
      </c>
      <c r="K870" s="91"/>
      <c r="L870" s="91"/>
      <c r="M870" s="91"/>
      <c r="N870" s="91"/>
      <c r="O870" s="91"/>
      <c r="P870" s="91"/>
      <c r="Q870" s="91"/>
      <c r="R870" s="91"/>
      <c r="S870" s="91"/>
    </row>
    <row r="871" spans="1:19" x14ac:dyDescent="0.2">
      <c r="A871" s="95" t="s">
        <v>618</v>
      </c>
      <c r="B871" s="95">
        <f>_xlfn.XLOOKUP(D871,'M A C R O S'!R:R,'M A C R O S'!N:N,0)</f>
        <v>0</v>
      </c>
      <c r="C871" s="95">
        <f>_xlfn.XLOOKUP(J871,'F U L L   S E T S  (-10%)'!T:T,'F U L L   S E T S  (-10%)'!O:O,0)+_xlfn.XLOOKUP('Data Sheet '!J871,'M A C R O S'!R:R,'M A C R O S'!N:N,0)</f>
        <v>0</v>
      </c>
      <c r="D871" s="140" t="s">
        <v>356</v>
      </c>
      <c r="E871" s="95">
        <f t="shared" si="58"/>
        <v>0</v>
      </c>
      <c r="F871" s="95">
        <v>10083</v>
      </c>
      <c r="G871" s="95">
        <f t="shared" si="56"/>
        <v>0</v>
      </c>
      <c r="J871" s="90" t="s">
        <v>106</v>
      </c>
      <c r="K871" s="91"/>
      <c r="L871" s="91"/>
      <c r="M871" s="91"/>
      <c r="N871" s="91"/>
      <c r="O871" s="91"/>
      <c r="P871" s="91"/>
      <c r="Q871" s="91"/>
      <c r="R871" s="91"/>
      <c r="S871" s="91"/>
    </row>
    <row r="872" spans="1:19" x14ac:dyDescent="0.2">
      <c r="A872" s="163" t="s">
        <v>618</v>
      </c>
      <c r="B872" s="163">
        <f>_xlfn.XLOOKUP(D872,'M A C R O S'!R:R,'M A C R O S'!N:N,0)</f>
        <v>0</v>
      </c>
      <c r="C872" s="163">
        <f>_xlfn.XLOOKUP(J872,'F U L L   S E T S  (-10%)'!T:T,'F U L L   S E T S  (-10%)'!O:O,0)+_xlfn.XLOOKUP(J872,'M A C R O S'!R:R,'M A C R O S'!N:N,0)</f>
        <v>0</v>
      </c>
      <c r="D872" s="163" t="s">
        <v>390</v>
      </c>
      <c r="E872" s="163">
        <f t="shared" ref="E872:E906" si="59">SUM(B872:C872)</f>
        <v>0</v>
      </c>
      <c r="F872" s="163">
        <v>10083</v>
      </c>
      <c r="G872" s="161">
        <f t="shared" si="56"/>
        <v>0</v>
      </c>
      <c r="J872" s="90" t="s">
        <v>114</v>
      </c>
      <c r="K872" s="91"/>
      <c r="L872" s="91"/>
      <c r="M872" s="91"/>
      <c r="N872" s="91"/>
      <c r="O872" s="91"/>
      <c r="P872" s="91"/>
      <c r="Q872" s="91"/>
      <c r="R872" s="91"/>
      <c r="S872" s="91"/>
    </row>
    <row r="873" spans="1:19" x14ac:dyDescent="0.2">
      <c r="A873" s="95" t="s">
        <v>618</v>
      </c>
      <c r="B873" s="95">
        <f>_xlfn.XLOOKUP(D873,'M A C R O S'!R:R,'M A C R O S'!N:N,0)</f>
        <v>0</v>
      </c>
      <c r="C873" s="95">
        <f>_xlfn.XLOOKUP(J873,'F U L L   S E T S  (-10%)'!T:T,'F U L L   S E T S  (-10%)'!O:O,0)+_xlfn.XLOOKUP(J873,'M A C R O S'!R:R,'M A C R O S'!N:N,0)</f>
        <v>0</v>
      </c>
      <c r="D873" s="95" t="s">
        <v>392</v>
      </c>
      <c r="E873" s="95">
        <f t="shared" si="59"/>
        <v>0</v>
      </c>
      <c r="F873" s="95">
        <v>10083</v>
      </c>
      <c r="G873" s="95">
        <f t="shared" si="56"/>
        <v>0</v>
      </c>
      <c r="J873" s="90" t="s">
        <v>114</v>
      </c>
      <c r="K873" s="91"/>
      <c r="L873" s="91"/>
      <c r="M873" s="91"/>
      <c r="N873" s="91"/>
      <c r="O873" s="91"/>
      <c r="P873" s="91"/>
      <c r="Q873" s="91"/>
      <c r="R873" s="91"/>
      <c r="S873" s="91"/>
    </row>
    <row r="874" spans="1:19" x14ac:dyDescent="0.2">
      <c r="A874" s="95" t="s">
        <v>618</v>
      </c>
      <c r="B874" s="95">
        <f>_xlfn.XLOOKUP(D874,'M A C R O S'!R:R,'M A C R O S'!N:N,0)</f>
        <v>0</v>
      </c>
      <c r="C874" s="95">
        <f>_xlfn.XLOOKUP(J874,'F U L L   S E T S  (-10%)'!T:T,'F U L L   S E T S  (-10%)'!O:O,0)+_xlfn.XLOOKUP(J874,'M A C R O S'!R:R,'M A C R O S'!N:N,0)</f>
        <v>0</v>
      </c>
      <c r="D874" s="95" t="s">
        <v>394</v>
      </c>
      <c r="E874" s="95">
        <f t="shared" si="59"/>
        <v>0</v>
      </c>
      <c r="F874" s="95">
        <v>10083</v>
      </c>
      <c r="G874" s="95">
        <f t="shared" si="56"/>
        <v>0</v>
      </c>
      <c r="J874" s="90" t="s">
        <v>114</v>
      </c>
      <c r="K874" s="91"/>
      <c r="L874" s="91"/>
      <c r="M874" s="91"/>
      <c r="N874" s="91"/>
      <c r="O874" s="91"/>
      <c r="P874" s="91"/>
      <c r="Q874" s="91"/>
      <c r="R874" s="91"/>
      <c r="S874" s="91"/>
    </row>
    <row r="875" spans="1:19" x14ac:dyDescent="0.2">
      <c r="A875" s="95" t="s">
        <v>618</v>
      </c>
      <c r="B875" s="95">
        <f>_xlfn.XLOOKUP(D875,'M A C R O S'!R:R,'M A C R O S'!N:N,0)</f>
        <v>0</v>
      </c>
      <c r="C875" s="95">
        <f>_xlfn.XLOOKUP(J875,'F U L L   S E T S  (-10%)'!T:T,'F U L L   S E T S  (-10%)'!O:O,0)+_xlfn.XLOOKUP(J875,'M A C R O S'!R:R,'M A C R O S'!N:N,0)</f>
        <v>0</v>
      </c>
      <c r="D875" s="95" t="s">
        <v>396</v>
      </c>
      <c r="E875" s="95">
        <f t="shared" si="59"/>
        <v>0</v>
      </c>
      <c r="F875" s="95">
        <v>10083</v>
      </c>
      <c r="G875" s="95">
        <f t="shared" si="56"/>
        <v>0</v>
      </c>
      <c r="J875" s="90" t="s">
        <v>114</v>
      </c>
      <c r="K875" s="91"/>
      <c r="L875" s="91"/>
      <c r="M875" s="91"/>
      <c r="N875" s="91"/>
      <c r="O875" s="91"/>
      <c r="P875" s="91"/>
      <c r="Q875" s="91"/>
      <c r="R875" s="91"/>
      <c r="S875" s="91"/>
    </row>
    <row r="876" spans="1:19" x14ac:dyDescent="0.2">
      <c r="A876" s="95" t="s">
        <v>618</v>
      </c>
      <c r="B876" s="95">
        <f>_xlfn.XLOOKUP(D876,'M A C R O S'!R:R,'M A C R O S'!N:N,0)</f>
        <v>0</v>
      </c>
      <c r="C876" s="95">
        <f>_xlfn.XLOOKUP(J876,'F U L L   S E T S  (-10%)'!T:T,'F U L L   S E T S  (-10%)'!O:O,0)+_xlfn.XLOOKUP(J876,'M A C R O S'!R:R,'M A C R O S'!N:N,0)</f>
        <v>0</v>
      </c>
      <c r="D876" s="95" t="s">
        <v>398</v>
      </c>
      <c r="E876" s="95">
        <f t="shared" si="59"/>
        <v>0</v>
      </c>
      <c r="F876" s="95">
        <v>10083</v>
      </c>
      <c r="G876" s="95">
        <f t="shared" si="56"/>
        <v>0</v>
      </c>
      <c r="J876" s="90" t="s">
        <v>114</v>
      </c>
      <c r="K876" s="91"/>
      <c r="L876" s="91"/>
      <c r="M876" s="91"/>
      <c r="N876" s="91"/>
      <c r="O876" s="91"/>
      <c r="P876" s="91"/>
      <c r="Q876" s="91"/>
      <c r="R876" s="91"/>
      <c r="S876" s="91"/>
    </row>
    <row r="877" spans="1:19" x14ac:dyDescent="0.2">
      <c r="A877" s="95" t="s">
        <v>618</v>
      </c>
      <c r="B877" s="95">
        <f>_xlfn.XLOOKUP(D877,'M A C R O S'!R:R,'M A C R O S'!N:N,0)</f>
        <v>0</v>
      </c>
      <c r="C877" s="95">
        <f>_xlfn.XLOOKUP(J877,'F U L L   S E T S  (-10%)'!T:T,'F U L L   S E T S  (-10%)'!O:O,0)+_xlfn.XLOOKUP(J877,'M A C R O S'!R:R,'M A C R O S'!N:N,0)</f>
        <v>0</v>
      </c>
      <c r="D877" s="95" t="s">
        <v>400</v>
      </c>
      <c r="E877" s="95">
        <f t="shared" si="59"/>
        <v>0</v>
      </c>
      <c r="F877" s="95">
        <v>10083</v>
      </c>
      <c r="G877" s="95">
        <f t="shared" si="56"/>
        <v>0</v>
      </c>
      <c r="J877" s="90" t="s">
        <v>114</v>
      </c>
      <c r="K877" s="91"/>
      <c r="L877" s="91"/>
      <c r="M877" s="91"/>
      <c r="N877" s="91"/>
      <c r="O877" s="91"/>
      <c r="P877" s="91"/>
      <c r="Q877" s="91"/>
      <c r="R877" s="91"/>
      <c r="S877" s="91"/>
    </row>
    <row r="878" spans="1:19" x14ac:dyDescent="0.2">
      <c r="A878" s="95" t="s">
        <v>618</v>
      </c>
      <c r="B878" s="95">
        <f>_xlfn.XLOOKUP(D878,'M A C R O S'!R:R,'M A C R O S'!N:N,0)</f>
        <v>0</v>
      </c>
      <c r="C878" s="95">
        <f>_xlfn.XLOOKUP(J878,'F U L L   S E T S  (-10%)'!T:T,'F U L L   S E T S  (-10%)'!O:O,0)+_xlfn.XLOOKUP(J878,'M A C R O S'!R:R,'M A C R O S'!N:N,0)</f>
        <v>0</v>
      </c>
      <c r="D878" s="95" t="s">
        <v>402</v>
      </c>
      <c r="E878" s="95">
        <f t="shared" si="59"/>
        <v>0</v>
      </c>
      <c r="F878" s="95">
        <v>10083</v>
      </c>
      <c r="G878" s="95">
        <f t="shared" si="56"/>
        <v>0</v>
      </c>
      <c r="J878" s="90" t="s">
        <v>114</v>
      </c>
      <c r="K878" s="91"/>
      <c r="L878" s="91"/>
      <c r="M878" s="91"/>
      <c r="N878" s="91"/>
      <c r="O878" s="91"/>
      <c r="P878" s="91"/>
      <c r="Q878" s="91"/>
      <c r="R878" s="91"/>
      <c r="S878" s="91"/>
    </row>
    <row r="879" spans="1:19" x14ac:dyDescent="0.2">
      <c r="A879" s="95" t="s">
        <v>618</v>
      </c>
      <c r="B879" s="95">
        <f>_xlfn.XLOOKUP(D879,'M A C R O S'!R:R,'M A C R O S'!N:N,0)</f>
        <v>0</v>
      </c>
      <c r="C879" s="95">
        <f>_xlfn.XLOOKUP(J879,'F U L L   S E T S  (-10%)'!T:T,'F U L L   S E T S  (-10%)'!O:O,0)+_xlfn.XLOOKUP(J879,'M A C R O S'!R:R,'M A C R O S'!N:N,0)</f>
        <v>0</v>
      </c>
      <c r="D879" s="95" t="s">
        <v>404</v>
      </c>
      <c r="E879" s="95">
        <f t="shared" si="59"/>
        <v>0</v>
      </c>
      <c r="F879" s="95">
        <v>10083</v>
      </c>
      <c r="G879" s="95">
        <f t="shared" si="56"/>
        <v>0</v>
      </c>
      <c r="J879" s="90" t="s">
        <v>114</v>
      </c>
      <c r="K879" s="91"/>
      <c r="L879" s="91"/>
      <c r="M879" s="91"/>
      <c r="N879" s="91"/>
      <c r="O879" s="91"/>
      <c r="P879" s="91"/>
      <c r="Q879" s="91"/>
      <c r="R879" s="91"/>
      <c r="S879" s="91"/>
    </row>
    <row r="880" spans="1:19" x14ac:dyDescent="0.2">
      <c r="A880" s="95" t="s">
        <v>618</v>
      </c>
      <c r="B880" s="95">
        <f>_xlfn.XLOOKUP(D880,'M A C R O S'!R:R,'M A C R O S'!N:N,0)</f>
        <v>0</v>
      </c>
      <c r="C880" s="95">
        <f>_xlfn.XLOOKUP(J880,'F U L L   S E T S  (-10%)'!T:T,'F U L L   S E T S  (-10%)'!O:O,0)+_xlfn.XLOOKUP(J880,'M A C R O S'!R:R,'M A C R O S'!N:N,0)</f>
        <v>0</v>
      </c>
      <c r="D880" s="95" t="s">
        <v>406</v>
      </c>
      <c r="E880" s="95">
        <f t="shared" si="59"/>
        <v>0</v>
      </c>
      <c r="F880" s="95">
        <v>10083</v>
      </c>
      <c r="G880" s="95">
        <f t="shared" si="56"/>
        <v>0</v>
      </c>
      <c r="J880" s="90" t="s">
        <v>114</v>
      </c>
      <c r="K880" s="91"/>
      <c r="L880" s="91"/>
      <c r="M880" s="91"/>
      <c r="N880" s="91"/>
      <c r="O880" s="91"/>
      <c r="P880" s="91"/>
      <c r="Q880" s="91"/>
      <c r="R880" s="91"/>
      <c r="S880" s="91"/>
    </row>
    <row r="881" spans="1:19" x14ac:dyDescent="0.2">
      <c r="A881" s="95" t="s">
        <v>618</v>
      </c>
      <c r="B881" s="95">
        <f>_xlfn.XLOOKUP(D881,'M A C R O S'!R:R,'M A C R O S'!N:N,0)</f>
        <v>0</v>
      </c>
      <c r="C881" s="95">
        <f>_xlfn.XLOOKUP(J881,'F U L L   S E T S  (-10%)'!T:T,'F U L L   S E T S  (-10%)'!O:O,0)+_xlfn.XLOOKUP(J881,'M A C R O S'!R:R,'M A C R O S'!N:N,0)</f>
        <v>0</v>
      </c>
      <c r="D881" s="95" t="s">
        <v>408</v>
      </c>
      <c r="E881" s="95">
        <f t="shared" si="59"/>
        <v>0</v>
      </c>
      <c r="F881" s="95">
        <v>10083</v>
      </c>
      <c r="G881" s="95">
        <f t="shared" si="56"/>
        <v>0</v>
      </c>
      <c r="J881" s="90" t="s">
        <v>114</v>
      </c>
      <c r="K881" s="91"/>
      <c r="L881" s="91"/>
      <c r="M881" s="91"/>
      <c r="N881" s="91"/>
      <c r="O881" s="91"/>
      <c r="P881" s="91"/>
      <c r="Q881" s="91"/>
      <c r="R881" s="91"/>
      <c r="S881" s="91"/>
    </row>
    <row r="882" spans="1:19" x14ac:dyDescent="0.2">
      <c r="A882" s="95" t="s">
        <v>618</v>
      </c>
      <c r="B882" s="95">
        <f>_xlfn.XLOOKUP(D882,'M A C R O S'!R:R,'M A C R O S'!N:N,0)</f>
        <v>0</v>
      </c>
      <c r="C882" s="95">
        <f>_xlfn.XLOOKUP(J882,'F U L L   S E T S  (-10%)'!T:T,'F U L L   S E T S  (-10%)'!O:O,0)+_xlfn.XLOOKUP(J882,'M A C R O S'!R:R,'M A C R O S'!N:N,0)</f>
        <v>0</v>
      </c>
      <c r="D882" s="95" t="s">
        <v>410</v>
      </c>
      <c r="E882" s="95">
        <f t="shared" si="59"/>
        <v>0</v>
      </c>
      <c r="F882" s="95">
        <v>10083</v>
      </c>
      <c r="G882" s="95">
        <f t="shared" si="56"/>
        <v>0</v>
      </c>
      <c r="J882" s="90" t="s">
        <v>114</v>
      </c>
      <c r="K882" s="91"/>
      <c r="L882" s="91"/>
      <c r="M882" s="91"/>
      <c r="N882" s="91"/>
      <c r="O882" s="91"/>
      <c r="P882" s="91"/>
      <c r="Q882" s="91"/>
      <c r="R882" s="91"/>
      <c r="S882" s="91"/>
    </row>
    <row r="883" spans="1:19" x14ac:dyDescent="0.2">
      <c r="A883" s="95" t="s">
        <v>618</v>
      </c>
      <c r="B883" s="95">
        <f>_xlfn.XLOOKUP(D883,'M A C R O S'!R:R,'M A C R O S'!N:N,0)</f>
        <v>0</v>
      </c>
      <c r="C883" s="95">
        <f>_xlfn.XLOOKUP(J883,'F U L L   S E T S  (-10%)'!T:T,'F U L L   S E T S  (-10%)'!O:O,0)+_xlfn.XLOOKUP(J883,'M A C R O S'!R:R,'M A C R O S'!N:N,0)</f>
        <v>0</v>
      </c>
      <c r="D883" s="95" t="s">
        <v>412</v>
      </c>
      <c r="E883" s="95">
        <f t="shared" si="59"/>
        <v>0</v>
      </c>
      <c r="F883" s="95">
        <v>10083</v>
      </c>
      <c r="G883" s="95">
        <f t="shared" si="56"/>
        <v>0</v>
      </c>
      <c r="J883" s="90" t="s">
        <v>114</v>
      </c>
      <c r="K883" s="91"/>
      <c r="L883" s="91"/>
      <c r="M883" s="91"/>
      <c r="N883" s="91"/>
      <c r="O883" s="91"/>
      <c r="P883" s="91"/>
      <c r="Q883" s="91"/>
      <c r="R883" s="91"/>
      <c r="S883" s="91"/>
    </row>
    <row r="884" spans="1:19" x14ac:dyDescent="0.2">
      <c r="A884" s="95" t="s">
        <v>618</v>
      </c>
      <c r="B884" s="95">
        <f>_xlfn.XLOOKUP(D884,'M A C R O S'!R:R,'M A C R O S'!N:N,0)</f>
        <v>0</v>
      </c>
      <c r="C884" s="95">
        <f>_xlfn.XLOOKUP(J884,'F U L L   S E T S  (-10%)'!T:T,'F U L L   S E T S  (-10%)'!O:O,0)+_xlfn.XLOOKUP(J884,'M A C R O S'!R:R,'M A C R O S'!N:N,0)</f>
        <v>0</v>
      </c>
      <c r="D884" s="95" t="s">
        <v>414</v>
      </c>
      <c r="E884" s="95">
        <f t="shared" si="59"/>
        <v>0</v>
      </c>
      <c r="F884" s="95">
        <v>10083</v>
      </c>
      <c r="G884" s="95">
        <f t="shared" si="56"/>
        <v>0</v>
      </c>
      <c r="J884" s="90" t="s">
        <v>114</v>
      </c>
      <c r="K884" s="91"/>
      <c r="L884" s="91"/>
      <c r="M884" s="91"/>
      <c r="N884" s="91"/>
      <c r="O884" s="91"/>
      <c r="P884" s="91"/>
      <c r="Q884" s="91"/>
      <c r="R884" s="91"/>
      <c r="S884" s="91"/>
    </row>
    <row r="885" spans="1:19" x14ac:dyDescent="0.2">
      <c r="A885" s="95" t="s">
        <v>618</v>
      </c>
      <c r="B885" s="95">
        <f>_xlfn.XLOOKUP(D885,'M A C R O S'!R:R,'M A C R O S'!N:N,0)</f>
        <v>0</v>
      </c>
      <c r="C885" s="95">
        <f>_xlfn.XLOOKUP(J885,'F U L L   S E T S  (-10%)'!T:T,'F U L L   S E T S  (-10%)'!O:O,0)+_xlfn.XLOOKUP(J885,'M A C R O S'!R:R,'M A C R O S'!N:N,0)</f>
        <v>0</v>
      </c>
      <c r="D885" s="95" t="s">
        <v>416</v>
      </c>
      <c r="E885" s="95">
        <f t="shared" si="59"/>
        <v>0</v>
      </c>
      <c r="F885" s="95">
        <v>10083</v>
      </c>
      <c r="G885" s="95">
        <f t="shared" si="56"/>
        <v>0</v>
      </c>
      <c r="J885" s="90" t="s">
        <v>114</v>
      </c>
      <c r="K885" s="91"/>
      <c r="L885" s="91"/>
      <c r="M885" s="91"/>
      <c r="N885" s="91"/>
      <c r="O885" s="91"/>
      <c r="P885" s="91"/>
      <c r="Q885" s="91"/>
      <c r="R885" s="91"/>
      <c r="S885" s="91"/>
    </row>
    <row r="886" spans="1:19" x14ac:dyDescent="0.2">
      <c r="A886" s="95" t="s">
        <v>618</v>
      </c>
      <c r="B886" s="95">
        <f>_xlfn.XLOOKUP(D886,'M A C R O S'!R:R,'M A C R O S'!N:N,0)</f>
        <v>0</v>
      </c>
      <c r="C886" s="95">
        <f>_xlfn.XLOOKUP(J886,'F U L L   S E T S  (-10%)'!T:T,'F U L L   S E T S  (-10%)'!O:O,0)+_xlfn.XLOOKUP(J886,'M A C R O S'!R:R,'M A C R O S'!N:N,0)</f>
        <v>0</v>
      </c>
      <c r="D886" s="95" t="s">
        <v>418</v>
      </c>
      <c r="E886" s="95">
        <f t="shared" si="59"/>
        <v>0</v>
      </c>
      <c r="F886" s="95">
        <v>10083</v>
      </c>
      <c r="G886" s="95">
        <f t="shared" si="56"/>
        <v>0</v>
      </c>
      <c r="J886" s="90" t="s">
        <v>114</v>
      </c>
      <c r="K886" s="91"/>
      <c r="L886" s="91"/>
      <c r="M886" s="91"/>
      <c r="N886" s="91"/>
      <c r="O886" s="91"/>
      <c r="P886" s="91"/>
      <c r="Q886" s="91"/>
      <c r="R886" s="91"/>
      <c r="S886" s="91"/>
    </row>
    <row r="887" spans="1:19" hidden="1" x14ac:dyDescent="0.2">
      <c r="A887" s="161" t="s">
        <v>618</v>
      </c>
      <c r="B887" s="161">
        <f>_xlfn.XLOOKUP(D887,'M A C R O S'!R:R,'M A C R O S'!O:O,0)</f>
        <v>0</v>
      </c>
      <c r="C887" s="161">
        <f t="shared" ref="C887:C901" si="60">SUM(K887+M887+O887)</f>
        <v>0</v>
      </c>
      <c r="D887" s="161" t="s">
        <v>259</v>
      </c>
      <c r="E887" s="161">
        <f t="shared" si="59"/>
        <v>0</v>
      </c>
      <c r="F887" s="161">
        <v>10082</v>
      </c>
      <c r="G887" s="161">
        <f t="shared" si="56"/>
        <v>0</v>
      </c>
      <c r="J887" s="91" t="s">
        <v>93</v>
      </c>
      <c r="K887" s="91">
        <f>_xlfn.XLOOKUP(J887,'F U L L   S E T S  (-10%)'!T:T,'F U L L   S E T S  (-10%)'!P:P,0)</f>
        <v>0</v>
      </c>
      <c r="L887" s="90" t="s">
        <v>95</v>
      </c>
      <c r="M887" s="91">
        <f>_xlfn.XLOOKUP(L887,'F U L L   S E T S  (-10%)'!T:T,'F U L L   S E T S  (-10%)'!P:P,0)+_xlfn.XLOOKUP(L887,'M A C R O S'!R:R,'M A C R O S'!O:O,0)</f>
        <v>0</v>
      </c>
      <c r="N887" s="91"/>
      <c r="O887" s="91"/>
      <c r="P887" s="91"/>
      <c r="Q887" s="91"/>
      <c r="R887" s="91"/>
      <c r="S887" s="91"/>
    </row>
    <row r="888" spans="1:19" hidden="1" x14ac:dyDescent="0.2">
      <c r="A888" s="95" t="s">
        <v>618</v>
      </c>
      <c r="B888" s="95">
        <f>_xlfn.XLOOKUP(D888,'M A C R O S'!R:R,'M A C R O S'!O:O,0)</f>
        <v>0</v>
      </c>
      <c r="C888" s="95">
        <f t="shared" si="60"/>
        <v>0</v>
      </c>
      <c r="D888" s="95" t="s">
        <v>261</v>
      </c>
      <c r="E888" s="95">
        <f t="shared" si="59"/>
        <v>0</v>
      </c>
      <c r="F888" s="95">
        <v>10082</v>
      </c>
      <c r="G888" s="95">
        <f t="shared" si="56"/>
        <v>0</v>
      </c>
      <c r="J888" s="91" t="s">
        <v>93</v>
      </c>
      <c r="K888" s="91">
        <f>_xlfn.XLOOKUP(J888,'F U L L   S E T S  (-10%)'!T:T,'F U L L   S E T S  (-10%)'!P:P,0)</f>
        <v>0</v>
      </c>
      <c r="L888" s="90" t="s">
        <v>95</v>
      </c>
      <c r="M888" s="91">
        <f>_xlfn.XLOOKUP(L888,'F U L L   S E T S  (-10%)'!T:T,'F U L L   S E T S  (-10%)'!P:P,0)+_xlfn.XLOOKUP(L888,'M A C R O S'!R:R,'M A C R O S'!O:O,0)</f>
        <v>0</v>
      </c>
      <c r="N888" s="91"/>
      <c r="O888" s="91"/>
      <c r="P888" s="91"/>
      <c r="Q888" s="91"/>
      <c r="R888" s="91"/>
      <c r="S888" s="91"/>
    </row>
    <row r="889" spans="1:19" hidden="1" x14ac:dyDescent="0.2">
      <c r="A889" s="95" t="s">
        <v>618</v>
      </c>
      <c r="B889" s="95">
        <f>_xlfn.XLOOKUP(D889,'M A C R O S'!R:R,'M A C R O S'!O:O,0)</f>
        <v>0</v>
      </c>
      <c r="C889" s="95">
        <f t="shared" si="60"/>
        <v>0</v>
      </c>
      <c r="D889" s="95" t="s">
        <v>263</v>
      </c>
      <c r="E889" s="95">
        <f t="shared" si="59"/>
        <v>0</v>
      </c>
      <c r="F889" s="95">
        <v>10082</v>
      </c>
      <c r="G889" s="95">
        <f t="shared" si="56"/>
        <v>0</v>
      </c>
      <c r="J889" s="91" t="s">
        <v>93</v>
      </c>
      <c r="K889" s="91">
        <f>_xlfn.XLOOKUP(J889,'F U L L   S E T S  (-10%)'!T:T,'F U L L   S E T S  (-10%)'!P:P,0)</f>
        <v>0</v>
      </c>
      <c r="L889" s="90" t="s">
        <v>95</v>
      </c>
      <c r="M889" s="91">
        <f>_xlfn.XLOOKUP(L889,'F U L L   S E T S  (-10%)'!T:T,'F U L L   S E T S  (-10%)'!P:P,0)+_xlfn.XLOOKUP(L889,'M A C R O S'!R:R,'M A C R O S'!O:O,0)</f>
        <v>0</v>
      </c>
      <c r="N889" s="91"/>
      <c r="O889" s="91"/>
      <c r="P889" s="91"/>
      <c r="Q889" s="91"/>
      <c r="R889" s="91"/>
      <c r="S889" s="91"/>
    </row>
    <row r="890" spans="1:19" hidden="1" x14ac:dyDescent="0.2">
      <c r="A890" s="95" t="s">
        <v>618</v>
      </c>
      <c r="B890" s="95">
        <f>_xlfn.XLOOKUP(D890,'M A C R O S'!R:R,'M A C R O S'!O:O,0)</f>
        <v>0</v>
      </c>
      <c r="C890" s="95">
        <f t="shared" si="60"/>
        <v>0</v>
      </c>
      <c r="D890" s="95" t="s">
        <v>265</v>
      </c>
      <c r="E890" s="95">
        <f t="shared" si="59"/>
        <v>0</v>
      </c>
      <c r="F890" s="95">
        <v>10082</v>
      </c>
      <c r="G890" s="95">
        <f t="shared" si="56"/>
        <v>0</v>
      </c>
      <c r="J890" s="91" t="s">
        <v>93</v>
      </c>
      <c r="K890" s="91">
        <f>_xlfn.XLOOKUP(J890,'F U L L   S E T S  (-10%)'!T:T,'F U L L   S E T S  (-10%)'!P:P,0)</f>
        <v>0</v>
      </c>
      <c r="L890" s="90" t="s">
        <v>95</v>
      </c>
      <c r="M890" s="91">
        <f>_xlfn.XLOOKUP(L890,'F U L L   S E T S  (-10%)'!T:T,'F U L L   S E T S  (-10%)'!P:P,0)+_xlfn.XLOOKUP(L890,'M A C R O S'!R:R,'M A C R O S'!O:O,0)</f>
        <v>0</v>
      </c>
      <c r="N890" s="91"/>
      <c r="O890" s="91"/>
      <c r="P890" s="91"/>
      <c r="Q890" s="91"/>
      <c r="R890" s="91"/>
      <c r="S890" s="91"/>
    </row>
    <row r="891" spans="1:19" hidden="1" x14ac:dyDescent="0.2">
      <c r="A891" s="95" t="s">
        <v>618</v>
      </c>
      <c r="B891" s="95">
        <f>_xlfn.XLOOKUP(D891,'M A C R O S'!R:R,'M A C R O S'!O:O,0)</f>
        <v>0</v>
      </c>
      <c r="C891" s="95">
        <f t="shared" si="60"/>
        <v>0</v>
      </c>
      <c r="D891" s="95" t="s">
        <v>267</v>
      </c>
      <c r="E891" s="95">
        <f t="shared" si="59"/>
        <v>0</v>
      </c>
      <c r="F891" s="95">
        <v>10082</v>
      </c>
      <c r="G891" s="95">
        <f t="shared" si="56"/>
        <v>0</v>
      </c>
      <c r="J891" s="91" t="s">
        <v>93</v>
      </c>
      <c r="K891" s="91">
        <f>_xlfn.XLOOKUP(J891,'F U L L   S E T S  (-10%)'!T:T,'F U L L   S E T S  (-10%)'!P:P,0)</f>
        <v>0</v>
      </c>
      <c r="L891" s="90" t="s">
        <v>95</v>
      </c>
      <c r="M891" s="91">
        <f>_xlfn.XLOOKUP(L891,'F U L L   S E T S  (-10%)'!T:T,'F U L L   S E T S  (-10%)'!P:P,0)+_xlfn.XLOOKUP(L891,'M A C R O S'!R:R,'M A C R O S'!O:O,0)</f>
        <v>0</v>
      </c>
      <c r="N891" s="91"/>
      <c r="O891" s="91"/>
      <c r="P891" s="91"/>
      <c r="Q891" s="91"/>
      <c r="R891" s="91"/>
      <c r="S891" s="91"/>
    </row>
    <row r="892" spans="1:19" hidden="1" x14ac:dyDescent="0.2">
      <c r="A892" s="95" t="s">
        <v>618</v>
      </c>
      <c r="B892" s="95">
        <f>_xlfn.XLOOKUP(D892,'M A C R O S'!R:R,'M A C R O S'!O:O,0)</f>
        <v>0</v>
      </c>
      <c r="C892" s="95">
        <f t="shared" si="60"/>
        <v>0</v>
      </c>
      <c r="D892" s="95" t="s">
        <v>269</v>
      </c>
      <c r="E892" s="95">
        <f t="shared" si="59"/>
        <v>0</v>
      </c>
      <c r="F892" s="95">
        <v>10082</v>
      </c>
      <c r="G892" s="95">
        <f t="shared" si="56"/>
        <v>0</v>
      </c>
      <c r="J892" s="91" t="s">
        <v>93</v>
      </c>
      <c r="K892" s="91">
        <f>_xlfn.XLOOKUP(J892,'F U L L   S E T S  (-10%)'!T:T,'F U L L   S E T S  (-10%)'!P:P,0)</f>
        <v>0</v>
      </c>
      <c r="L892" s="90" t="s">
        <v>95</v>
      </c>
      <c r="M892" s="91">
        <f>_xlfn.XLOOKUP(L892,'F U L L   S E T S  (-10%)'!T:T,'F U L L   S E T S  (-10%)'!P:P,0)+_xlfn.XLOOKUP(L892,'M A C R O S'!R:R,'M A C R O S'!O:O,0)</f>
        <v>0</v>
      </c>
      <c r="N892" s="91"/>
      <c r="O892" s="91"/>
      <c r="P892" s="91"/>
      <c r="Q892" s="91"/>
      <c r="R892" s="91"/>
      <c r="S892" s="91"/>
    </row>
    <row r="893" spans="1:19" hidden="1" x14ac:dyDescent="0.2">
      <c r="A893" s="95" t="s">
        <v>618</v>
      </c>
      <c r="B893" s="95">
        <f>_xlfn.XLOOKUP(D893,'M A C R O S'!R:R,'M A C R O S'!O:O,0)</f>
        <v>0</v>
      </c>
      <c r="C893" s="95">
        <f t="shared" si="60"/>
        <v>0</v>
      </c>
      <c r="D893" s="40" t="s">
        <v>271</v>
      </c>
      <c r="E893" s="95">
        <f t="shared" si="59"/>
        <v>0</v>
      </c>
      <c r="F893" s="95">
        <v>10082</v>
      </c>
      <c r="G893" s="95">
        <f t="shared" si="56"/>
        <v>0</v>
      </c>
      <c r="J893" s="91" t="s">
        <v>93</v>
      </c>
      <c r="K893" s="91">
        <f>_xlfn.XLOOKUP(J893,'F U L L   S E T S  (-10%)'!T:T,'F U L L   S E T S  (-10%)'!P:P,0)</f>
        <v>0</v>
      </c>
      <c r="L893" s="90" t="s">
        <v>95</v>
      </c>
      <c r="M893" s="91">
        <f>_xlfn.XLOOKUP(L893,'F U L L   S E T S  (-10%)'!T:T,'F U L L   S E T S  (-10%)'!P:P,0)+_xlfn.XLOOKUP(L893,'M A C R O S'!R:R,'M A C R O S'!O:O,0)</f>
        <v>0</v>
      </c>
      <c r="N893" s="91"/>
      <c r="O893" s="91"/>
      <c r="P893" s="91"/>
      <c r="Q893" s="91"/>
      <c r="R893" s="91"/>
      <c r="S893" s="91"/>
    </row>
    <row r="894" spans="1:19" hidden="1" x14ac:dyDescent="0.2">
      <c r="A894" s="95" t="s">
        <v>618</v>
      </c>
      <c r="B894" s="95">
        <f>_xlfn.XLOOKUP(D894,'M A C R O S'!R:R,'M A C R O S'!O:O,0)</f>
        <v>0</v>
      </c>
      <c r="C894" s="95">
        <f t="shared" si="60"/>
        <v>0</v>
      </c>
      <c r="D894" s="40" t="s">
        <v>273</v>
      </c>
      <c r="E894" s="95">
        <f t="shared" si="59"/>
        <v>0</v>
      </c>
      <c r="F894" s="95">
        <v>10082</v>
      </c>
      <c r="G894" s="95">
        <f t="shared" si="56"/>
        <v>0</v>
      </c>
      <c r="J894" s="91" t="s">
        <v>93</v>
      </c>
      <c r="K894" s="91">
        <f>_xlfn.XLOOKUP(J894,'F U L L   S E T S  (-10%)'!T:T,'F U L L   S E T S  (-10%)'!P:P,0)</f>
        <v>0</v>
      </c>
      <c r="L894" s="90" t="s">
        <v>95</v>
      </c>
      <c r="M894" s="91">
        <f>_xlfn.XLOOKUP(L894,'F U L L   S E T S  (-10%)'!T:T,'F U L L   S E T S  (-10%)'!P:P,0)+_xlfn.XLOOKUP(L894,'M A C R O S'!R:R,'M A C R O S'!O:O,0)</f>
        <v>0</v>
      </c>
      <c r="N894" s="91"/>
      <c r="O894" s="91"/>
      <c r="P894" s="91"/>
      <c r="Q894" s="91"/>
      <c r="R894" s="91"/>
      <c r="S894" s="91"/>
    </row>
    <row r="895" spans="1:19" hidden="1" x14ac:dyDescent="0.2">
      <c r="A895" s="95" t="s">
        <v>618</v>
      </c>
      <c r="B895" s="95">
        <f>_xlfn.XLOOKUP(D895,'M A C R O S'!R:R,'M A C R O S'!O:O,0)</f>
        <v>0</v>
      </c>
      <c r="C895" s="95">
        <f t="shared" si="60"/>
        <v>0</v>
      </c>
      <c r="D895" s="40" t="s">
        <v>275</v>
      </c>
      <c r="E895" s="95">
        <f t="shared" si="59"/>
        <v>0</v>
      </c>
      <c r="F895" s="95">
        <v>10082</v>
      </c>
      <c r="G895" s="95">
        <f t="shared" si="56"/>
        <v>0</v>
      </c>
      <c r="J895" s="91" t="s">
        <v>93</v>
      </c>
      <c r="K895" s="91">
        <f>_xlfn.XLOOKUP(J895,'F U L L   S E T S  (-10%)'!T:T,'F U L L   S E T S  (-10%)'!P:P,0)</f>
        <v>0</v>
      </c>
      <c r="L895" s="90" t="s">
        <v>95</v>
      </c>
      <c r="M895" s="91">
        <f>_xlfn.XLOOKUP(L895,'F U L L   S E T S  (-10%)'!T:T,'F U L L   S E T S  (-10%)'!P:P,0)+_xlfn.XLOOKUP(L895,'M A C R O S'!R:R,'M A C R O S'!O:O,0)</f>
        <v>0</v>
      </c>
      <c r="N895" s="91"/>
      <c r="O895" s="91"/>
      <c r="P895" s="91"/>
      <c r="Q895" s="91"/>
      <c r="R895" s="91"/>
      <c r="S895" s="91"/>
    </row>
    <row r="896" spans="1:19" hidden="1" x14ac:dyDescent="0.2">
      <c r="A896" s="95" t="s">
        <v>618</v>
      </c>
      <c r="B896" s="95">
        <f>_xlfn.XLOOKUP(D896,'M A C R O S'!R:R,'M A C R O S'!O:O,0)</f>
        <v>0</v>
      </c>
      <c r="C896" s="95">
        <f t="shared" si="60"/>
        <v>0</v>
      </c>
      <c r="D896" s="40" t="s">
        <v>277</v>
      </c>
      <c r="E896" s="95">
        <f t="shared" si="59"/>
        <v>0</v>
      </c>
      <c r="F896" s="95">
        <v>10082</v>
      </c>
      <c r="G896" s="95">
        <f t="shared" si="56"/>
        <v>0</v>
      </c>
      <c r="J896" s="91" t="s">
        <v>93</v>
      </c>
      <c r="K896" s="91">
        <f>_xlfn.XLOOKUP(J896,'F U L L   S E T S  (-10%)'!T:T,'F U L L   S E T S  (-10%)'!P:P,0)</f>
        <v>0</v>
      </c>
      <c r="L896" s="90" t="s">
        <v>95</v>
      </c>
      <c r="M896" s="91">
        <f>_xlfn.XLOOKUP(L896,'F U L L   S E T S  (-10%)'!T:T,'F U L L   S E T S  (-10%)'!P:P,0)+_xlfn.XLOOKUP(L896,'M A C R O S'!R:R,'M A C R O S'!O:O,0)</f>
        <v>0</v>
      </c>
      <c r="N896" s="91"/>
      <c r="O896" s="91"/>
      <c r="P896" s="91"/>
      <c r="Q896" s="91"/>
      <c r="R896" s="91"/>
      <c r="S896" s="91"/>
    </row>
    <row r="897" spans="1:19" hidden="1" x14ac:dyDescent="0.2">
      <c r="A897" s="95" t="s">
        <v>618</v>
      </c>
      <c r="B897" s="95">
        <f>_xlfn.XLOOKUP(D897,'M A C R O S'!R:R,'M A C R O S'!O:O,0)</f>
        <v>0</v>
      </c>
      <c r="C897" s="95">
        <f t="shared" si="60"/>
        <v>0</v>
      </c>
      <c r="D897" s="40" t="s">
        <v>279</v>
      </c>
      <c r="E897" s="95">
        <f t="shared" si="59"/>
        <v>0</v>
      </c>
      <c r="F897" s="95">
        <v>10082</v>
      </c>
      <c r="G897" s="95">
        <f t="shared" si="56"/>
        <v>0</v>
      </c>
      <c r="J897" s="91" t="s">
        <v>93</v>
      </c>
      <c r="K897" s="91">
        <f>_xlfn.XLOOKUP(J897,'F U L L   S E T S  (-10%)'!T:T,'F U L L   S E T S  (-10%)'!P:P,0)</f>
        <v>0</v>
      </c>
      <c r="L897" s="90" t="s">
        <v>95</v>
      </c>
      <c r="M897" s="91">
        <f>_xlfn.XLOOKUP(L897,'F U L L   S E T S  (-10%)'!T:T,'F U L L   S E T S  (-10%)'!P:P,0)+_xlfn.XLOOKUP(L897,'M A C R O S'!R:R,'M A C R O S'!O:O,0)</f>
        <v>0</v>
      </c>
      <c r="N897" s="91"/>
      <c r="O897" s="91"/>
      <c r="P897" s="91"/>
      <c r="Q897" s="91"/>
      <c r="R897" s="91"/>
      <c r="S897" s="91"/>
    </row>
    <row r="898" spans="1:19" hidden="1" x14ac:dyDescent="0.2">
      <c r="A898" s="95" t="s">
        <v>618</v>
      </c>
      <c r="B898" s="95">
        <f>_xlfn.XLOOKUP(D898,'M A C R O S'!R:R,'M A C R O S'!O:O,0)</f>
        <v>0</v>
      </c>
      <c r="C898" s="95">
        <f t="shared" si="60"/>
        <v>0</v>
      </c>
      <c r="D898" s="40" t="s">
        <v>281</v>
      </c>
      <c r="E898" s="95">
        <f t="shared" si="59"/>
        <v>0</v>
      </c>
      <c r="F898" s="95">
        <v>10082</v>
      </c>
      <c r="G898" s="95">
        <f t="shared" ref="G898:G961" si="61">IF(C898&gt;0,10*C898/E898,0)</f>
        <v>0</v>
      </c>
      <c r="J898" s="91" t="s">
        <v>93</v>
      </c>
      <c r="K898" s="91">
        <f>_xlfn.XLOOKUP(J898,'F U L L   S E T S  (-10%)'!T:T,'F U L L   S E T S  (-10%)'!P:P,0)</f>
        <v>0</v>
      </c>
      <c r="L898" s="90" t="s">
        <v>95</v>
      </c>
      <c r="M898" s="91">
        <f>_xlfn.XLOOKUP(L898,'F U L L   S E T S  (-10%)'!T:T,'F U L L   S E T S  (-10%)'!P:P,0)+_xlfn.XLOOKUP(L898,'M A C R O S'!R:R,'M A C R O S'!O:O,0)</f>
        <v>0</v>
      </c>
      <c r="N898" s="91"/>
      <c r="O898" s="91"/>
      <c r="P898" s="91"/>
      <c r="Q898" s="91"/>
      <c r="R898" s="91"/>
      <c r="S898" s="91"/>
    </row>
    <row r="899" spans="1:19" hidden="1" x14ac:dyDescent="0.2">
      <c r="A899" s="95" t="s">
        <v>618</v>
      </c>
      <c r="B899" s="95">
        <f>_xlfn.XLOOKUP(D899,'M A C R O S'!R:R,'M A C R O S'!O:O,0)</f>
        <v>0</v>
      </c>
      <c r="C899" s="95">
        <f t="shared" si="60"/>
        <v>0</v>
      </c>
      <c r="D899" s="40" t="s">
        <v>283</v>
      </c>
      <c r="E899" s="95">
        <f t="shared" si="59"/>
        <v>0</v>
      </c>
      <c r="F899" s="95">
        <v>10082</v>
      </c>
      <c r="G899" s="95">
        <f t="shared" si="61"/>
        <v>0</v>
      </c>
      <c r="J899" s="91" t="s">
        <v>93</v>
      </c>
      <c r="K899" s="91">
        <f>_xlfn.XLOOKUP(J899,'F U L L   S E T S  (-10%)'!T:T,'F U L L   S E T S  (-10%)'!P:P,0)</f>
        <v>0</v>
      </c>
      <c r="L899" s="90" t="s">
        <v>95</v>
      </c>
      <c r="M899" s="91">
        <f>_xlfn.XLOOKUP(L899,'F U L L   S E T S  (-10%)'!T:T,'F U L L   S E T S  (-10%)'!P:P,0)+_xlfn.XLOOKUP(L899,'M A C R O S'!R:R,'M A C R O S'!O:O,0)</f>
        <v>0</v>
      </c>
      <c r="N899" s="91"/>
      <c r="O899" s="91"/>
      <c r="P899" s="91"/>
      <c r="Q899" s="91"/>
      <c r="R899" s="91"/>
      <c r="S899" s="91"/>
    </row>
    <row r="900" spans="1:19" hidden="1" x14ac:dyDescent="0.2">
      <c r="A900" s="95" t="s">
        <v>618</v>
      </c>
      <c r="B900" s="95">
        <f>_xlfn.XLOOKUP(D900,'M A C R O S'!R:R,'M A C R O S'!O:O,0)</f>
        <v>0</v>
      </c>
      <c r="C900" s="95">
        <f t="shared" si="60"/>
        <v>0</v>
      </c>
      <c r="D900" s="40" t="s">
        <v>285</v>
      </c>
      <c r="E900" s="95">
        <f t="shared" si="59"/>
        <v>0</v>
      </c>
      <c r="F900" s="95">
        <v>10082</v>
      </c>
      <c r="G900" s="95">
        <f t="shared" si="61"/>
        <v>0</v>
      </c>
      <c r="J900" s="91" t="s">
        <v>93</v>
      </c>
      <c r="K900" s="91">
        <f>_xlfn.XLOOKUP(J900,'F U L L   S E T S  (-10%)'!T:T,'F U L L   S E T S  (-10%)'!P:P,0)</f>
        <v>0</v>
      </c>
      <c r="L900" s="90" t="s">
        <v>95</v>
      </c>
      <c r="M900" s="91">
        <f>_xlfn.XLOOKUP(L900,'F U L L   S E T S  (-10%)'!T:T,'F U L L   S E T S  (-10%)'!P:P,0)+_xlfn.XLOOKUP(L900,'M A C R O S'!R:R,'M A C R O S'!O:O,0)</f>
        <v>0</v>
      </c>
      <c r="N900" s="91"/>
      <c r="O900" s="91"/>
      <c r="P900" s="91"/>
      <c r="Q900" s="91"/>
      <c r="R900" s="91"/>
      <c r="S900" s="91"/>
    </row>
    <row r="901" spans="1:19" hidden="1" x14ac:dyDescent="0.2">
      <c r="A901" s="95" t="s">
        <v>618</v>
      </c>
      <c r="B901" s="95">
        <f>_xlfn.XLOOKUP(D901,'M A C R O S'!R:R,'M A C R O S'!O:O,0)</f>
        <v>0</v>
      </c>
      <c r="C901" s="95">
        <f t="shared" si="60"/>
        <v>0</v>
      </c>
      <c r="D901" s="40" t="s">
        <v>287</v>
      </c>
      <c r="E901" s="95">
        <f t="shared" si="59"/>
        <v>0</v>
      </c>
      <c r="F901" s="95">
        <v>10082</v>
      </c>
      <c r="G901" s="95">
        <f t="shared" si="61"/>
        <v>0</v>
      </c>
      <c r="J901" s="91" t="s">
        <v>93</v>
      </c>
      <c r="K901" s="91">
        <f>_xlfn.XLOOKUP(J901,'F U L L   S E T S  (-10%)'!T:T,'F U L L   S E T S  (-10%)'!P:P,0)</f>
        <v>0</v>
      </c>
      <c r="L901" s="90" t="s">
        <v>95</v>
      </c>
      <c r="M901" s="91">
        <f>_xlfn.XLOOKUP(L901,'F U L L   S E T S  (-10%)'!T:T,'F U L L   S E T S  (-10%)'!P:P,0)+_xlfn.XLOOKUP(L901,'M A C R O S'!R:R,'M A C R O S'!O:O,0)</f>
        <v>0</v>
      </c>
      <c r="N901" s="91"/>
      <c r="O901" s="91"/>
      <c r="P901" s="91"/>
      <c r="Q901" s="91"/>
      <c r="R901" s="91"/>
      <c r="S901" s="91"/>
    </row>
    <row r="902" spans="1:19" hidden="1" x14ac:dyDescent="0.2">
      <c r="A902" s="163" t="s">
        <v>618</v>
      </c>
      <c r="B902" s="163">
        <f>_xlfn.XLOOKUP(D902,'M A C R O S'!R:R,'M A C R O S'!O:O,0)</f>
        <v>0</v>
      </c>
      <c r="C902" s="163">
        <f>_xlfn.XLOOKUP(J902,'F U L L   S E T S  (-10%)'!T:T,'F U L L   S E T S  (-10%)'!P:P,0)+_xlfn.XLOOKUP('Data Sheet '!J902,'M A C R O S'!R:R,'M A C R O S'!O:O,0)</f>
        <v>0</v>
      </c>
      <c r="D902" s="163" t="s">
        <v>340</v>
      </c>
      <c r="E902" s="163">
        <f t="shared" si="59"/>
        <v>0</v>
      </c>
      <c r="F902" s="163">
        <v>10082</v>
      </c>
      <c r="G902" s="161">
        <f t="shared" si="61"/>
        <v>0</v>
      </c>
      <c r="J902" s="90" t="s">
        <v>106</v>
      </c>
      <c r="K902" s="91"/>
      <c r="L902" s="91"/>
      <c r="M902" s="91"/>
      <c r="N902" s="91"/>
      <c r="O902" s="91"/>
      <c r="P902" s="91"/>
      <c r="Q902" s="91"/>
      <c r="R902" s="91"/>
      <c r="S902" s="91"/>
    </row>
    <row r="903" spans="1:19" hidden="1" x14ac:dyDescent="0.2">
      <c r="A903" s="95" t="s">
        <v>618</v>
      </c>
      <c r="B903" s="95">
        <f>_xlfn.XLOOKUP(D903,'M A C R O S'!R:R,'M A C R O S'!O:O,0)</f>
        <v>0</v>
      </c>
      <c r="C903" s="95">
        <f>_xlfn.XLOOKUP(J903,'F U L L   S E T S  (-10%)'!T:T,'F U L L   S E T S  (-10%)'!P:P,0)+_xlfn.XLOOKUP('Data Sheet '!J903,'M A C R O S'!R:R,'M A C R O S'!O:O,0)</f>
        <v>0</v>
      </c>
      <c r="D903" s="95" t="s">
        <v>342</v>
      </c>
      <c r="E903" s="95">
        <f t="shared" si="59"/>
        <v>0</v>
      </c>
      <c r="F903" s="95">
        <v>10082</v>
      </c>
      <c r="G903" s="95">
        <f t="shared" si="61"/>
        <v>0</v>
      </c>
      <c r="J903" s="90" t="s">
        <v>106</v>
      </c>
      <c r="K903" s="91"/>
      <c r="L903" s="91"/>
      <c r="M903" s="91"/>
      <c r="N903" s="91"/>
      <c r="O903" s="91"/>
      <c r="P903" s="91"/>
      <c r="Q903" s="91"/>
      <c r="R903" s="91"/>
      <c r="S903" s="91"/>
    </row>
    <row r="904" spans="1:19" hidden="1" x14ac:dyDescent="0.2">
      <c r="A904" s="95" t="s">
        <v>618</v>
      </c>
      <c r="B904" s="95">
        <f>_xlfn.XLOOKUP(D904,'M A C R O S'!R:R,'M A C R O S'!O:O,0)</f>
        <v>0</v>
      </c>
      <c r="C904" s="95">
        <f>_xlfn.XLOOKUP(J904,'F U L L   S E T S  (-10%)'!T:T,'F U L L   S E T S  (-10%)'!P:P,0)+_xlfn.XLOOKUP('Data Sheet '!J904,'M A C R O S'!R:R,'M A C R O S'!O:O,0)</f>
        <v>0</v>
      </c>
      <c r="D904" s="95" t="s">
        <v>344</v>
      </c>
      <c r="E904" s="95">
        <f t="shared" si="59"/>
        <v>0</v>
      </c>
      <c r="F904" s="95">
        <v>10082</v>
      </c>
      <c r="G904" s="95">
        <f t="shared" si="61"/>
        <v>0</v>
      </c>
      <c r="J904" s="90" t="s">
        <v>106</v>
      </c>
      <c r="K904" s="91"/>
      <c r="L904" s="91"/>
      <c r="M904" s="91"/>
      <c r="N904" s="91"/>
      <c r="O904" s="91"/>
      <c r="P904" s="91"/>
      <c r="Q904" s="91"/>
      <c r="R904" s="91"/>
      <c r="S904" s="91"/>
    </row>
    <row r="905" spans="1:19" hidden="1" x14ac:dyDescent="0.2">
      <c r="A905" s="95" t="s">
        <v>618</v>
      </c>
      <c r="B905" s="95">
        <f>_xlfn.XLOOKUP(D905,'M A C R O S'!R:R,'M A C R O S'!O:O,0)</f>
        <v>0</v>
      </c>
      <c r="C905" s="95">
        <f>_xlfn.XLOOKUP(J905,'F U L L   S E T S  (-10%)'!T:T,'F U L L   S E T S  (-10%)'!P:P,0)+_xlfn.XLOOKUP('Data Sheet '!J905,'M A C R O S'!R:R,'M A C R O S'!O:O,0)</f>
        <v>0</v>
      </c>
      <c r="D905" s="95" t="s">
        <v>346</v>
      </c>
      <c r="E905" s="95">
        <f t="shared" si="59"/>
        <v>0</v>
      </c>
      <c r="F905" s="95">
        <v>10082</v>
      </c>
      <c r="G905" s="95">
        <f t="shared" si="61"/>
        <v>0</v>
      </c>
      <c r="J905" s="90" t="s">
        <v>106</v>
      </c>
      <c r="K905" s="91"/>
      <c r="L905" s="91"/>
      <c r="M905" s="91"/>
      <c r="N905" s="91"/>
      <c r="O905" s="91"/>
      <c r="P905" s="91"/>
      <c r="Q905" s="91"/>
      <c r="R905" s="91"/>
      <c r="S905" s="91"/>
    </row>
    <row r="906" spans="1:19" hidden="1" x14ac:dyDescent="0.2">
      <c r="A906" s="95" t="s">
        <v>618</v>
      </c>
      <c r="B906" s="95">
        <f>_xlfn.XLOOKUP(D906,'M A C R O S'!R:R,'M A C R O S'!O:O,0)</f>
        <v>0</v>
      </c>
      <c r="C906" s="95">
        <f>_xlfn.XLOOKUP(J906,'F U L L   S E T S  (-10%)'!T:T,'F U L L   S E T S  (-10%)'!P:P,0)+_xlfn.XLOOKUP('Data Sheet '!J906,'M A C R O S'!R:R,'M A C R O S'!O:O,0)</f>
        <v>0</v>
      </c>
      <c r="D906" s="95" t="s">
        <v>348</v>
      </c>
      <c r="E906" s="95">
        <f t="shared" si="59"/>
        <v>0</v>
      </c>
      <c r="F906" s="95">
        <v>10082</v>
      </c>
      <c r="G906" s="95">
        <f t="shared" si="61"/>
        <v>0</v>
      </c>
      <c r="J906" s="90" t="s">
        <v>106</v>
      </c>
      <c r="K906" s="91"/>
      <c r="L906" s="91"/>
      <c r="M906" s="91"/>
      <c r="N906" s="91"/>
      <c r="O906" s="91"/>
      <c r="P906" s="91"/>
      <c r="Q906" s="91"/>
      <c r="R906" s="91"/>
      <c r="S906" s="91"/>
    </row>
    <row r="907" spans="1:19" hidden="1" x14ac:dyDescent="0.2">
      <c r="A907" s="95" t="s">
        <v>618</v>
      </c>
      <c r="B907" s="95">
        <f>_xlfn.XLOOKUP(D907,'M A C R O S'!R:R,'M A C R O S'!O:O,0)</f>
        <v>0</v>
      </c>
      <c r="C907" s="95">
        <f>_xlfn.XLOOKUP(J907,'F U L L   S E T S  (-10%)'!T:T,'F U L L   S E T S  (-10%)'!P:P,0)+_xlfn.XLOOKUP('Data Sheet '!J907,'M A C R O S'!R:R,'M A C R O S'!O:O,0)</f>
        <v>0</v>
      </c>
      <c r="D907" s="141" t="s">
        <v>350</v>
      </c>
      <c r="E907" s="95">
        <f t="shared" ref="E907:E910" si="62">SUM(B907:C907)</f>
        <v>0</v>
      </c>
      <c r="F907" s="95">
        <v>10082</v>
      </c>
      <c r="G907" s="95">
        <f t="shared" si="61"/>
        <v>0</v>
      </c>
      <c r="J907" s="90" t="s">
        <v>620</v>
      </c>
      <c r="K907" s="91"/>
      <c r="L907" s="91"/>
      <c r="M907" s="91"/>
      <c r="N907" s="91"/>
      <c r="O907" s="91"/>
      <c r="P907" s="91"/>
      <c r="Q907" s="91"/>
      <c r="R907" s="91"/>
      <c r="S907" s="91"/>
    </row>
    <row r="908" spans="1:19" hidden="1" x14ac:dyDescent="0.2">
      <c r="A908" s="95" t="s">
        <v>618</v>
      </c>
      <c r="B908" s="95">
        <f>_xlfn.XLOOKUP(D908,'M A C R O S'!R:R,'M A C R O S'!O:O,0)</f>
        <v>0</v>
      </c>
      <c r="C908" s="95">
        <f>_xlfn.XLOOKUP(J908,'F U L L   S E T S  (-10%)'!T:T,'F U L L   S E T S  (-10%)'!P:P,0)+_xlfn.XLOOKUP('Data Sheet '!J908,'M A C R O S'!R:R,'M A C R O S'!O:O,0)</f>
        <v>0</v>
      </c>
      <c r="D908" s="140" t="s">
        <v>352</v>
      </c>
      <c r="E908" s="95">
        <f t="shared" si="62"/>
        <v>0</v>
      </c>
      <c r="F908" s="95">
        <v>10082</v>
      </c>
      <c r="G908" s="95">
        <f t="shared" si="61"/>
        <v>0</v>
      </c>
      <c r="J908" s="90" t="s">
        <v>621</v>
      </c>
      <c r="K908" s="91"/>
      <c r="L908" s="91"/>
      <c r="M908" s="91"/>
      <c r="N908" s="91"/>
      <c r="O908" s="91"/>
      <c r="P908" s="91"/>
      <c r="Q908" s="91"/>
      <c r="R908" s="91"/>
      <c r="S908" s="91"/>
    </row>
    <row r="909" spans="1:19" hidden="1" x14ac:dyDescent="0.2">
      <c r="A909" s="95" t="s">
        <v>618</v>
      </c>
      <c r="B909" s="95">
        <f>_xlfn.XLOOKUP(D909,'M A C R O S'!R:R,'M A C R O S'!O:O,0)</f>
        <v>0</v>
      </c>
      <c r="C909" s="95">
        <f>_xlfn.XLOOKUP(J909,'F U L L   S E T S  (-10%)'!T:T,'F U L L   S E T S  (-10%)'!P:P,0)+_xlfn.XLOOKUP('Data Sheet '!J909,'M A C R O S'!R:R,'M A C R O S'!O:O,0)</f>
        <v>0</v>
      </c>
      <c r="D909" s="141" t="s">
        <v>354</v>
      </c>
      <c r="E909" s="95">
        <f t="shared" si="62"/>
        <v>0</v>
      </c>
      <c r="F909" s="95">
        <v>10082</v>
      </c>
      <c r="G909" s="95">
        <f t="shared" si="61"/>
        <v>0</v>
      </c>
      <c r="J909" s="90" t="s">
        <v>622</v>
      </c>
      <c r="K909" s="91"/>
      <c r="L909" s="91"/>
      <c r="M909" s="91"/>
      <c r="N909" s="91"/>
      <c r="O909" s="91"/>
      <c r="P909" s="91"/>
      <c r="Q909" s="91"/>
      <c r="R909" s="91"/>
      <c r="S909" s="91"/>
    </row>
    <row r="910" spans="1:19" hidden="1" x14ac:dyDescent="0.2">
      <c r="A910" s="95" t="s">
        <v>618</v>
      </c>
      <c r="B910" s="95">
        <f>_xlfn.XLOOKUP(D910,'M A C R O S'!R:R,'M A C R O S'!O:O,0)</f>
        <v>0</v>
      </c>
      <c r="C910" s="95">
        <f>_xlfn.XLOOKUP(J910,'F U L L   S E T S  (-10%)'!T:T,'F U L L   S E T S  (-10%)'!P:P,0)+_xlfn.XLOOKUP('Data Sheet '!J910,'M A C R O S'!R:R,'M A C R O S'!O:O,0)</f>
        <v>0</v>
      </c>
      <c r="D910" s="140" t="s">
        <v>356</v>
      </c>
      <c r="E910" s="95">
        <f t="shared" si="62"/>
        <v>0</v>
      </c>
      <c r="F910" s="95">
        <v>10082</v>
      </c>
      <c r="G910" s="95">
        <f t="shared" si="61"/>
        <v>0</v>
      </c>
      <c r="J910" s="90" t="s">
        <v>623</v>
      </c>
      <c r="K910" s="91"/>
      <c r="L910" s="91"/>
      <c r="M910" s="91"/>
      <c r="N910" s="91"/>
      <c r="O910" s="91"/>
      <c r="P910" s="91"/>
      <c r="Q910" s="91"/>
      <c r="R910" s="91"/>
      <c r="S910" s="91"/>
    </row>
    <row r="911" spans="1:19" hidden="1" x14ac:dyDescent="0.2">
      <c r="A911" s="163" t="s">
        <v>618</v>
      </c>
      <c r="B911" s="163">
        <f>_xlfn.XLOOKUP(D911,'M A C R O S'!R:R,'M A C R O S'!O:O,0)</f>
        <v>0</v>
      </c>
      <c r="C911" s="163">
        <f>_xlfn.XLOOKUP(J911,'F U L L   S E T S  (-10%)'!T:T,'F U L L   S E T S  (-10%)'!P:P,0)+_xlfn.XLOOKUP(J911,'M A C R O S'!R:R,'M A C R O S'!O:O,0)</f>
        <v>0</v>
      </c>
      <c r="D911" s="163" t="s">
        <v>390</v>
      </c>
      <c r="E911" s="163">
        <f t="shared" ref="E911:E930" si="63">SUM(B911:C911)</f>
        <v>0</v>
      </c>
      <c r="F911" s="163">
        <v>10082</v>
      </c>
      <c r="G911" s="161">
        <f t="shared" si="61"/>
        <v>0</v>
      </c>
      <c r="J911" s="90" t="s">
        <v>114</v>
      </c>
      <c r="K911" s="91"/>
      <c r="L911" s="91"/>
      <c r="M911" s="91"/>
      <c r="N911" s="91"/>
      <c r="O911" s="91"/>
      <c r="P911" s="91"/>
      <c r="Q911" s="91"/>
      <c r="R911" s="91"/>
      <c r="S911" s="91"/>
    </row>
    <row r="912" spans="1:19" hidden="1" x14ac:dyDescent="0.2">
      <c r="A912" s="95" t="s">
        <v>618</v>
      </c>
      <c r="B912" s="95">
        <f>_xlfn.XLOOKUP(D912,'M A C R O S'!R:R,'M A C R O S'!O:O,0)</f>
        <v>0</v>
      </c>
      <c r="C912" s="95">
        <f>_xlfn.XLOOKUP(J912,'F U L L   S E T S  (-10%)'!T:T,'F U L L   S E T S  (-10%)'!P:P,0)+_xlfn.XLOOKUP(J912,'M A C R O S'!R:R,'M A C R O S'!O:O,0)</f>
        <v>0</v>
      </c>
      <c r="D912" s="95" t="s">
        <v>392</v>
      </c>
      <c r="E912" s="95">
        <f t="shared" si="63"/>
        <v>0</v>
      </c>
      <c r="F912" s="95">
        <v>10082</v>
      </c>
      <c r="G912" s="95">
        <f t="shared" si="61"/>
        <v>0</v>
      </c>
      <c r="J912" s="90" t="s">
        <v>114</v>
      </c>
      <c r="K912" s="91"/>
      <c r="L912" s="91"/>
      <c r="M912" s="91"/>
      <c r="N912" s="91"/>
      <c r="O912" s="91"/>
      <c r="P912" s="91"/>
      <c r="Q912" s="91"/>
      <c r="R912" s="91"/>
      <c r="S912" s="91"/>
    </row>
    <row r="913" spans="1:19" hidden="1" x14ac:dyDescent="0.2">
      <c r="A913" s="95" t="s">
        <v>618</v>
      </c>
      <c r="B913" s="95">
        <f>_xlfn.XLOOKUP(D913,'M A C R O S'!R:R,'M A C R O S'!O:O,0)</f>
        <v>0</v>
      </c>
      <c r="C913" s="95">
        <f>_xlfn.XLOOKUP(J913,'F U L L   S E T S  (-10%)'!T:T,'F U L L   S E T S  (-10%)'!P:P,0)+_xlfn.XLOOKUP(J913,'M A C R O S'!R:R,'M A C R O S'!O:O,0)</f>
        <v>0</v>
      </c>
      <c r="D913" s="95" t="s">
        <v>394</v>
      </c>
      <c r="E913" s="95">
        <f t="shared" si="63"/>
        <v>0</v>
      </c>
      <c r="F913" s="95">
        <v>10082</v>
      </c>
      <c r="G913" s="95">
        <f t="shared" si="61"/>
        <v>0</v>
      </c>
      <c r="J913" s="90" t="s">
        <v>114</v>
      </c>
      <c r="K913" s="91"/>
      <c r="L913" s="91"/>
      <c r="M913" s="91"/>
      <c r="N913" s="91"/>
      <c r="O913" s="91"/>
      <c r="P913" s="91"/>
      <c r="Q913" s="91"/>
      <c r="R913" s="91"/>
      <c r="S913" s="91"/>
    </row>
    <row r="914" spans="1:19" hidden="1" x14ac:dyDescent="0.2">
      <c r="A914" s="95" t="s">
        <v>618</v>
      </c>
      <c r="B914" s="95">
        <f>_xlfn.XLOOKUP(D914,'M A C R O S'!R:R,'M A C R O S'!O:O,0)</f>
        <v>0</v>
      </c>
      <c r="C914" s="95">
        <f>_xlfn.XLOOKUP(J914,'F U L L   S E T S  (-10%)'!T:T,'F U L L   S E T S  (-10%)'!P:P,0)+_xlfn.XLOOKUP(J914,'M A C R O S'!R:R,'M A C R O S'!O:O,0)</f>
        <v>0</v>
      </c>
      <c r="D914" s="95" t="s">
        <v>396</v>
      </c>
      <c r="E914" s="95">
        <f t="shared" si="63"/>
        <v>0</v>
      </c>
      <c r="F914" s="95">
        <v>10082</v>
      </c>
      <c r="G914" s="95">
        <f t="shared" si="61"/>
        <v>0</v>
      </c>
      <c r="J914" s="90" t="s">
        <v>114</v>
      </c>
      <c r="K914" s="91"/>
      <c r="L914" s="91"/>
      <c r="M914" s="91"/>
      <c r="N914" s="91"/>
      <c r="O914" s="91"/>
      <c r="P914" s="91"/>
      <c r="Q914" s="91"/>
      <c r="R914" s="91"/>
      <c r="S914" s="91"/>
    </row>
    <row r="915" spans="1:19" hidden="1" x14ac:dyDescent="0.2">
      <c r="A915" s="95" t="s">
        <v>618</v>
      </c>
      <c r="B915" s="95">
        <f>_xlfn.XLOOKUP(D915,'M A C R O S'!R:R,'M A C R O S'!O:O,0)</f>
        <v>0</v>
      </c>
      <c r="C915" s="95">
        <f>_xlfn.XLOOKUP(J915,'F U L L   S E T S  (-10%)'!T:T,'F U L L   S E T S  (-10%)'!P:P,0)+_xlfn.XLOOKUP(J915,'M A C R O S'!R:R,'M A C R O S'!O:O,0)</f>
        <v>0</v>
      </c>
      <c r="D915" s="95" t="s">
        <v>398</v>
      </c>
      <c r="E915" s="95">
        <f t="shared" si="63"/>
        <v>0</v>
      </c>
      <c r="F915" s="95">
        <v>10082</v>
      </c>
      <c r="G915" s="95">
        <f t="shared" si="61"/>
        <v>0</v>
      </c>
      <c r="J915" s="90" t="s">
        <v>114</v>
      </c>
      <c r="K915" s="91"/>
      <c r="L915" s="91"/>
      <c r="M915" s="91"/>
      <c r="N915" s="91"/>
      <c r="O915" s="91"/>
      <c r="P915" s="91"/>
      <c r="Q915" s="91"/>
      <c r="R915" s="91"/>
      <c r="S915" s="91"/>
    </row>
    <row r="916" spans="1:19" hidden="1" x14ac:dyDescent="0.2">
      <c r="A916" s="95" t="s">
        <v>618</v>
      </c>
      <c r="B916" s="95">
        <f>_xlfn.XLOOKUP(D916,'M A C R O S'!R:R,'M A C R O S'!O:O,0)</f>
        <v>0</v>
      </c>
      <c r="C916" s="95">
        <f>_xlfn.XLOOKUP(J916,'F U L L   S E T S  (-10%)'!T:T,'F U L L   S E T S  (-10%)'!P:P,0)+_xlfn.XLOOKUP(J916,'M A C R O S'!R:R,'M A C R O S'!O:O,0)</f>
        <v>0</v>
      </c>
      <c r="D916" s="95" t="s">
        <v>400</v>
      </c>
      <c r="E916" s="95">
        <f t="shared" si="63"/>
        <v>0</v>
      </c>
      <c r="F916" s="95">
        <v>10082</v>
      </c>
      <c r="G916" s="95">
        <f t="shared" si="61"/>
        <v>0</v>
      </c>
      <c r="J916" s="90" t="s">
        <v>114</v>
      </c>
      <c r="K916" s="91"/>
      <c r="L916" s="91"/>
      <c r="M916" s="91"/>
      <c r="N916" s="91"/>
      <c r="O916" s="91"/>
      <c r="P916" s="91"/>
      <c r="Q916" s="91"/>
      <c r="R916" s="91"/>
      <c r="S916" s="91"/>
    </row>
    <row r="917" spans="1:19" hidden="1" x14ac:dyDescent="0.2">
      <c r="A917" s="95" t="s">
        <v>618</v>
      </c>
      <c r="B917" s="95">
        <f>_xlfn.XLOOKUP(D917,'M A C R O S'!R:R,'M A C R O S'!O:O,0)</f>
        <v>0</v>
      </c>
      <c r="C917" s="95">
        <f>_xlfn.XLOOKUP(J917,'F U L L   S E T S  (-10%)'!T:T,'F U L L   S E T S  (-10%)'!P:P,0)+_xlfn.XLOOKUP(J917,'M A C R O S'!R:R,'M A C R O S'!O:O,0)</f>
        <v>0</v>
      </c>
      <c r="D917" s="95" t="s">
        <v>402</v>
      </c>
      <c r="E917" s="95">
        <f t="shared" si="63"/>
        <v>0</v>
      </c>
      <c r="F917" s="95">
        <v>10082</v>
      </c>
      <c r="G917" s="95">
        <f t="shared" si="61"/>
        <v>0</v>
      </c>
      <c r="J917" s="90" t="s">
        <v>114</v>
      </c>
      <c r="K917" s="91"/>
      <c r="L917" s="91"/>
      <c r="M917" s="91"/>
      <c r="N917" s="91"/>
      <c r="O917" s="91"/>
      <c r="P917" s="91"/>
      <c r="Q917" s="91"/>
      <c r="R917" s="91"/>
      <c r="S917" s="91"/>
    </row>
    <row r="918" spans="1:19" hidden="1" x14ac:dyDescent="0.2">
      <c r="A918" s="95" t="s">
        <v>618</v>
      </c>
      <c r="B918" s="95">
        <f>_xlfn.XLOOKUP(D918,'M A C R O S'!R:R,'M A C R O S'!O:O,0)</f>
        <v>0</v>
      </c>
      <c r="C918" s="95">
        <f>_xlfn.XLOOKUP(J918,'F U L L   S E T S  (-10%)'!T:T,'F U L L   S E T S  (-10%)'!P:P,0)+_xlfn.XLOOKUP(J918,'M A C R O S'!R:R,'M A C R O S'!O:O,0)</f>
        <v>0</v>
      </c>
      <c r="D918" s="95" t="s">
        <v>404</v>
      </c>
      <c r="E918" s="95">
        <f t="shared" si="63"/>
        <v>0</v>
      </c>
      <c r="F918" s="95">
        <v>10082</v>
      </c>
      <c r="G918" s="95">
        <f t="shared" si="61"/>
        <v>0</v>
      </c>
      <c r="J918" s="90" t="s">
        <v>114</v>
      </c>
      <c r="K918" s="91"/>
      <c r="L918" s="91"/>
      <c r="M918" s="91"/>
      <c r="N918" s="91"/>
      <c r="O918" s="91"/>
      <c r="P918" s="91"/>
      <c r="Q918" s="91"/>
      <c r="R918" s="91"/>
      <c r="S918" s="91"/>
    </row>
    <row r="919" spans="1:19" hidden="1" x14ac:dyDescent="0.2">
      <c r="A919" s="95" t="s">
        <v>618</v>
      </c>
      <c r="B919" s="95">
        <f>_xlfn.XLOOKUP(D919,'M A C R O S'!R:R,'M A C R O S'!O:O,0)</f>
        <v>0</v>
      </c>
      <c r="C919" s="95">
        <f>_xlfn.XLOOKUP(J919,'F U L L   S E T S  (-10%)'!T:T,'F U L L   S E T S  (-10%)'!P:P,0)+_xlfn.XLOOKUP(J919,'M A C R O S'!R:R,'M A C R O S'!O:O,0)</f>
        <v>0</v>
      </c>
      <c r="D919" s="95" t="s">
        <v>406</v>
      </c>
      <c r="E919" s="95">
        <f t="shared" si="63"/>
        <v>0</v>
      </c>
      <c r="F919" s="95">
        <v>10082</v>
      </c>
      <c r="G919" s="95">
        <f t="shared" si="61"/>
        <v>0</v>
      </c>
      <c r="J919" s="90" t="s">
        <v>114</v>
      </c>
      <c r="K919" s="91"/>
      <c r="L919" s="91"/>
      <c r="M919" s="91"/>
      <c r="N919" s="91"/>
      <c r="O919" s="91"/>
      <c r="P919" s="91"/>
      <c r="Q919" s="91"/>
      <c r="R919" s="91"/>
      <c r="S919" s="91"/>
    </row>
    <row r="920" spans="1:19" hidden="1" x14ac:dyDescent="0.2">
      <c r="A920" s="95" t="s">
        <v>618</v>
      </c>
      <c r="B920" s="95">
        <f>_xlfn.XLOOKUP(D920,'M A C R O S'!R:R,'M A C R O S'!O:O,0)</f>
        <v>0</v>
      </c>
      <c r="C920" s="95">
        <f>_xlfn.XLOOKUP(J920,'F U L L   S E T S  (-10%)'!T:T,'F U L L   S E T S  (-10%)'!P:P,0)+_xlfn.XLOOKUP(J920,'M A C R O S'!R:R,'M A C R O S'!O:O,0)</f>
        <v>0</v>
      </c>
      <c r="D920" s="95" t="s">
        <v>408</v>
      </c>
      <c r="E920" s="95">
        <f t="shared" si="63"/>
        <v>0</v>
      </c>
      <c r="F920" s="95">
        <v>10082</v>
      </c>
      <c r="G920" s="95">
        <f t="shared" si="61"/>
        <v>0</v>
      </c>
      <c r="J920" s="90" t="s">
        <v>114</v>
      </c>
      <c r="K920" s="91"/>
      <c r="L920" s="91"/>
      <c r="M920" s="91"/>
      <c r="N920" s="91"/>
      <c r="O920" s="91"/>
      <c r="P920" s="91"/>
      <c r="Q920" s="91"/>
      <c r="R920" s="91"/>
      <c r="S920" s="91"/>
    </row>
    <row r="921" spans="1:19" hidden="1" x14ac:dyDescent="0.2">
      <c r="A921" s="95" t="s">
        <v>618</v>
      </c>
      <c r="B921" s="95">
        <f>_xlfn.XLOOKUP(D921,'M A C R O S'!R:R,'M A C R O S'!O:O,0)</f>
        <v>0</v>
      </c>
      <c r="C921" s="95">
        <f>_xlfn.XLOOKUP(J921,'F U L L   S E T S  (-10%)'!T:T,'F U L L   S E T S  (-10%)'!P:P,0)+_xlfn.XLOOKUP(J921,'M A C R O S'!R:R,'M A C R O S'!O:O,0)</f>
        <v>0</v>
      </c>
      <c r="D921" s="95" t="s">
        <v>410</v>
      </c>
      <c r="E921" s="95">
        <f t="shared" si="63"/>
        <v>0</v>
      </c>
      <c r="F921" s="95">
        <v>10082</v>
      </c>
      <c r="G921" s="95">
        <f t="shared" si="61"/>
        <v>0</v>
      </c>
      <c r="J921" s="90" t="s">
        <v>114</v>
      </c>
      <c r="K921" s="91"/>
      <c r="L921" s="91"/>
      <c r="M921" s="91"/>
      <c r="N921" s="91"/>
      <c r="O921" s="91"/>
      <c r="P921" s="91"/>
      <c r="Q921" s="91"/>
      <c r="R921" s="91"/>
      <c r="S921" s="91"/>
    </row>
    <row r="922" spans="1:19" hidden="1" x14ac:dyDescent="0.2">
      <c r="A922" s="95" t="s">
        <v>618</v>
      </c>
      <c r="B922" s="95">
        <f>_xlfn.XLOOKUP(D922,'M A C R O S'!R:R,'M A C R O S'!O:O,0)</f>
        <v>0</v>
      </c>
      <c r="C922" s="95">
        <f>_xlfn.XLOOKUP(J922,'F U L L   S E T S  (-10%)'!T:T,'F U L L   S E T S  (-10%)'!P:P,0)+_xlfn.XLOOKUP(J922,'M A C R O S'!R:R,'M A C R O S'!O:O,0)</f>
        <v>0</v>
      </c>
      <c r="D922" s="95" t="s">
        <v>412</v>
      </c>
      <c r="E922" s="95">
        <f t="shared" si="63"/>
        <v>0</v>
      </c>
      <c r="F922" s="95">
        <v>10082</v>
      </c>
      <c r="G922" s="95">
        <f t="shared" si="61"/>
        <v>0</v>
      </c>
      <c r="J922" s="90" t="s">
        <v>114</v>
      </c>
      <c r="K922" s="91"/>
      <c r="L922" s="91"/>
      <c r="M922" s="91"/>
      <c r="N922" s="91"/>
      <c r="O922" s="91"/>
      <c r="P922" s="91"/>
      <c r="Q922" s="91"/>
      <c r="R922" s="91"/>
      <c r="S922" s="91"/>
    </row>
    <row r="923" spans="1:19" hidden="1" x14ac:dyDescent="0.2">
      <c r="A923" s="95" t="s">
        <v>618</v>
      </c>
      <c r="B923" s="95">
        <f>_xlfn.XLOOKUP(D923,'M A C R O S'!R:R,'M A C R O S'!O:O,0)</f>
        <v>0</v>
      </c>
      <c r="C923" s="95">
        <f>_xlfn.XLOOKUP(J923,'F U L L   S E T S  (-10%)'!T:T,'F U L L   S E T S  (-10%)'!P:P,0)+_xlfn.XLOOKUP(J923,'M A C R O S'!R:R,'M A C R O S'!O:O,0)</f>
        <v>0</v>
      </c>
      <c r="D923" s="95" t="s">
        <v>414</v>
      </c>
      <c r="E923" s="95">
        <f t="shared" si="63"/>
        <v>0</v>
      </c>
      <c r="F923" s="95">
        <v>10082</v>
      </c>
      <c r="G923" s="95">
        <f t="shared" si="61"/>
        <v>0</v>
      </c>
      <c r="J923" s="90" t="s">
        <v>114</v>
      </c>
      <c r="K923" s="91"/>
      <c r="L923" s="91"/>
      <c r="M923" s="91"/>
      <c r="N923" s="91"/>
      <c r="O923" s="91"/>
      <c r="P923" s="91"/>
      <c r="Q923" s="91"/>
      <c r="R923" s="91"/>
      <c r="S923" s="91"/>
    </row>
    <row r="924" spans="1:19" hidden="1" x14ac:dyDescent="0.2">
      <c r="A924" s="95" t="s">
        <v>618</v>
      </c>
      <c r="B924" s="95">
        <f>_xlfn.XLOOKUP(D924,'M A C R O S'!R:R,'M A C R O S'!O:O,0)</f>
        <v>0</v>
      </c>
      <c r="C924" s="95">
        <f>_xlfn.XLOOKUP(J924,'F U L L   S E T S  (-10%)'!T:T,'F U L L   S E T S  (-10%)'!P:P,0)+_xlfn.XLOOKUP(J924,'M A C R O S'!R:R,'M A C R O S'!O:O,0)</f>
        <v>0</v>
      </c>
      <c r="D924" s="95" t="s">
        <v>416</v>
      </c>
      <c r="E924" s="95">
        <f t="shared" si="63"/>
        <v>0</v>
      </c>
      <c r="F924" s="95">
        <v>10082</v>
      </c>
      <c r="G924" s="95">
        <f t="shared" si="61"/>
        <v>0</v>
      </c>
      <c r="J924" s="90" t="s">
        <v>114</v>
      </c>
      <c r="K924" s="91"/>
      <c r="L924" s="91"/>
      <c r="M924" s="91"/>
      <c r="N924" s="91"/>
      <c r="O924" s="91"/>
      <c r="P924" s="91"/>
      <c r="Q924" s="91"/>
      <c r="R924" s="91"/>
      <c r="S924" s="91"/>
    </row>
    <row r="925" spans="1:19" hidden="1" x14ac:dyDescent="0.2">
      <c r="A925" s="95" t="s">
        <v>618</v>
      </c>
      <c r="B925" s="95">
        <f>_xlfn.XLOOKUP(D925,'M A C R O S'!R:R,'M A C R O S'!O:O,0)</f>
        <v>0</v>
      </c>
      <c r="C925" s="95">
        <f>_xlfn.XLOOKUP(J925,'F U L L   S E T S  (-10%)'!T:T,'F U L L   S E T S  (-10%)'!P:P,0)+_xlfn.XLOOKUP(J925,'M A C R O S'!R:R,'M A C R O S'!O:O,0)</f>
        <v>0</v>
      </c>
      <c r="D925" s="95" t="s">
        <v>418</v>
      </c>
      <c r="E925" s="95">
        <f t="shared" si="63"/>
        <v>0</v>
      </c>
      <c r="F925" s="95">
        <v>10082</v>
      </c>
      <c r="G925" s="95">
        <f t="shared" si="61"/>
        <v>0</v>
      </c>
      <c r="J925" s="90" t="s">
        <v>114</v>
      </c>
      <c r="K925" s="91"/>
      <c r="L925" s="91"/>
      <c r="M925" s="91"/>
      <c r="N925" s="91"/>
      <c r="O925" s="91"/>
      <c r="P925" s="91"/>
      <c r="Q925" s="91"/>
      <c r="R925" s="91"/>
      <c r="S925" s="91"/>
    </row>
    <row r="926" spans="1:19" hidden="1" x14ac:dyDescent="0.2">
      <c r="A926" s="161" t="s">
        <v>618</v>
      </c>
      <c r="B926" s="161">
        <f>_xlfn.XLOOKUP(D926,'M A C R O S'!R:R,'M A C R O S'!D:D,0)</f>
        <v>0</v>
      </c>
      <c r="C926" s="161">
        <f>_xlfn.XLOOKUP(J926,'F U L L   S E T S  (-10%)'!T:T,'F U L L   S E T S  (-10%)'!E:E,0)+_xlfn.XLOOKUP(J926,'M A C R O S'!R:R,'M A C R O S'!D:D,0)</f>
        <v>0</v>
      </c>
      <c r="D926" s="161" t="s">
        <v>321</v>
      </c>
      <c r="E926" s="161">
        <f t="shared" si="63"/>
        <v>0</v>
      </c>
      <c r="F926" s="161">
        <v>10124</v>
      </c>
      <c r="G926" s="161">
        <f t="shared" si="61"/>
        <v>0</v>
      </c>
      <c r="J926" s="91" t="s">
        <v>104</v>
      </c>
      <c r="K926" s="91"/>
      <c r="L926" s="91"/>
      <c r="M926" s="91"/>
      <c r="N926" s="91"/>
      <c r="O926" s="91"/>
      <c r="P926" s="91"/>
      <c r="Q926" s="91"/>
      <c r="R926" s="91"/>
      <c r="S926" s="91"/>
    </row>
    <row r="927" spans="1:19" hidden="1" x14ac:dyDescent="0.2">
      <c r="A927" s="95" t="s">
        <v>618</v>
      </c>
      <c r="B927" s="95">
        <f>_xlfn.XLOOKUP(D927,'M A C R O S'!R:R,'M A C R O S'!D:D,0)</f>
        <v>0</v>
      </c>
      <c r="C927" s="95">
        <f>_xlfn.XLOOKUP(J927,'F U L L   S E T S  (-10%)'!T:T,'F U L L   S E T S  (-10%)'!E:E,0)+_xlfn.XLOOKUP(J927,'M A C R O S'!R:R,'M A C R O S'!D:D,0)</f>
        <v>0</v>
      </c>
      <c r="D927" s="95" t="s">
        <v>323</v>
      </c>
      <c r="E927" s="95">
        <f t="shared" si="63"/>
        <v>0</v>
      </c>
      <c r="F927" s="95">
        <v>10124</v>
      </c>
      <c r="G927" s="95">
        <f t="shared" si="61"/>
        <v>0</v>
      </c>
      <c r="J927" s="91" t="s">
        <v>104</v>
      </c>
      <c r="K927" s="91"/>
      <c r="L927" s="91"/>
      <c r="M927" s="91"/>
      <c r="N927" s="91"/>
      <c r="O927" s="91"/>
      <c r="P927" s="91"/>
      <c r="Q927" s="91"/>
      <c r="R927" s="91"/>
      <c r="S927" s="91"/>
    </row>
    <row r="928" spans="1:19" hidden="1" x14ac:dyDescent="0.2">
      <c r="A928" s="95" t="s">
        <v>618</v>
      </c>
      <c r="B928" s="95">
        <f>_xlfn.XLOOKUP(D928,'M A C R O S'!R:R,'M A C R O S'!D:D,0)</f>
        <v>0</v>
      </c>
      <c r="C928" s="95">
        <f>_xlfn.XLOOKUP(J928,'F U L L   S E T S  (-10%)'!T:T,'F U L L   S E T S  (-10%)'!E:E,0)+_xlfn.XLOOKUP(J928,'M A C R O S'!R:R,'M A C R O S'!D:D,0)</f>
        <v>0</v>
      </c>
      <c r="D928" s="95" t="s">
        <v>325</v>
      </c>
      <c r="E928" s="95">
        <f t="shared" si="63"/>
        <v>0</v>
      </c>
      <c r="F928" s="95">
        <v>10124</v>
      </c>
      <c r="G928" s="95">
        <f t="shared" si="61"/>
        <v>0</v>
      </c>
      <c r="J928" s="91" t="s">
        <v>104</v>
      </c>
      <c r="K928" s="91"/>
      <c r="L928" s="91"/>
      <c r="M928" s="91"/>
      <c r="N928" s="91"/>
      <c r="O928" s="91"/>
      <c r="P928" s="91"/>
      <c r="Q928" s="91"/>
      <c r="R928" s="91"/>
      <c r="S928" s="91"/>
    </row>
    <row r="929" spans="1:19" hidden="1" x14ac:dyDescent="0.2">
      <c r="A929" s="95" t="s">
        <v>618</v>
      </c>
      <c r="B929" s="95">
        <f>_xlfn.XLOOKUP(D929,'M A C R O S'!R:R,'M A C R O S'!D:D,0)</f>
        <v>0</v>
      </c>
      <c r="C929" s="95">
        <f>_xlfn.XLOOKUP(J929,'F U L L   S E T S  (-10%)'!T:T,'F U L L   S E T S  (-10%)'!E:E,0)+_xlfn.XLOOKUP(J929,'M A C R O S'!R:R,'M A C R O S'!D:D,0)</f>
        <v>0</v>
      </c>
      <c r="D929" s="95" t="s">
        <v>327</v>
      </c>
      <c r="E929" s="95">
        <f t="shared" si="63"/>
        <v>0</v>
      </c>
      <c r="F929" s="95">
        <v>10124</v>
      </c>
      <c r="G929" s="95">
        <f t="shared" si="61"/>
        <v>0</v>
      </c>
      <c r="J929" s="91" t="s">
        <v>104</v>
      </c>
      <c r="K929" s="91"/>
      <c r="L929" s="91"/>
      <c r="M929" s="91"/>
      <c r="N929" s="91"/>
      <c r="O929" s="91"/>
      <c r="P929" s="91"/>
      <c r="Q929" s="91"/>
      <c r="R929" s="91"/>
      <c r="S929" s="91"/>
    </row>
    <row r="930" spans="1:19" hidden="1" x14ac:dyDescent="0.2">
      <c r="A930" s="95" t="s">
        <v>618</v>
      </c>
      <c r="B930" s="95">
        <f>_xlfn.XLOOKUP(D930,'M A C R O S'!R:R,'M A C R O S'!D:D,0)</f>
        <v>0</v>
      </c>
      <c r="C930" s="95">
        <f>_xlfn.XLOOKUP(J930,'F U L L   S E T S  (-10%)'!T:T,'F U L L   S E T S  (-10%)'!E:E,0)+_xlfn.XLOOKUP(J930,'M A C R O S'!R:R,'M A C R O S'!D:D,0)</f>
        <v>0</v>
      </c>
      <c r="D930" s="95" t="s">
        <v>329</v>
      </c>
      <c r="E930" s="95">
        <f t="shared" si="63"/>
        <v>0</v>
      </c>
      <c r="F930" s="95">
        <v>10124</v>
      </c>
      <c r="G930" s="95">
        <f t="shared" si="61"/>
        <v>0</v>
      </c>
      <c r="J930" s="91" t="s">
        <v>104</v>
      </c>
      <c r="K930" s="91"/>
      <c r="L930" s="91"/>
      <c r="M930" s="91"/>
      <c r="N930" s="91"/>
      <c r="O930" s="91"/>
      <c r="P930" s="91"/>
      <c r="Q930" s="91"/>
      <c r="R930" s="91"/>
      <c r="S930" s="91"/>
    </row>
    <row r="931" spans="1:19" hidden="1" x14ac:dyDescent="0.2">
      <c r="A931" s="95" t="s">
        <v>618</v>
      </c>
      <c r="B931" s="95">
        <f>_xlfn.XLOOKUP(D931,'M A C R O S'!R:R,'M A C R O S'!D:D,0)</f>
        <v>0</v>
      </c>
      <c r="C931" s="95">
        <f>_xlfn.XLOOKUP(J931,'F U L L   S E T S  (-10%)'!T:T,'F U L L   S E T S  (-10%)'!E:E,0)+_xlfn.XLOOKUP(J931,'M A C R O S'!R:R,'M A C R O S'!D:D,0)</f>
        <v>0</v>
      </c>
      <c r="D931" s="141" t="s">
        <v>331</v>
      </c>
      <c r="E931" s="95">
        <f>SUM(B931:C931)</f>
        <v>0</v>
      </c>
      <c r="F931" s="95">
        <v>10124</v>
      </c>
      <c r="G931" s="95">
        <f t="shared" si="61"/>
        <v>0</v>
      </c>
      <c r="J931" s="91" t="s">
        <v>104</v>
      </c>
      <c r="K931" s="91"/>
      <c r="L931" s="91"/>
      <c r="M931" s="91"/>
      <c r="N931" s="91"/>
      <c r="O931" s="91"/>
      <c r="P931" s="91"/>
      <c r="Q931" s="91"/>
      <c r="R931" s="91"/>
      <c r="S931" s="91"/>
    </row>
    <row r="932" spans="1:19" hidden="1" x14ac:dyDescent="0.2">
      <c r="A932" s="95" t="s">
        <v>618</v>
      </c>
      <c r="B932" s="95">
        <f>_xlfn.XLOOKUP(D932,'M A C R O S'!R:R,'M A C R O S'!D:D,0)</f>
        <v>0</v>
      </c>
      <c r="C932" s="95">
        <f>_xlfn.XLOOKUP(J932,'F U L L   S E T S  (-10%)'!T:T,'F U L L   S E T S  (-10%)'!E:E,0)+_xlfn.XLOOKUP(J932,'M A C R O S'!R:R,'M A C R O S'!D:D,0)</f>
        <v>0</v>
      </c>
      <c r="D932" s="140" t="s">
        <v>333</v>
      </c>
      <c r="E932" s="95">
        <f t="shared" ref="E932:E934" si="64">SUM(B932:C932)</f>
        <v>0</v>
      </c>
      <c r="F932" s="95">
        <v>10124</v>
      </c>
      <c r="G932" s="95">
        <f t="shared" si="61"/>
        <v>0</v>
      </c>
      <c r="J932" s="91" t="s">
        <v>104</v>
      </c>
      <c r="K932" s="91"/>
      <c r="L932" s="91"/>
      <c r="M932" s="91"/>
      <c r="N932" s="91"/>
      <c r="O932" s="91"/>
      <c r="P932" s="91"/>
      <c r="Q932" s="91"/>
      <c r="R932" s="91"/>
      <c r="S932" s="91"/>
    </row>
    <row r="933" spans="1:19" hidden="1" x14ac:dyDescent="0.2">
      <c r="A933" s="95" t="s">
        <v>618</v>
      </c>
      <c r="B933" s="95">
        <f>_xlfn.XLOOKUP(D933,'M A C R O S'!R:R,'M A C R O S'!D:D,0)</f>
        <v>0</v>
      </c>
      <c r="C933" s="95">
        <f>_xlfn.XLOOKUP(J933,'F U L L   S E T S  (-10%)'!T:T,'F U L L   S E T S  (-10%)'!E:E,0)+_xlfn.XLOOKUP(J933,'M A C R O S'!R:R,'M A C R O S'!D:D,0)</f>
        <v>0</v>
      </c>
      <c r="D933" s="141" t="s">
        <v>335</v>
      </c>
      <c r="E933" s="95">
        <f t="shared" si="64"/>
        <v>0</v>
      </c>
      <c r="F933" s="95">
        <v>10124</v>
      </c>
      <c r="G933" s="95">
        <f t="shared" si="61"/>
        <v>0</v>
      </c>
      <c r="J933" s="91" t="s">
        <v>104</v>
      </c>
      <c r="K933" s="91"/>
      <c r="L933" s="91"/>
      <c r="M933" s="91"/>
      <c r="N933" s="91"/>
      <c r="O933" s="91"/>
      <c r="P933" s="91"/>
      <c r="Q933" s="91"/>
      <c r="R933" s="91"/>
      <c r="S933" s="91"/>
    </row>
    <row r="934" spans="1:19" hidden="1" x14ac:dyDescent="0.2">
      <c r="A934" s="95" t="s">
        <v>618</v>
      </c>
      <c r="B934" s="95">
        <f>_xlfn.XLOOKUP(D934,'M A C R O S'!R:R,'M A C R O S'!D:D,0)</f>
        <v>0</v>
      </c>
      <c r="C934" s="95">
        <f>_xlfn.XLOOKUP(J934,'F U L L   S E T S  (-10%)'!T:T,'F U L L   S E T S  (-10%)'!E:E,0)+_xlfn.XLOOKUP(J934,'M A C R O S'!R:R,'M A C R O S'!D:D,0)</f>
        <v>0</v>
      </c>
      <c r="D934" s="140" t="s">
        <v>337</v>
      </c>
      <c r="E934" s="95">
        <f t="shared" si="64"/>
        <v>0</v>
      </c>
      <c r="F934" s="95">
        <v>10124</v>
      </c>
      <c r="G934" s="95">
        <f t="shared" si="61"/>
        <v>0</v>
      </c>
      <c r="J934" s="91" t="s">
        <v>104</v>
      </c>
      <c r="K934" s="91"/>
      <c r="L934" s="91"/>
      <c r="M934" s="91"/>
      <c r="N934" s="91"/>
      <c r="O934" s="91"/>
      <c r="P934" s="91"/>
      <c r="Q934" s="91"/>
      <c r="R934" s="91"/>
      <c r="S934" s="91"/>
    </row>
    <row r="935" spans="1:19" hidden="1" x14ac:dyDescent="0.2">
      <c r="A935" s="163" t="s">
        <v>618</v>
      </c>
      <c r="B935" s="163">
        <f>_xlfn.XLOOKUP(D935,'M A C R O S'!R:R,'M A C R O S'!D:D,0)</f>
        <v>0</v>
      </c>
      <c r="C935" s="163">
        <f>_xlfn.XLOOKUP(J935,'F U L L   S E T S  (-10%)'!T:T,'F U L L   S E T S  (-10%)'!E:E,0)+_xlfn.XLOOKUP(J935,'M A C R O S'!R:R,'M A C R O S'!D:D,0)</f>
        <v>0</v>
      </c>
      <c r="D935" s="163" t="s">
        <v>359</v>
      </c>
      <c r="E935" s="163">
        <f t="shared" ref="E935:E954" si="65">SUM(B935:C935)</f>
        <v>0</v>
      </c>
      <c r="F935" s="163">
        <v>10124</v>
      </c>
      <c r="G935" s="161">
        <f t="shared" si="61"/>
        <v>0</v>
      </c>
      <c r="J935" s="91" t="s">
        <v>112</v>
      </c>
      <c r="K935" s="91"/>
      <c r="L935" s="91"/>
      <c r="M935" s="91"/>
      <c r="N935" s="91"/>
      <c r="O935" s="91"/>
      <c r="P935" s="91"/>
      <c r="Q935" s="91"/>
      <c r="R935" s="91"/>
      <c r="S935" s="91"/>
    </row>
    <row r="936" spans="1:19" hidden="1" x14ac:dyDescent="0.2">
      <c r="A936" s="95" t="s">
        <v>618</v>
      </c>
      <c r="B936" s="95">
        <f>_xlfn.XLOOKUP(D936,'M A C R O S'!R:R,'M A C R O S'!D:D,0)</f>
        <v>0</v>
      </c>
      <c r="C936" s="95">
        <f>_xlfn.XLOOKUP(J936,'F U L L   S E T S  (-10%)'!T:T,'F U L L   S E T S  (-10%)'!E:E,0)+_xlfn.XLOOKUP(J936,'M A C R O S'!R:R,'M A C R O S'!D:D,0)</f>
        <v>0</v>
      </c>
      <c r="D936" s="95" t="s">
        <v>361</v>
      </c>
      <c r="E936" s="95">
        <f t="shared" si="65"/>
        <v>0</v>
      </c>
      <c r="F936" s="95">
        <v>10124</v>
      </c>
      <c r="G936" s="95">
        <f t="shared" si="61"/>
        <v>0</v>
      </c>
      <c r="J936" s="91" t="s">
        <v>112</v>
      </c>
      <c r="K936" s="91"/>
      <c r="L936" s="91"/>
      <c r="M936" s="91"/>
      <c r="N936" s="91"/>
      <c r="O936" s="91"/>
      <c r="P936" s="91"/>
      <c r="Q936" s="91"/>
      <c r="R936" s="91"/>
      <c r="S936" s="91"/>
    </row>
    <row r="937" spans="1:19" hidden="1" x14ac:dyDescent="0.2">
      <c r="A937" s="95" t="s">
        <v>618</v>
      </c>
      <c r="B937" s="95">
        <f>_xlfn.XLOOKUP(D937,'M A C R O S'!R:R,'M A C R O S'!D:D,0)</f>
        <v>0</v>
      </c>
      <c r="C937" s="95">
        <f>_xlfn.XLOOKUP(J937,'F U L L   S E T S  (-10%)'!T:T,'F U L L   S E T S  (-10%)'!E:E,0)+_xlfn.XLOOKUP(J937,'M A C R O S'!R:R,'M A C R O S'!D:D,0)</f>
        <v>0</v>
      </c>
      <c r="D937" s="95" t="s">
        <v>363</v>
      </c>
      <c r="E937" s="95">
        <f t="shared" si="65"/>
        <v>0</v>
      </c>
      <c r="F937" s="95">
        <v>10124</v>
      </c>
      <c r="G937" s="95">
        <f t="shared" si="61"/>
        <v>0</v>
      </c>
      <c r="J937" s="91" t="s">
        <v>112</v>
      </c>
      <c r="K937" s="91"/>
      <c r="L937" s="91"/>
      <c r="M937" s="91"/>
      <c r="N937" s="91"/>
      <c r="O937" s="91"/>
      <c r="P937" s="91"/>
      <c r="Q937" s="91"/>
      <c r="R937" s="91"/>
      <c r="S937" s="91"/>
    </row>
    <row r="938" spans="1:19" hidden="1" x14ac:dyDescent="0.2">
      <c r="A938" s="95" t="s">
        <v>618</v>
      </c>
      <c r="B938" s="95">
        <f>_xlfn.XLOOKUP(D938,'M A C R O S'!R:R,'M A C R O S'!D:D,0)</f>
        <v>0</v>
      </c>
      <c r="C938" s="95">
        <f>_xlfn.XLOOKUP(J938,'F U L L   S E T S  (-10%)'!T:T,'F U L L   S E T S  (-10%)'!E:E,0)+_xlfn.XLOOKUP(J938,'M A C R O S'!R:R,'M A C R O S'!D:D,0)</f>
        <v>0</v>
      </c>
      <c r="D938" s="95" t="s">
        <v>365</v>
      </c>
      <c r="E938" s="95">
        <f t="shared" si="65"/>
        <v>0</v>
      </c>
      <c r="F938" s="95">
        <v>10124</v>
      </c>
      <c r="G938" s="95">
        <f t="shared" si="61"/>
        <v>0</v>
      </c>
      <c r="J938" s="91" t="s">
        <v>112</v>
      </c>
      <c r="K938" s="91"/>
      <c r="L938" s="91"/>
      <c r="M938" s="91"/>
      <c r="N938" s="91"/>
      <c r="O938" s="91"/>
      <c r="P938" s="91"/>
      <c r="Q938" s="91"/>
      <c r="R938" s="91"/>
      <c r="S938" s="91"/>
    </row>
    <row r="939" spans="1:19" hidden="1" x14ac:dyDescent="0.2">
      <c r="A939" s="95" t="s">
        <v>618</v>
      </c>
      <c r="B939" s="95">
        <f>_xlfn.XLOOKUP(D939,'M A C R O S'!R:R,'M A C R O S'!D:D,0)</f>
        <v>0</v>
      </c>
      <c r="C939" s="95">
        <f>_xlfn.XLOOKUP(J939,'F U L L   S E T S  (-10%)'!T:T,'F U L L   S E T S  (-10%)'!E:E,0)+_xlfn.XLOOKUP(J939,'M A C R O S'!R:R,'M A C R O S'!D:D,0)</f>
        <v>0</v>
      </c>
      <c r="D939" s="95" t="s">
        <v>367</v>
      </c>
      <c r="E939" s="95">
        <f t="shared" si="65"/>
        <v>0</v>
      </c>
      <c r="F939" s="95">
        <v>10124</v>
      </c>
      <c r="G939" s="95">
        <f t="shared" si="61"/>
        <v>0</v>
      </c>
      <c r="J939" s="91" t="s">
        <v>112</v>
      </c>
      <c r="K939" s="91"/>
      <c r="L939" s="91"/>
      <c r="M939" s="91"/>
      <c r="N939" s="91"/>
      <c r="O939" s="91"/>
      <c r="P939" s="91"/>
      <c r="Q939" s="91"/>
      <c r="R939" s="91"/>
      <c r="S939" s="91"/>
    </row>
    <row r="940" spans="1:19" hidden="1" x14ac:dyDescent="0.2">
      <c r="A940" s="95" t="s">
        <v>618</v>
      </c>
      <c r="B940" s="95">
        <f>_xlfn.XLOOKUP(D940,'M A C R O S'!R:R,'M A C R O S'!D:D,0)</f>
        <v>0</v>
      </c>
      <c r="C940" s="95">
        <f>_xlfn.XLOOKUP(J940,'F U L L   S E T S  (-10%)'!T:T,'F U L L   S E T S  (-10%)'!E:E,0)+_xlfn.XLOOKUP(J940,'M A C R O S'!R:R,'M A C R O S'!D:D,0)</f>
        <v>0</v>
      </c>
      <c r="D940" s="95" t="s">
        <v>369</v>
      </c>
      <c r="E940" s="95">
        <f t="shared" si="65"/>
        <v>0</v>
      </c>
      <c r="F940" s="95">
        <v>10124</v>
      </c>
      <c r="G940" s="95">
        <f t="shared" si="61"/>
        <v>0</v>
      </c>
      <c r="J940" s="91" t="s">
        <v>112</v>
      </c>
      <c r="K940" s="91"/>
      <c r="L940" s="91"/>
      <c r="M940" s="91"/>
      <c r="N940" s="91"/>
      <c r="O940" s="91"/>
      <c r="P940" s="91"/>
      <c r="Q940" s="91"/>
      <c r="R940" s="91"/>
      <c r="S940" s="91"/>
    </row>
    <row r="941" spans="1:19" hidden="1" x14ac:dyDescent="0.2">
      <c r="A941" s="95" t="s">
        <v>618</v>
      </c>
      <c r="B941" s="95">
        <f>_xlfn.XLOOKUP(D941,'M A C R O S'!R:R,'M A C R O S'!D:D,0)</f>
        <v>0</v>
      </c>
      <c r="C941" s="95">
        <f>_xlfn.XLOOKUP(J941,'F U L L   S E T S  (-10%)'!T:T,'F U L L   S E T S  (-10%)'!E:E,0)+_xlfn.XLOOKUP(J941,'M A C R O S'!R:R,'M A C R O S'!D:D,0)</f>
        <v>0</v>
      </c>
      <c r="D941" s="95" t="s">
        <v>371</v>
      </c>
      <c r="E941" s="95">
        <f t="shared" si="65"/>
        <v>0</v>
      </c>
      <c r="F941" s="95">
        <v>10124</v>
      </c>
      <c r="G941" s="95">
        <f t="shared" si="61"/>
        <v>0</v>
      </c>
      <c r="J941" s="91" t="s">
        <v>112</v>
      </c>
      <c r="K941" s="91"/>
      <c r="L941" s="91"/>
      <c r="M941" s="91"/>
      <c r="N941" s="91"/>
      <c r="O941" s="91"/>
      <c r="P941" s="91"/>
      <c r="Q941" s="91"/>
      <c r="R941" s="91"/>
      <c r="S941" s="91"/>
    </row>
    <row r="942" spans="1:19" hidden="1" x14ac:dyDescent="0.2">
      <c r="A942" s="95" t="s">
        <v>618</v>
      </c>
      <c r="B942" s="95">
        <f>_xlfn.XLOOKUP(D942,'M A C R O S'!R:R,'M A C R O S'!D:D,0)</f>
        <v>0</v>
      </c>
      <c r="C942" s="95">
        <f>_xlfn.XLOOKUP(J942,'F U L L   S E T S  (-10%)'!T:T,'F U L L   S E T S  (-10%)'!E:E,0)+_xlfn.XLOOKUP(J942,'M A C R O S'!R:R,'M A C R O S'!D:D,0)</f>
        <v>0</v>
      </c>
      <c r="D942" s="95" t="s">
        <v>373</v>
      </c>
      <c r="E942" s="95">
        <f t="shared" si="65"/>
        <v>0</v>
      </c>
      <c r="F942" s="95">
        <v>10124</v>
      </c>
      <c r="G942" s="95">
        <f t="shared" si="61"/>
        <v>0</v>
      </c>
      <c r="J942" s="91" t="s">
        <v>112</v>
      </c>
      <c r="K942" s="91"/>
      <c r="L942" s="91"/>
      <c r="M942" s="91"/>
      <c r="N942" s="91"/>
      <c r="O942" s="91"/>
      <c r="P942" s="91"/>
      <c r="Q942" s="91"/>
      <c r="R942" s="91"/>
      <c r="S942" s="91"/>
    </row>
    <row r="943" spans="1:19" hidden="1" x14ac:dyDescent="0.2">
      <c r="A943" s="95" t="s">
        <v>618</v>
      </c>
      <c r="B943" s="95">
        <f>_xlfn.XLOOKUP(D943,'M A C R O S'!R:R,'M A C R O S'!D:D,0)</f>
        <v>0</v>
      </c>
      <c r="C943" s="95">
        <f>_xlfn.XLOOKUP(J943,'F U L L   S E T S  (-10%)'!T:T,'F U L L   S E T S  (-10%)'!E:E,0)+_xlfn.XLOOKUP(J943,'M A C R O S'!R:R,'M A C R O S'!D:D,0)</f>
        <v>0</v>
      </c>
      <c r="D943" s="95" t="s">
        <v>375</v>
      </c>
      <c r="E943" s="95">
        <f t="shared" si="65"/>
        <v>0</v>
      </c>
      <c r="F943" s="95">
        <v>10124</v>
      </c>
      <c r="G943" s="95">
        <f t="shared" si="61"/>
        <v>0</v>
      </c>
      <c r="J943" s="91" t="s">
        <v>112</v>
      </c>
      <c r="K943" s="91"/>
      <c r="L943" s="91"/>
      <c r="M943" s="91"/>
      <c r="N943" s="91"/>
      <c r="O943" s="91"/>
      <c r="P943" s="91"/>
      <c r="Q943" s="91"/>
      <c r="R943" s="91"/>
      <c r="S943" s="91"/>
    </row>
    <row r="944" spans="1:19" hidden="1" x14ac:dyDescent="0.2">
      <c r="A944" s="95" t="s">
        <v>618</v>
      </c>
      <c r="B944" s="95">
        <f>_xlfn.XLOOKUP(D944,'M A C R O S'!R:R,'M A C R O S'!D:D,0)</f>
        <v>0</v>
      </c>
      <c r="C944" s="95">
        <f>_xlfn.XLOOKUP(J944,'F U L L   S E T S  (-10%)'!T:T,'F U L L   S E T S  (-10%)'!E:E,0)+_xlfn.XLOOKUP(J944,'M A C R O S'!R:R,'M A C R O S'!D:D,0)</f>
        <v>0</v>
      </c>
      <c r="D944" s="95" t="s">
        <v>377</v>
      </c>
      <c r="E944" s="95">
        <f t="shared" si="65"/>
        <v>0</v>
      </c>
      <c r="F944" s="95">
        <v>10124</v>
      </c>
      <c r="G944" s="95">
        <f t="shared" si="61"/>
        <v>0</v>
      </c>
      <c r="J944" s="91" t="s">
        <v>112</v>
      </c>
      <c r="K944" s="91"/>
      <c r="L944" s="91"/>
      <c r="M944" s="91"/>
      <c r="N944" s="91"/>
      <c r="O944" s="91"/>
      <c r="P944" s="91"/>
      <c r="Q944" s="91"/>
      <c r="R944" s="91"/>
      <c r="S944" s="91"/>
    </row>
    <row r="945" spans="1:19" hidden="1" x14ac:dyDescent="0.2">
      <c r="A945" s="95" t="s">
        <v>618</v>
      </c>
      <c r="B945" s="95">
        <f>_xlfn.XLOOKUP(D945,'M A C R O S'!R:R,'M A C R O S'!D:D,0)</f>
        <v>0</v>
      </c>
      <c r="C945" s="95">
        <f>_xlfn.XLOOKUP(J945,'F U L L   S E T S  (-10%)'!T:T,'F U L L   S E T S  (-10%)'!E:E,0)+_xlfn.XLOOKUP(J945,'M A C R O S'!R:R,'M A C R O S'!D:D,0)</f>
        <v>0</v>
      </c>
      <c r="D945" s="95" t="s">
        <v>379</v>
      </c>
      <c r="E945" s="95">
        <f t="shared" si="65"/>
        <v>0</v>
      </c>
      <c r="F945" s="95">
        <v>10124</v>
      </c>
      <c r="G945" s="95">
        <f t="shared" si="61"/>
        <v>0</v>
      </c>
      <c r="J945" s="91" t="s">
        <v>112</v>
      </c>
      <c r="K945" s="91"/>
      <c r="L945" s="91"/>
      <c r="M945" s="91"/>
      <c r="N945" s="91"/>
      <c r="O945" s="91"/>
      <c r="P945" s="91"/>
      <c r="Q945" s="91"/>
      <c r="R945" s="91"/>
      <c r="S945" s="91"/>
    </row>
    <row r="946" spans="1:19" hidden="1" x14ac:dyDescent="0.2">
      <c r="A946" s="95" t="s">
        <v>618</v>
      </c>
      <c r="B946" s="95">
        <f>_xlfn.XLOOKUP(D946,'M A C R O S'!R:R,'M A C R O S'!D:D,0)</f>
        <v>0</v>
      </c>
      <c r="C946" s="95">
        <f>_xlfn.XLOOKUP(J946,'F U L L   S E T S  (-10%)'!T:T,'F U L L   S E T S  (-10%)'!E:E,0)+_xlfn.XLOOKUP(J946,'M A C R O S'!R:R,'M A C R O S'!D:D,0)</f>
        <v>0</v>
      </c>
      <c r="D946" s="95" t="s">
        <v>381</v>
      </c>
      <c r="E946" s="95">
        <f t="shared" si="65"/>
        <v>0</v>
      </c>
      <c r="F946" s="95">
        <v>10124</v>
      </c>
      <c r="G946" s="95">
        <f t="shared" si="61"/>
        <v>0</v>
      </c>
      <c r="J946" s="91" t="s">
        <v>112</v>
      </c>
      <c r="K946" s="91"/>
      <c r="L946" s="91"/>
      <c r="M946" s="91"/>
      <c r="N946" s="91"/>
      <c r="O946" s="91"/>
      <c r="P946" s="91"/>
      <c r="Q946" s="91"/>
      <c r="R946" s="91"/>
      <c r="S946" s="91"/>
    </row>
    <row r="947" spans="1:19" hidden="1" x14ac:dyDescent="0.2">
      <c r="A947" s="95" t="s">
        <v>618</v>
      </c>
      <c r="B947" s="95">
        <f>_xlfn.XLOOKUP(D947,'M A C R O S'!R:R,'M A C R O S'!D:D,0)</f>
        <v>0</v>
      </c>
      <c r="C947" s="95">
        <f>_xlfn.XLOOKUP(J947,'F U L L   S E T S  (-10%)'!T:T,'F U L L   S E T S  (-10%)'!E:E,0)+_xlfn.XLOOKUP(J947,'M A C R O S'!R:R,'M A C R O S'!D:D,0)</f>
        <v>0</v>
      </c>
      <c r="D947" s="95" t="s">
        <v>383</v>
      </c>
      <c r="E947" s="95">
        <f t="shared" si="65"/>
        <v>0</v>
      </c>
      <c r="F947" s="95">
        <v>10124</v>
      </c>
      <c r="G947" s="95">
        <f t="shared" si="61"/>
        <v>0</v>
      </c>
      <c r="J947" s="91" t="s">
        <v>112</v>
      </c>
      <c r="K947" s="91"/>
      <c r="L947" s="91"/>
      <c r="M947" s="91"/>
      <c r="N947" s="91"/>
      <c r="O947" s="91"/>
      <c r="P947" s="91"/>
      <c r="Q947" s="91"/>
      <c r="R947" s="91"/>
      <c r="S947" s="91"/>
    </row>
    <row r="948" spans="1:19" hidden="1" x14ac:dyDescent="0.2">
      <c r="A948" s="95" t="s">
        <v>618</v>
      </c>
      <c r="B948" s="95">
        <f>_xlfn.XLOOKUP(D948,'M A C R O S'!R:R,'M A C R O S'!D:D,0)</f>
        <v>0</v>
      </c>
      <c r="C948" s="95">
        <f>_xlfn.XLOOKUP(J948,'F U L L   S E T S  (-10%)'!T:T,'F U L L   S E T S  (-10%)'!E:E,0)+_xlfn.XLOOKUP(J948,'M A C R O S'!R:R,'M A C R O S'!D:D,0)</f>
        <v>0</v>
      </c>
      <c r="D948" s="95" t="s">
        <v>385</v>
      </c>
      <c r="E948" s="95">
        <f t="shared" si="65"/>
        <v>0</v>
      </c>
      <c r="F948" s="95">
        <v>10124</v>
      </c>
      <c r="G948" s="95">
        <f t="shared" si="61"/>
        <v>0</v>
      </c>
      <c r="J948" s="91" t="s">
        <v>112</v>
      </c>
      <c r="K948" s="91"/>
      <c r="L948" s="91"/>
      <c r="M948" s="91"/>
      <c r="N948" s="91"/>
      <c r="O948" s="91"/>
      <c r="P948" s="91"/>
      <c r="Q948" s="91"/>
      <c r="R948" s="91"/>
      <c r="S948" s="91"/>
    </row>
    <row r="949" spans="1:19" hidden="1" x14ac:dyDescent="0.2">
      <c r="A949" s="95" t="s">
        <v>618</v>
      </c>
      <c r="B949" s="95">
        <f>_xlfn.XLOOKUP(D949,'M A C R O S'!R:R,'M A C R O S'!D:D,0)</f>
        <v>0</v>
      </c>
      <c r="C949" s="95">
        <f>_xlfn.XLOOKUP(J949,'F U L L   S E T S  (-10%)'!T:T,'F U L L   S E T S  (-10%)'!E:E,0)+_xlfn.XLOOKUP(J949,'M A C R O S'!R:R,'M A C R O S'!D:D,0)</f>
        <v>0</v>
      </c>
      <c r="D949" s="95" t="s">
        <v>387</v>
      </c>
      <c r="E949" s="95">
        <f t="shared" si="65"/>
        <v>0</v>
      </c>
      <c r="F949" s="95">
        <v>10124</v>
      </c>
      <c r="G949" s="95">
        <f t="shared" si="61"/>
        <v>0</v>
      </c>
      <c r="J949" s="91" t="s">
        <v>112</v>
      </c>
      <c r="K949" s="91"/>
      <c r="L949" s="91"/>
      <c r="M949" s="91"/>
      <c r="N949" s="91"/>
      <c r="O949" s="91"/>
      <c r="P949" s="91"/>
      <c r="Q949" s="91"/>
      <c r="R949" s="91"/>
      <c r="S949" s="91"/>
    </row>
    <row r="950" spans="1:19" hidden="1" x14ac:dyDescent="0.2">
      <c r="A950" s="161" t="s">
        <v>618</v>
      </c>
      <c r="B950" s="161">
        <f>_xlfn.XLOOKUP(D950,'M A C R O S'!R:R,'M A C R O S'!E:E,0)</f>
        <v>0</v>
      </c>
      <c r="C950" s="161">
        <f>_xlfn.XLOOKUP(J950,'F U L L   S E T S  (-10%)'!T:T,'F U L L   S E T S  (-10%)'!F:F,0)+_xlfn.XLOOKUP(J950,'M A C R O S'!R:R,'M A C R O S'!E:E,0)</f>
        <v>0</v>
      </c>
      <c r="D950" s="161" t="s">
        <v>321</v>
      </c>
      <c r="E950" s="161">
        <f t="shared" si="65"/>
        <v>0</v>
      </c>
      <c r="F950" s="161">
        <v>10125</v>
      </c>
      <c r="G950" s="161">
        <f t="shared" si="61"/>
        <v>0</v>
      </c>
      <c r="J950" s="91" t="s">
        <v>104</v>
      </c>
      <c r="K950" s="91"/>
      <c r="L950" s="91"/>
      <c r="M950" s="91"/>
      <c r="N950" s="91"/>
      <c r="O950" s="91"/>
      <c r="P950" s="91"/>
      <c r="Q950" s="91"/>
      <c r="R950" s="91"/>
      <c r="S950" s="91"/>
    </row>
    <row r="951" spans="1:19" hidden="1" x14ac:dyDescent="0.2">
      <c r="A951" s="95" t="s">
        <v>618</v>
      </c>
      <c r="B951" s="95">
        <f>_xlfn.XLOOKUP(D951,'M A C R O S'!R:R,'M A C R O S'!E:E,0)</f>
        <v>0</v>
      </c>
      <c r="C951" s="95">
        <f>_xlfn.XLOOKUP(J951,'F U L L   S E T S  (-10%)'!T:T,'F U L L   S E T S  (-10%)'!F:F,0)+_xlfn.XLOOKUP(J951,'M A C R O S'!R:R,'M A C R O S'!E:E,0)</f>
        <v>0</v>
      </c>
      <c r="D951" s="95" t="s">
        <v>323</v>
      </c>
      <c r="E951" s="95">
        <f t="shared" si="65"/>
        <v>0</v>
      </c>
      <c r="F951" s="95">
        <v>10125</v>
      </c>
      <c r="G951" s="95">
        <f t="shared" si="61"/>
        <v>0</v>
      </c>
      <c r="J951" s="91" t="s">
        <v>104</v>
      </c>
      <c r="K951" s="91"/>
      <c r="L951" s="91"/>
      <c r="M951" s="91"/>
      <c r="N951" s="91"/>
      <c r="O951" s="91"/>
      <c r="P951" s="91"/>
      <c r="Q951" s="91"/>
      <c r="R951" s="91"/>
      <c r="S951" s="91"/>
    </row>
    <row r="952" spans="1:19" hidden="1" x14ac:dyDescent="0.2">
      <c r="A952" s="95" t="s">
        <v>618</v>
      </c>
      <c r="B952" s="95">
        <f>_xlfn.XLOOKUP(D952,'M A C R O S'!R:R,'M A C R O S'!E:E,0)</f>
        <v>0</v>
      </c>
      <c r="C952" s="95">
        <f>_xlfn.XLOOKUP(J952,'F U L L   S E T S  (-10%)'!T:T,'F U L L   S E T S  (-10%)'!F:F,0)+_xlfn.XLOOKUP(J952,'M A C R O S'!R:R,'M A C R O S'!E:E,0)</f>
        <v>0</v>
      </c>
      <c r="D952" s="95" t="s">
        <v>325</v>
      </c>
      <c r="E952" s="95">
        <f t="shared" si="65"/>
        <v>0</v>
      </c>
      <c r="F952" s="95">
        <v>10125</v>
      </c>
      <c r="G952" s="95">
        <f t="shared" si="61"/>
        <v>0</v>
      </c>
      <c r="J952" s="91" t="s">
        <v>104</v>
      </c>
      <c r="K952" s="91"/>
      <c r="L952" s="91"/>
      <c r="M952" s="91"/>
      <c r="N952" s="91"/>
      <c r="O952" s="91"/>
      <c r="P952" s="91"/>
      <c r="Q952" s="91"/>
      <c r="R952" s="91"/>
      <c r="S952" s="91"/>
    </row>
    <row r="953" spans="1:19" hidden="1" x14ac:dyDescent="0.2">
      <c r="A953" s="95" t="s">
        <v>618</v>
      </c>
      <c r="B953" s="95">
        <f>_xlfn.XLOOKUP(D953,'M A C R O S'!R:R,'M A C R O S'!E:E,0)</f>
        <v>0</v>
      </c>
      <c r="C953" s="95">
        <f>_xlfn.XLOOKUP(J953,'F U L L   S E T S  (-10%)'!T:T,'F U L L   S E T S  (-10%)'!F:F,0)+_xlfn.XLOOKUP(J953,'M A C R O S'!R:R,'M A C R O S'!E:E,0)</f>
        <v>0</v>
      </c>
      <c r="D953" s="95" t="s">
        <v>327</v>
      </c>
      <c r="E953" s="95">
        <f t="shared" si="65"/>
        <v>0</v>
      </c>
      <c r="F953" s="95">
        <v>10125</v>
      </c>
      <c r="G953" s="95">
        <f t="shared" si="61"/>
        <v>0</v>
      </c>
      <c r="J953" s="91" t="s">
        <v>104</v>
      </c>
      <c r="K953" s="91"/>
      <c r="L953" s="91"/>
      <c r="M953" s="91"/>
      <c r="N953" s="91"/>
      <c r="O953" s="91"/>
      <c r="P953" s="91"/>
      <c r="Q953" s="91"/>
      <c r="R953" s="91"/>
      <c r="S953" s="91"/>
    </row>
    <row r="954" spans="1:19" hidden="1" x14ac:dyDescent="0.2">
      <c r="A954" s="95" t="s">
        <v>618</v>
      </c>
      <c r="B954" s="95">
        <f>_xlfn.XLOOKUP(D954,'M A C R O S'!R:R,'M A C R O S'!E:E,0)</f>
        <v>0</v>
      </c>
      <c r="C954" s="95">
        <f>_xlfn.XLOOKUP(J954,'F U L L   S E T S  (-10%)'!T:T,'F U L L   S E T S  (-10%)'!F:F,0)+_xlfn.XLOOKUP(J954,'M A C R O S'!R:R,'M A C R O S'!E:E,0)</f>
        <v>0</v>
      </c>
      <c r="D954" s="95" t="s">
        <v>329</v>
      </c>
      <c r="E954" s="95">
        <f t="shared" si="65"/>
        <v>0</v>
      </c>
      <c r="F954" s="95">
        <v>10125</v>
      </c>
      <c r="G954" s="95">
        <f t="shared" si="61"/>
        <v>0</v>
      </c>
      <c r="J954" s="91" t="s">
        <v>104</v>
      </c>
      <c r="K954" s="91"/>
      <c r="L954" s="91"/>
      <c r="M954" s="91"/>
      <c r="N954" s="91"/>
      <c r="O954" s="91"/>
      <c r="P954" s="91"/>
      <c r="Q954" s="91"/>
      <c r="R954" s="91"/>
      <c r="S954" s="91"/>
    </row>
    <row r="955" spans="1:19" hidden="1" x14ac:dyDescent="0.2">
      <c r="A955" s="95" t="s">
        <v>618</v>
      </c>
      <c r="B955" s="95">
        <f>_xlfn.XLOOKUP(D955,'M A C R O S'!R:R,'M A C R O S'!E:E,0)</f>
        <v>0</v>
      </c>
      <c r="C955" s="95">
        <f>_xlfn.XLOOKUP(J955,'F U L L   S E T S  (-10%)'!T:T,'F U L L   S E T S  (-10%)'!F:F,0)+_xlfn.XLOOKUP(J955,'M A C R O S'!R:R,'M A C R O S'!E:E,0)</f>
        <v>0</v>
      </c>
      <c r="D955" s="141" t="s">
        <v>331</v>
      </c>
      <c r="E955" s="95">
        <f t="shared" ref="E955:E958" si="66">SUM(B955:C955)</f>
        <v>0</v>
      </c>
      <c r="F955" s="95">
        <v>10125</v>
      </c>
      <c r="G955" s="95">
        <f t="shared" si="61"/>
        <v>0</v>
      </c>
      <c r="J955" s="91" t="s">
        <v>104</v>
      </c>
      <c r="K955" s="91"/>
      <c r="L955" s="91"/>
      <c r="M955" s="91"/>
      <c r="N955" s="91"/>
      <c r="O955" s="91"/>
      <c r="P955" s="91"/>
      <c r="Q955" s="91"/>
      <c r="R955" s="91"/>
      <c r="S955" s="91"/>
    </row>
    <row r="956" spans="1:19" hidden="1" x14ac:dyDescent="0.2">
      <c r="A956" s="95" t="s">
        <v>618</v>
      </c>
      <c r="B956" s="95">
        <f>_xlfn.XLOOKUP(D956,'M A C R O S'!R:R,'M A C R O S'!E:E,0)</f>
        <v>0</v>
      </c>
      <c r="C956" s="95">
        <f>_xlfn.XLOOKUP(J956,'F U L L   S E T S  (-10%)'!T:T,'F U L L   S E T S  (-10%)'!F:F,0)+_xlfn.XLOOKUP(J956,'M A C R O S'!R:R,'M A C R O S'!E:E,0)</f>
        <v>0</v>
      </c>
      <c r="D956" s="140" t="s">
        <v>333</v>
      </c>
      <c r="E956" s="95">
        <f t="shared" si="66"/>
        <v>0</v>
      </c>
      <c r="F956" s="95">
        <v>10125</v>
      </c>
      <c r="G956" s="95">
        <f t="shared" si="61"/>
        <v>0</v>
      </c>
      <c r="J956" s="91" t="s">
        <v>104</v>
      </c>
      <c r="K956" s="91"/>
      <c r="L956" s="91"/>
      <c r="M956" s="91"/>
      <c r="N956" s="91"/>
      <c r="O956" s="91"/>
      <c r="P956" s="91"/>
      <c r="Q956" s="91"/>
      <c r="R956" s="91"/>
      <c r="S956" s="91"/>
    </row>
    <row r="957" spans="1:19" hidden="1" x14ac:dyDescent="0.2">
      <c r="A957" s="95" t="s">
        <v>618</v>
      </c>
      <c r="B957" s="95">
        <f>_xlfn.XLOOKUP(D957,'M A C R O S'!R:R,'M A C R O S'!E:E,0)</f>
        <v>0</v>
      </c>
      <c r="C957" s="95">
        <f>_xlfn.XLOOKUP(J957,'F U L L   S E T S  (-10%)'!T:T,'F U L L   S E T S  (-10%)'!F:F,0)+_xlfn.XLOOKUP(J957,'M A C R O S'!R:R,'M A C R O S'!E:E,0)</f>
        <v>0</v>
      </c>
      <c r="D957" s="141" t="s">
        <v>335</v>
      </c>
      <c r="E957" s="95">
        <f t="shared" si="66"/>
        <v>0</v>
      </c>
      <c r="F957" s="95">
        <v>10125</v>
      </c>
      <c r="G957" s="95">
        <f t="shared" si="61"/>
        <v>0</v>
      </c>
      <c r="J957" s="91" t="s">
        <v>104</v>
      </c>
      <c r="K957" s="91"/>
      <c r="L957" s="91"/>
      <c r="M957" s="91"/>
      <c r="N957" s="91"/>
      <c r="O957" s="91"/>
      <c r="P957" s="91"/>
      <c r="Q957" s="91"/>
      <c r="R957" s="91"/>
      <c r="S957" s="91"/>
    </row>
    <row r="958" spans="1:19" hidden="1" x14ac:dyDescent="0.2">
      <c r="A958" s="95" t="s">
        <v>618</v>
      </c>
      <c r="B958" s="95">
        <f>_xlfn.XLOOKUP(D958,'M A C R O S'!R:R,'M A C R O S'!E:E,0)</f>
        <v>0</v>
      </c>
      <c r="C958" s="95">
        <f>_xlfn.XLOOKUP(J958,'F U L L   S E T S  (-10%)'!T:T,'F U L L   S E T S  (-10%)'!F:F,0)+_xlfn.XLOOKUP(J958,'M A C R O S'!R:R,'M A C R O S'!E:E,0)</f>
        <v>0</v>
      </c>
      <c r="D958" s="140" t="s">
        <v>337</v>
      </c>
      <c r="E958" s="95">
        <f t="shared" si="66"/>
        <v>0</v>
      </c>
      <c r="F958" s="95">
        <v>10125</v>
      </c>
      <c r="G958" s="95">
        <f t="shared" si="61"/>
        <v>0</v>
      </c>
      <c r="J958" s="91" t="s">
        <v>104</v>
      </c>
      <c r="K958" s="91"/>
      <c r="L958" s="91"/>
      <c r="M958" s="91"/>
      <c r="N958" s="91"/>
      <c r="O958" s="91"/>
      <c r="P958" s="91"/>
      <c r="Q958" s="91"/>
      <c r="R958" s="91"/>
      <c r="S958" s="91"/>
    </row>
    <row r="959" spans="1:19" hidden="1" x14ac:dyDescent="0.2">
      <c r="A959" s="163" t="s">
        <v>618</v>
      </c>
      <c r="B959" s="163">
        <f>_xlfn.XLOOKUP(D959,'M A C R O S'!R:R,'M A C R O S'!E:E,0)</f>
        <v>0</v>
      </c>
      <c r="C959" s="163">
        <f>_xlfn.XLOOKUP(J959,'F U L L   S E T S  (-10%)'!T:T,'F U L L   S E T S  (-10%)'!F:F,0)+_xlfn.XLOOKUP(J959,'M A C R O S'!R:R,'M A C R O S'!E:E,0)</f>
        <v>0</v>
      </c>
      <c r="D959" s="163" t="s">
        <v>359</v>
      </c>
      <c r="E959" s="163">
        <f t="shared" ref="E959:E978" si="67">SUM(B959:C959)</f>
        <v>0</v>
      </c>
      <c r="F959" s="163">
        <v>10125</v>
      </c>
      <c r="G959" s="161">
        <f t="shared" si="61"/>
        <v>0</v>
      </c>
      <c r="J959" s="91" t="s">
        <v>112</v>
      </c>
      <c r="K959" s="91"/>
      <c r="L959" s="91"/>
      <c r="M959" s="91"/>
      <c r="N959" s="91"/>
      <c r="O959" s="91"/>
      <c r="P959" s="91"/>
      <c r="Q959" s="91"/>
      <c r="R959" s="91"/>
      <c r="S959" s="91"/>
    </row>
    <row r="960" spans="1:19" hidden="1" x14ac:dyDescent="0.2">
      <c r="A960" s="95" t="s">
        <v>618</v>
      </c>
      <c r="B960" s="95">
        <f>_xlfn.XLOOKUP(D960,'M A C R O S'!R:R,'M A C R O S'!E:E,0)</f>
        <v>0</v>
      </c>
      <c r="C960" s="95">
        <f>_xlfn.XLOOKUP(J960,'F U L L   S E T S  (-10%)'!T:T,'F U L L   S E T S  (-10%)'!F:F,0)+_xlfn.XLOOKUP(J960,'M A C R O S'!R:R,'M A C R O S'!E:E,0)</f>
        <v>0</v>
      </c>
      <c r="D960" s="95" t="s">
        <v>361</v>
      </c>
      <c r="E960" s="95">
        <f t="shared" si="67"/>
        <v>0</v>
      </c>
      <c r="F960" s="95">
        <v>10125</v>
      </c>
      <c r="G960" s="95">
        <f t="shared" si="61"/>
        <v>0</v>
      </c>
      <c r="J960" s="91" t="s">
        <v>112</v>
      </c>
      <c r="K960" s="91"/>
      <c r="L960" s="91"/>
      <c r="M960" s="91"/>
      <c r="N960" s="91"/>
      <c r="O960" s="91"/>
      <c r="P960" s="91"/>
      <c r="Q960" s="91"/>
      <c r="R960" s="91"/>
      <c r="S960" s="91"/>
    </row>
    <row r="961" spans="1:19" hidden="1" x14ac:dyDescent="0.2">
      <c r="A961" s="95" t="s">
        <v>618</v>
      </c>
      <c r="B961" s="95">
        <f>_xlfn.XLOOKUP(D961,'M A C R O S'!R:R,'M A C R O S'!E:E,0)</f>
        <v>0</v>
      </c>
      <c r="C961" s="95">
        <f>_xlfn.XLOOKUP(J961,'F U L L   S E T S  (-10%)'!T:T,'F U L L   S E T S  (-10%)'!F:F,0)+_xlfn.XLOOKUP(J961,'M A C R O S'!R:R,'M A C R O S'!E:E,0)</f>
        <v>0</v>
      </c>
      <c r="D961" s="95" t="s">
        <v>363</v>
      </c>
      <c r="E961" s="95">
        <f t="shared" si="67"/>
        <v>0</v>
      </c>
      <c r="F961" s="95">
        <v>10125</v>
      </c>
      <c r="G961" s="95">
        <f t="shared" si="61"/>
        <v>0</v>
      </c>
      <c r="J961" s="91" t="s">
        <v>112</v>
      </c>
      <c r="K961" s="91"/>
      <c r="L961" s="91"/>
      <c r="M961" s="91"/>
      <c r="N961" s="91"/>
      <c r="O961" s="91"/>
      <c r="P961" s="91"/>
      <c r="Q961" s="91"/>
      <c r="R961" s="91"/>
      <c r="S961" s="91"/>
    </row>
    <row r="962" spans="1:19" hidden="1" x14ac:dyDescent="0.2">
      <c r="A962" s="95" t="s">
        <v>618</v>
      </c>
      <c r="B962" s="95">
        <f>_xlfn.XLOOKUP(D962,'M A C R O S'!R:R,'M A C R O S'!E:E,0)</f>
        <v>0</v>
      </c>
      <c r="C962" s="95">
        <f>_xlfn.XLOOKUP(J962,'F U L L   S E T S  (-10%)'!T:T,'F U L L   S E T S  (-10%)'!F:F,0)+_xlfn.XLOOKUP(J962,'M A C R O S'!R:R,'M A C R O S'!E:E,0)</f>
        <v>0</v>
      </c>
      <c r="D962" s="95" t="s">
        <v>365</v>
      </c>
      <c r="E962" s="95">
        <f t="shared" si="67"/>
        <v>0</v>
      </c>
      <c r="F962" s="95">
        <v>10125</v>
      </c>
      <c r="G962" s="95">
        <f t="shared" ref="G962:G1025" si="68">IF(C962&gt;0,10*C962/E962,0)</f>
        <v>0</v>
      </c>
      <c r="J962" s="91" t="s">
        <v>112</v>
      </c>
      <c r="K962" s="91"/>
      <c r="L962" s="91"/>
      <c r="M962" s="91"/>
      <c r="N962" s="91"/>
      <c r="O962" s="91"/>
      <c r="P962" s="91"/>
      <c r="Q962" s="91"/>
      <c r="R962" s="91"/>
      <c r="S962" s="91"/>
    </row>
    <row r="963" spans="1:19" hidden="1" x14ac:dyDescent="0.2">
      <c r="A963" s="95" t="s">
        <v>618</v>
      </c>
      <c r="B963" s="95">
        <f>_xlfn.XLOOKUP(D963,'M A C R O S'!R:R,'M A C R O S'!E:E,0)</f>
        <v>0</v>
      </c>
      <c r="C963" s="95">
        <f>_xlfn.XLOOKUP(J963,'F U L L   S E T S  (-10%)'!T:T,'F U L L   S E T S  (-10%)'!F:F,0)+_xlfn.XLOOKUP(J963,'M A C R O S'!R:R,'M A C R O S'!E:E,0)</f>
        <v>0</v>
      </c>
      <c r="D963" s="95" t="s">
        <v>367</v>
      </c>
      <c r="E963" s="95">
        <f t="shared" si="67"/>
        <v>0</v>
      </c>
      <c r="F963" s="95">
        <v>10125</v>
      </c>
      <c r="G963" s="95">
        <f t="shared" si="68"/>
        <v>0</v>
      </c>
      <c r="J963" s="91" t="s">
        <v>112</v>
      </c>
      <c r="K963" s="91"/>
      <c r="L963" s="91"/>
      <c r="M963" s="91"/>
      <c r="N963" s="91"/>
      <c r="O963" s="91"/>
      <c r="P963" s="91"/>
      <c r="Q963" s="91"/>
      <c r="R963" s="91"/>
      <c r="S963" s="91"/>
    </row>
    <row r="964" spans="1:19" hidden="1" x14ac:dyDescent="0.2">
      <c r="A964" s="95" t="s">
        <v>618</v>
      </c>
      <c r="B964" s="95">
        <f>_xlfn.XLOOKUP(D964,'M A C R O S'!R:R,'M A C R O S'!E:E,0)</f>
        <v>0</v>
      </c>
      <c r="C964" s="95">
        <f>_xlfn.XLOOKUP(J964,'F U L L   S E T S  (-10%)'!T:T,'F U L L   S E T S  (-10%)'!F:F,0)+_xlfn.XLOOKUP(J964,'M A C R O S'!R:R,'M A C R O S'!E:E,0)</f>
        <v>0</v>
      </c>
      <c r="D964" s="95" t="s">
        <v>369</v>
      </c>
      <c r="E964" s="95">
        <f t="shared" si="67"/>
        <v>0</v>
      </c>
      <c r="F964" s="95">
        <v>10125</v>
      </c>
      <c r="G964" s="95">
        <f t="shared" si="68"/>
        <v>0</v>
      </c>
      <c r="J964" s="91" t="s">
        <v>112</v>
      </c>
      <c r="K964" s="91"/>
      <c r="L964" s="91"/>
      <c r="M964" s="91"/>
      <c r="N964" s="91"/>
      <c r="O964" s="91"/>
      <c r="P964" s="91"/>
      <c r="Q964" s="91"/>
      <c r="R964" s="91"/>
      <c r="S964" s="91"/>
    </row>
    <row r="965" spans="1:19" hidden="1" x14ac:dyDescent="0.2">
      <c r="A965" s="95" t="s">
        <v>618</v>
      </c>
      <c r="B965" s="95">
        <f>_xlfn.XLOOKUP(D965,'M A C R O S'!R:R,'M A C R O S'!E:E,0)</f>
        <v>0</v>
      </c>
      <c r="C965" s="95">
        <f>_xlfn.XLOOKUP(J965,'F U L L   S E T S  (-10%)'!T:T,'F U L L   S E T S  (-10%)'!F:F,0)+_xlfn.XLOOKUP(J965,'M A C R O S'!R:R,'M A C R O S'!E:E,0)</f>
        <v>0</v>
      </c>
      <c r="D965" s="95" t="s">
        <v>371</v>
      </c>
      <c r="E965" s="95">
        <f t="shared" si="67"/>
        <v>0</v>
      </c>
      <c r="F965" s="95">
        <v>10125</v>
      </c>
      <c r="G965" s="95">
        <f t="shared" si="68"/>
        <v>0</v>
      </c>
      <c r="J965" s="91" t="s">
        <v>112</v>
      </c>
      <c r="K965" s="91"/>
      <c r="L965" s="91"/>
      <c r="M965" s="91"/>
      <c r="N965" s="91"/>
      <c r="O965" s="91"/>
      <c r="P965" s="91"/>
      <c r="Q965" s="91"/>
      <c r="R965" s="91"/>
      <c r="S965" s="91"/>
    </row>
    <row r="966" spans="1:19" hidden="1" x14ac:dyDescent="0.2">
      <c r="A966" s="95" t="s">
        <v>618</v>
      </c>
      <c r="B966" s="95">
        <f>_xlfn.XLOOKUP(D966,'M A C R O S'!R:R,'M A C R O S'!E:E,0)</f>
        <v>0</v>
      </c>
      <c r="C966" s="95">
        <f>_xlfn.XLOOKUP(J966,'F U L L   S E T S  (-10%)'!T:T,'F U L L   S E T S  (-10%)'!F:F,0)+_xlfn.XLOOKUP(J966,'M A C R O S'!R:R,'M A C R O S'!E:E,0)</f>
        <v>0</v>
      </c>
      <c r="D966" s="95" t="s">
        <v>373</v>
      </c>
      <c r="E966" s="95">
        <f t="shared" si="67"/>
        <v>0</v>
      </c>
      <c r="F966" s="95">
        <v>10125</v>
      </c>
      <c r="G966" s="95">
        <f t="shared" si="68"/>
        <v>0</v>
      </c>
      <c r="J966" s="91" t="s">
        <v>112</v>
      </c>
      <c r="K966" s="91"/>
      <c r="L966" s="91"/>
      <c r="M966" s="91"/>
      <c r="N966" s="91"/>
      <c r="O966" s="91"/>
      <c r="P966" s="91"/>
      <c r="Q966" s="91"/>
      <c r="R966" s="91"/>
      <c r="S966" s="91"/>
    </row>
    <row r="967" spans="1:19" hidden="1" x14ac:dyDescent="0.2">
      <c r="A967" s="95" t="s">
        <v>618</v>
      </c>
      <c r="B967" s="95">
        <f>_xlfn.XLOOKUP(D967,'M A C R O S'!R:R,'M A C R O S'!E:E,0)</f>
        <v>0</v>
      </c>
      <c r="C967" s="95">
        <f>_xlfn.XLOOKUP(J967,'F U L L   S E T S  (-10%)'!T:T,'F U L L   S E T S  (-10%)'!F:F,0)+_xlfn.XLOOKUP(J967,'M A C R O S'!R:R,'M A C R O S'!E:E,0)</f>
        <v>0</v>
      </c>
      <c r="D967" s="95" t="s">
        <v>375</v>
      </c>
      <c r="E967" s="95">
        <f t="shared" si="67"/>
        <v>0</v>
      </c>
      <c r="F967" s="95">
        <v>10125</v>
      </c>
      <c r="G967" s="95">
        <f t="shared" si="68"/>
        <v>0</v>
      </c>
      <c r="J967" s="91" t="s">
        <v>112</v>
      </c>
      <c r="K967" s="91"/>
      <c r="L967" s="91"/>
      <c r="M967" s="91"/>
      <c r="N967" s="91"/>
      <c r="O967" s="91"/>
      <c r="P967" s="91"/>
      <c r="Q967" s="91"/>
      <c r="R967" s="91"/>
      <c r="S967" s="91"/>
    </row>
    <row r="968" spans="1:19" hidden="1" x14ac:dyDescent="0.2">
      <c r="A968" s="95" t="s">
        <v>618</v>
      </c>
      <c r="B968" s="95">
        <f>_xlfn.XLOOKUP(D968,'M A C R O S'!R:R,'M A C R O S'!E:E,0)</f>
        <v>0</v>
      </c>
      <c r="C968" s="95">
        <f>_xlfn.XLOOKUP(J968,'F U L L   S E T S  (-10%)'!T:T,'F U L L   S E T S  (-10%)'!F:F,0)+_xlfn.XLOOKUP(J968,'M A C R O S'!R:R,'M A C R O S'!E:E,0)</f>
        <v>0</v>
      </c>
      <c r="D968" s="95" t="s">
        <v>377</v>
      </c>
      <c r="E968" s="95">
        <f t="shared" si="67"/>
        <v>0</v>
      </c>
      <c r="F968" s="95">
        <v>10125</v>
      </c>
      <c r="G968" s="95">
        <f t="shared" si="68"/>
        <v>0</v>
      </c>
      <c r="J968" s="91" t="s">
        <v>112</v>
      </c>
      <c r="K968" s="91"/>
      <c r="L968" s="91"/>
      <c r="M968" s="91"/>
      <c r="N968" s="91"/>
      <c r="O968" s="91"/>
      <c r="P968" s="91"/>
      <c r="Q968" s="91"/>
      <c r="R968" s="91"/>
      <c r="S968" s="91"/>
    </row>
    <row r="969" spans="1:19" hidden="1" x14ac:dyDescent="0.2">
      <c r="A969" s="95" t="s">
        <v>618</v>
      </c>
      <c r="B969" s="95">
        <f>_xlfn.XLOOKUP(D969,'M A C R O S'!R:R,'M A C R O S'!E:E,0)</f>
        <v>0</v>
      </c>
      <c r="C969" s="95">
        <f>_xlfn.XLOOKUP(J969,'F U L L   S E T S  (-10%)'!T:T,'F U L L   S E T S  (-10%)'!F:F,0)+_xlfn.XLOOKUP(J969,'M A C R O S'!R:R,'M A C R O S'!E:E,0)</f>
        <v>0</v>
      </c>
      <c r="D969" s="95" t="s">
        <v>379</v>
      </c>
      <c r="E969" s="95">
        <f t="shared" si="67"/>
        <v>0</v>
      </c>
      <c r="F969" s="95">
        <v>10125</v>
      </c>
      <c r="G969" s="95">
        <f t="shared" si="68"/>
        <v>0</v>
      </c>
      <c r="J969" s="91" t="s">
        <v>112</v>
      </c>
      <c r="K969" s="91"/>
      <c r="L969" s="91"/>
      <c r="M969" s="91"/>
      <c r="N969" s="91"/>
      <c r="O969" s="91"/>
      <c r="P969" s="91"/>
      <c r="Q969" s="91"/>
      <c r="R969" s="91"/>
      <c r="S969" s="91"/>
    </row>
    <row r="970" spans="1:19" hidden="1" x14ac:dyDescent="0.2">
      <c r="A970" s="95" t="s">
        <v>618</v>
      </c>
      <c r="B970" s="95">
        <f>_xlfn.XLOOKUP(D970,'M A C R O S'!R:R,'M A C R O S'!E:E,0)</f>
        <v>0</v>
      </c>
      <c r="C970" s="95">
        <f>_xlfn.XLOOKUP(J970,'F U L L   S E T S  (-10%)'!T:T,'F U L L   S E T S  (-10%)'!F:F,0)+_xlfn.XLOOKUP(J970,'M A C R O S'!R:R,'M A C R O S'!E:E,0)</f>
        <v>0</v>
      </c>
      <c r="D970" s="95" t="s">
        <v>381</v>
      </c>
      <c r="E970" s="95">
        <f t="shared" si="67"/>
        <v>0</v>
      </c>
      <c r="F970" s="95">
        <v>10125</v>
      </c>
      <c r="G970" s="95">
        <f t="shared" si="68"/>
        <v>0</v>
      </c>
      <c r="J970" s="91" t="s">
        <v>112</v>
      </c>
      <c r="K970" s="91"/>
      <c r="L970" s="91"/>
      <c r="M970" s="91"/>
      <c r="N970" s="91"/>
      <c r="O970" s="91"/>
      <c r="P970" s="91"/>
      <c r="Q970" s="91"/>
      <c r="R970" s="91"/>
      <c r="S970" s="91"/>
    </row>
    <row r="971" spans="1:19" hidden="1" x14ac:dyDescent="0.2">
      <c r="A971" s="95" t="s">
        <v>618</v>
      </c>
      <c r="B971" s="95">
        <f>_xlfn.XLOOKUP(D971,'M A C R O S'!R:R,'M A C R O S'!E:E,0)</f>
        <v>0</v>
      </c>
      <c r="C971" s="95">
        <f>_xlfn.XLOOKUP(J971,'F U L L   S E T S  (-10%)'!T:T,'F U L L   S E T S  (-10%)'!F:F,0)+_xlfn.XLOOKUP(J971,'M A C R O S'!R:R,'M A C R O S'!E:E,0)</f>
        <v>0</v>
      </c>
      <c r="D971" s="95" t="s">
        <v>383</v>
      </c>
      <c r="E971" s="95">
        <f t="shared" si="67"/>
        <v>0</v>
      </c>
      <c r="F971" s="95">
        <v>10125</v>
      </c>
      <c r="G971" s="95">
        <f t="shared" si="68"/>
        <v>0</v>
      </c>
      <c r="J971" s="91" t="s">
        <v>112</v>
      </c>
      <c r="K971" s="91"/>
      <c r="L971" s="91"/>
      <c r="M971" s="91"/>
      <c r="N971" s="91"/>
      <c r="O971" s="91"/>
      <c r="P971" s="91"/>
      <c r="Q971" s="91"/>
      <c r="R971" s="91"/>
      <c r="S971" s="91"/>
    </row>
    <row r="972" spans="1:19" hidden="1" x14ac:dyDescent="0.2">
      <c r="A972" s="95" t="s">
        <v>618</v>
      </c>
      <c r="B972" s="95">
        <f>_xlfn.XLOOKUP(D972,'M A C R O S'!R:R,'M A C R O S'!E:E,0)</f>
        <v>0</v>
      </c>
      <c r="C972" s="95">
        <f>_xlfn.XLOOKUP(J972,'F U L L   S E T S  (-10%)'!T:T,'F U L L   S E T S  (-10%)'!F:F,0)+_xlfn.XLOOKUP(J972,'M A C R O S'!R:R,'M A C R O S'!E:E,0)</f>
        <v>0</v>
      </c>
      <c r="D972" s="95" t="s">
        <v>385</v>
      </c>
      <c r="E972" s="95">
        <f t="shared" si="67"/>
        <v>0</v>
      </c>
      <c r="F972" s="95">
        <v>10125</v>
      </c>
      <c r="G972" s="95">
        <f t="shared" si="68"/>
        <v>0</v>
      </c>
      <c r="J972" s="91" t="s">
        <v>112</v>
      </c>
      <c r="K972" s="91"/>
      <c r="L972" s="91"/>
      <c r="M972" s="91"/>
      <c r="N972" s="91"/>
      <c r="O972" s="91"/>
      <c r="P972" s="91"/>
      <c r="Q972" s="91"/>
      <c r="R972" s="91"/>
      <c r="S972" s="91"/>
    </row>
    <row r="973" spans="1:19" hidden="1" x14ac:dyDescent="0.2">
      <c r="A973" s="95" t="s">
        <v>618</v>
      </c>
      <c r="B973" s="95">
        <f>_xlfn.XLOOKUP(D973,'M A C R O S'!R:R,'M A C R O S'!E:E,0)</f>
        <v>0</v>
      </c>
      <c r="C973" s="95">
        <f>_xlfn.XLOOKUP(J973,'F U L L   S E T S  (-10%)'!T:T,'F U L L   S E T S  (-10%)'!F:F,0)+_xlfn.XLOOKUP(J973,'M A C R O S'!R:R,'M A C R O S'!E:E,0)</f>
        <v>0</v>
      </c>
      <c r="D973" s="95" t="s">
        <v>387</v>
      </c>
      <c r="E973" s="95">
        <f t="shared" si="67"/>
        <v>0</v>
      </c>
      <c r="F973" s="95">
        <v>10125</v>
      </c>
      <c r="G973" s="95">
        <f t="shared" si="68"/>
        <v>0</v>
      </c>
      <c r="J973" s="91" t="s">
        <v>112</v>
      </c>
      <c r="K973" s="91"/>
      <c r="L973" s="91"/>
      <c r="M973" s="91"/>
      <c r="N973" s="91"/>
      <c r="O973" s="91"/>
      <c r="P973" s="91"/>
      <c r="Q973" s="91"/>
      <c r="R973" s="91"/>
      <c r="S973" s="91"/>
    </row>
    <row r="974" spans="1:19" hidden="1" x14ac:dyDescent="0.2">
      <c r="A974" s="161" t="s">
        <v>618</v>
      </c>
      <c r="B974" s="161">
        <f>_xlfn.XLOOKUP(D974,'M A C R O S'!R:R,'M A C R O S'!F:F,0)</f>
        <v>0</v>
      </c>
      <c r="C974" s="161">
        <f>_xlfn.XLOOKUP(J974,'F U L L   S E T S  (-10%)'!T:T,'F U L L   S E T S  (-10%)'!G:G,0)+_xlfn.XLOOKUP(J974,'M A C R O S'!R:R,'M A C R O S'!F:F,0)</f>
        <v>0</v>
      </c>
      <c r="D974" s="161" t="s">
        <v>321</v>
      </c>
      <c r="E974" s="161">
        <f t="shared" si="67"/>
        <v>0</v>
      </c>
      <c r="F974" s="161">
        <v>10127</v>
      </c>
      <c r="G974" s="161">
        <f t="shared" si="68"/>
        <v>0</v>
      </c>
      <c r="J974" s="91" t="s">
        <v>104</v>
      </c>
      <c r="K974" s="91"/>
      <c r="L974" s="91"/>
      <c r="M974" s="91"/>
      <c r="N974" s="91"/>
      <c r="O974" s="91"/>
      <c r="P974" s="91"/>
      <c r="Q974" s="91"/>
      <c r="R974" s="91"/>
      <c r="S974" s="91"/>
    </row>
    <row r="975" spans="1:19" hidden="1" x14ac:dyDescent="0.2">
      <c r="A975" s="95" t="s">
        <v>618</v>
      </c>
      <c r="B975" s="95">
        <f>_xlfn.XLOOKUP(D975,'M A C R O S'!R:R,'M A C R O S'!F:F,0)</f>
        <v>0</v>
      </c>
      <c r="C975" s="95">
        <f>_xlfn.XLOOKUP(J975,'F U L L   S E T S  (-10%)'!T:T,'F U L L   S E T S  (-10%)'!G:G,0)+_xlfn.XLOOKUP(J975,'M A C R O S'!R:R,'M A C R O S'!F:F,0)</f>
        <v>0</v>
      </c>
      <c r="D975" s="95" t="s">
        <v>323</v>
      </c>
      <c r="E975" s="95">
        <f t="shared" si="67"/>
        <v>0</v>
      </c>
      <c r="F975" s="95">
        <v>10127</v>
      </c>
      <c r="G975" s="95">
        <f t="shared" si="68"/>
        <v>0</v>
      </c>
      <c r="J975" s="91" t="s">
        <v>104</v>
      </c>
      <c r="K975" s="91"/>
      <c r="L975" s="91"/>
      <c r="M975" s="91"/>
      <c r="N975" s="91"/>
      <c r="O975" s="91"/>
      <c r="P975" s="91"/>
      <c r="Q975" s="91"/>
      <c r="R975" s="91"/>
      <c r="S975" s="91"/>
    </row>
    <row r="976" spans="1:19" hidden="1" x14ac:dyDescent="0.2">
      <c r="A976" s="95" t="s">
        <v>618</v>
      </c>
      <c r="B976" s="95">
        <f>_xlfn.XLOOKUP(D976,'M A C R O S'!R:R,'M A C R O S'!F:F,0)</f>
        <v>0</v>
      </c>
      <c r="C976" s="95">
        <f>_xlfn.XLOOKUP(J976,'F U L L   S E T S  (-10%)'!T:T,'F U L L   S E T S  (-10%)'!G:G,0)+_xlfn.XLOOKUP(J976,'M A C R O S'!R:R,'M A C R O S'!F:F,0)</f>
        <v>0</v>
      </c>
      <c r="D976" s="95" t="s">
        <v>325</v>
      </c>
      <c r="E976" s="95">
        <f t="shared" si="67"/>
        <v>0</v>
      </c>
      <c r="F976" s="95">
        <v>10127</v>
      </c>
      <c r="G976" s="95">
        <f t="shared" si="68"/>
        <v>0</v>
      </c>
      <c r="J976" s="91" t="s">
        <v>104</v>
      </c>
      <c r="K976" s="91"/>
      <c r="L976" s="91"/>
      <c r="M976" s="91"/>
      <c r="N976" s="91"/>
      <c r="O976" s="91"/>
      <c r="P976" s="91"/>
      <c r="Q976" s="91"/>
      <c r="R976" s="91"/>
      <c r="S976" s="91"/>
    </row>
    <row r="977" spans="1:19" hidden="1" x14ac:dyDescent="0.2">
      <c r="A977" s="95" t="s">
        <v>618</v>
      </c>
      <c r="B977" s="95">
        <f>_xlfn.XLOOKUP(D977,'M A C R O S'!R:R,'M A C R O S'!F:F,0)</f>
        <v>0</v>
      </c>
      <c r="C977" s="95">
        <f>_xlfn.XLOOKUP(J977,'F U L L   S E T S  (-10%)'!T:T,'F U L L   S E T S  (-10%)'!G:G,0)+_xlfn.XLOOKUP(J977,'M A C R O S'!R:R,'M A C R O S'!F:F,0)</f>
        <v>0</v>
      </c>
      <c r="D977" s="95" t="s">
        <v>327</v>
      </c>
      <c r="E977" s="95">
        <f t="shared" si="67"/>
        <v>0</v>
      </c>
      <c r="F977" s="95">
        <v>10127</v>
      </c>
      <c r="G977" s="95">
        <f t="shared" si="68"/>
        <v>0</v>
      </c>
      <c r="J977" s="91" t="s">
        <v>104</v>
      </c>
      <c r="K977" s="91"/>
      <c r="L977" s="91"/>
      <c r="M977" s="91"/>
      <c r="N977" s="91"/>
      <c r="O977" s="91"/>
      <c r="P977" s="91"/>
      <c r="Q977" s="91"/>
      <c r="R977" s="91"/>
      <c r="S977" s="91"/>
    </row>
    <row r="978" spans="1:19" hidden="1" x14ac:dyDescent="0.2">
      <c r="A978" s="95" t="s">
        <v>618</v>
      </c>
      <c r="B978" s="95">
        <f>_xlfn.XLOOKUP(D978,'M A C R O S'!R:R,'M A C R O S'!F:F,0)</f>
        <v>0</v>
      </c>
      <c r="C978" s="95">
        <f>_xlfn.XLOOKUP(J978,'F U L L   S E T S  (-10%)'!T:T,'F U L L   S E T S  (-10%)'!G:G,0)+_xlfn.XLOOKUP(J978,'M A C R O S'!R:R,'M A C R O S'!F:F,0)</f>
        <v>0</v>
      </c>
      <c r="D978" s="95" t="s">
        <v>329</v>
      </c>
      <c r="E978" s="95">
        <f t="shared" si="67"/>
        <v>0</v>
      </c>
      <c r="F978" s="95">
        <v>10127</v>
      </c>
      <c r="G978" s="95">
        <f t="shared" si="68"/>
        <v>0</v>
      </c>
      <c r="J978" s="91" t="s">
        <v>104</v>
      </c>
      <c r="K978" s="91"/>
      <c r="L978" s="91"/>
      <c r="M978" s="91"/>
      <c r="N978" s="91"/>
      <c r="O978" s="91"/>
      <c r="P978" s="91"/>
      <c r="Q978" s="91"/>
      <c r="R978" s="91"/>
      <c r="S978" s="91"/>
    </row>
    <row r="979" spans="1:19" hidden="1" x14ac:dyDescent="0.2">
      <c r="A979" s="95" t="s">
        <v>618</v>
      </c>
      <c r="B979" s="95">
        <f>_xlfn.XLOOKUP(D979,'M A C R O S'!R:R,'M A C R O S'!F:F,0)</f>
        <v>0</v>
      </c>
      <c r="C979" s="95">
        <f>_xlfn.XLOOKUP(J979,'F U L L   S E T S  (-10%)'!T:T,'F U L L   S E T S  (-10%)'!G:G,0)+_xlfn.XLOOKUP(J979,'M A C R O S'!R:R,'M A C R O S'!F:F,0)</f>
        <v>0</v>
      </c>
      <c r="D979" s="141" t="s">
        <v>331</v>
      </c>
      <c r="E979" s="95">
        <f t="shared" ref="E979:E982" si="69">SUM(B979:C979)</f>
        <v>0</v>
      </c>
      <c r="F979" s="95">
        <v>10127</v>
      </c>
      <c r="G979" s="95">
        <f t="shared" si="68"/>
        <v>0</v>
      </c>
      <c r="J979" s="91" t="s">
        <v>104</v>
      </c>
      <c r="K979" s="91"/>
      <c r="L979" s="91"/>
      <c r="M979" s="91"/>
      <c r="N979" s="91"/>
      <c r="O979" s="91"/>
      <c r="P979" s="91"/>
      <c r="Q979" s="91"/>
      <c r="R979" s="91"/>
      <c r="S979" s="91"/>
    </row>
    <row r="980" spans="1:19" hidden="1" x14ac:dyDescent="0.2">
      <c r="A980" s="95" t="s">
        <v>618</v>
      </c>
      <c r="B980" s="95">
        <f>_xlfn.XLOOKUP(D980,'M A C R O S'!R:R,'M A C R O S'!F:F,0)</f>
        <v>0</v>
      </c>
      <c r="C980" s="95">
        <f>_xlfn.XLOOKUP(J980,'F U L L   S E T S  (-10%)'!T:T,'F U L L   S E T S  (-10%)'!G:G,0)+_xlfn.XLOOKUP(J980,'M A C R O S'!R:R,'M A C R O S'!F:F,0)</f>
        <v>0</v>
      </c>
      <c r="D980" s="140" t="s">
        <v>333</v>
      </c>
      <c r="E980" s="95">
        <f t="shared" si="69"/>
        <v>0</v>
      </c>
      <c r="F980" s="95">
        <v>10127</v>
      </c>
      <c r="G980" s="95">
        <f t="shared" si="68"/>
        <v>0</v>
      </c>
      <c r="J980" s="91" t="s">
        <v>104</v>
      </c>
      <c r="K980" s="91"/>
      <c r="L980" s="91"/>
      <c r="M980" s="91"/>
      <c r="N980" s="91"/>
      <c r="O980" s="91"/>
      <c r="P980" s="91"/>
      <c r="Q980" s="91"/>
      <c r="R980" s="91"/>
      <c r="S980" s="91"/>
    </row>
    <row r="981" spans="1:19" hidden="1" x14ac:dyDescent="0.2">
      <c r="A981" s="95" t="s">
        <v>618</v>
      </c>
      <c r="B981" s="95">
        <f>_xlfn.XLOOKUP(D981,'M A C R O S'!R:R,'M A C R O S'!F:F,0)</f>
        <v>0</v>
      </c>
      <c r="C981" s="95">
        <f>_xlfn.XLOOKUP(J981,'F U L L   S E T S  (-10%)'!T:T,'F U L L   S E T S  (-10%)'!G:G,0)+_xlfn.XLOOKUP(J981,'M A C R O S'!R:R,'M A C R O S'!F:F,0)</f>
        <v>0</v>
      </c>
      <c r="D981" s="141" t="s">
        <v>335</v>
      </c>
      <c r="E981" s="95">
        <f t="shared" si="69"/>
        <v>0</v>
      </c>
      <c r="F981" s="95">
        <v>10127</v>
      </c>
      <c r="G981" s="95">
        <f t="shared" si="68"/>
        <v>0</v>
      </c>
      <c r="J981" s="91" t="s">
        <v>104</v>
      </c>
      <c r="K981" s="91"/>
      <c r="L981" s="91"/>
      <c r="M981" s="91"/>
      <c r="N981" s="91"/>
      <c r="O981" s="91"/>
      <c r="P981" s="91"/>
      <c r="Q981" s="91"/>
      <c r="R981" s="91"/>
      <c r="S981" s="91"/>
    </row>
    <row r="982" spans="1:19" hidden="1" x14ac:dyDescent="0.2">
      <c r="A982" s="95" t="s">
        <v>618</v>
      </c>
      <c r="B982" s="95">
        <f>_xlfn.XLOOKUP(D982,'M A C R O S'!R:R,'M A C R O S'!F:F,0)</f>
        <v>0</v>
      </c>
      <c r="C982" s="95">
        <f>_xlfn.XLOOKUP(J982,'F U L L   S E T S  (-10%)'!T:T,'F U L L   S E T S  (-10%)'!G:G,0)+_xlfn.XLOOKUP(J982,'M A C R O S'!R:R,'M A C R O S'!F:F,0)</f>
        <v>0</v>
      </c>
      <c r="D982" s="140" t="s">
        <v>337</v>
      </c>
      <c r="E982" s="95">
        <f t="shared" si="69"/>
        <v>0</v>
      </c>
      <c r="F982" s="95">
        <v>10127</v>
      </c>
      <c r="G982" s="95">
        <f t="shared" si="68"/>
        <v>0</v>
      </c>
      <c r="J982" s="91" t="s">
        <v>104</v>
      </c>
      <c r="K982" s="91"/>
      <c r="L982" s="91"/>
      <c r="M982" s="91"/>
      <c r="N982" s="91"/>
      <c r="O982" s="91"/>
      <c r="P982" s="91"/>
      <c r="Q982" s="91"/>
      <c r="R982" s="91"/>
      <c r="S982" s="91"/>
    </row>
    <row r="983" spans="1:19" hidden="1" x14ac:dyDescent="0.2">
      <c r="A983" s="163" t="s">
        <v>618</v>
      </c>
      <c r="B983" s="163">
        <f>_xlfn.XLOOKUP(D983,'M A C R O S'!R:R,'M A C R O S'!F:F,0)</f>
        <v>0</v>
      </c>
      <c r="C983" s="163">
        <f>_xlfn.XLOOKUP(J983,'F U L L   S E T S  (-10%)'!T:T,'F U L L   S E T S  (-10%)'!G:G,0)+_xlfn.XLOOKUP(J983,'M A C R O S'!R:R,'M A C R O S'!F:F,0)</f>
        <v>0</v>
      </c>
      <c r="D983" s="163" t="s">
        <v>359</v>
      </c>
      <c r="E983" s="163">
        <f t="shared" ref="E983:E1002" si="70">SUM(B983:C983)</f>
        <v>0</v>
      </c>
      <c r="F983" s="163">
        <v>10127</v>
      </c>
      <c r="G983" s="161">
        <f t="shared" si="68"/>
        <v>0</v>
      </c>
      <c r="J983" s="91" t="s">
        <v>112</v>
      </c>
      <c r="K983" s="91"/>
      <c r="L983" s="91"/>
      <c r="M983" s="91"/>
      <c r="N983" s="91"/>
      <c r="O983" s="91"/>
      <c r="P983" s="91"/>
      <c r="Q983" s="91"/>
      <c r="R983" s="91"/>
      <c r="S983" s="91"/>
    </row>
    <row r="984" spans="1:19" hidden="1" x14ac:dyDescent="0.2">
      <c r="A984" s="95" t="s">
        <v>618</v>
      </c>
      <c r="B984" s="95">
        <f>_xlfn.XLOOKUP(D984,'M A C R O S'!R:R,'M A C R O S'!F:F,0)</f>
        <v>0</v>
      </c>
      <c r="C984" s="95">
        <f>_xlfn.XLOOKUP(J984,'F U L L   S E T S  (-10%)'!T:T,'F U L L   S E T S  (-10%)'!G:G,0)+_xlfn.XLOOKUP(J984,'M A C R O S'!R:R,'M A C R O S'!F:F,0)</f>
        <v>0</v>
      </c>
      <c r="D984" s="95" t="s">
        <v>361</v>
      </c>
      <c r="E984" s="95">
        <f t="shared" si="70"/>
        <v>0</v>
      </c>
      <c r="F984" s="95">
        <v>10127</v>
      </c>
      <c r="G984" s="95">
        <f t="shared" si="68"/>
        <v>0</v>
      </c>
      <c r="J984" s="91" t="s">
        <v>112</v>
      </c>
      <c r="K984" s="91"/>
      <c r="L984" s="91"/>
      <c r="M984" s="91"/>
      <c r="N984" s="91"/>
      <c r="O984" s="91"/>
      <c r="P984" s="91"/>
      <c r="Q984" s="91"/>
      <c r="R984" s="91"/>
      <c r="S984" s="91"/>
    </row>
    <row r="985" spans="1:19" hidden="1" x14ac:dyDescent="0.2">
      <c r="A985" s="95" t="s">
        <v>618</v>
      </c>
      <c r="B985" s="95">
        <f>_xlfn.XLOOKUP(D985,'M A C R O S'!R:R,'M A C R O S'!F:F,0)</f>
        <v>0</v>
      </c>
      <c r="C985" s="95">
        <f>_xlfn.XLOOKUP(J985,'F U L L   S E T S  (-10%)'!T:T,'F U L L   S E T S  (-10%)'!G:G,0)+_xlfn.XLOOKUP(J985,'M A C R O S'!R:R,'M A C R O S'!F:F,0)</f>
        <v>0</v>
      </c>
      <c r="D985" s="95" t="s">
        <v>363</v>
      </c>
      <c r="E985" s="95">
        <f t="shared" si="70"/>
        <v>0</v>
      </c>
      <c r="F985" s="95">
        <v>10127</v>
      </c>
      <c r="G985" s="95">
        <f t="shared" si="68"/>
        <v>0</v>
      </c>
      <c r="J985" s="91" t="s">
        <v>112</v>
      </c>
      <c r="K985" s="91"/>
      <c r="L985" s="91"/>
      <c r="M985" s="91"/>
      <c r="N985" s="91"/>
      <c r="O985" s="91"/>
      <c r="P985" s="91"/>
      <c r="Q985" s="91"/>
      <c r="R985" s="91"/>
      <c r="S985" s="91"/>
    </row>
    <row r="986" spans="1:19" hidden="1" x14ac:dyDescent="0.2">
      <c r="A986" s="95" t="s">
        <v>618</v>
      </c>
      <c r="B986" s="95">
        <f>_xlfn.XLOOKUP(D986,'M A C R O S'!R:R,'M A C R O S'!F:F,0)</f>
        <v>0</v>
      </c>
      <c r="C986" s="95">
        <f>_xlfn.XLOOKUP(J986,'F U L L   S E T S  (-10%)'!T:T,'F U L L   S E T S  (-10%)'!G:G,0)+_xlfn.XLOOKUP(J986,'M A C R O S'!R:R,'M A C R O S'!F:F,0)</f>
        <v>0</v>
      </c>
      <c r="D986" s="95" t="s">
        <v>365</v>
      </c>
      <c r="E986" s="95">
        <f t="shared" si="70"/>
        <v>0</v>
      </c>
      <c r="F986" s="95">
        <v>10127</v>
      </c>
      <c r="G986" s="95">
        <f t="shared" si="68"/>
        <v>0</v>
      </c>
      <c r="J986" s="91" t="s">
        <v>112</v>
      </c>
      <c r="K986" s="91"/>
      <c r="L986" s="91"/>
      <c r="M986" s="91"/>
      <c r="N986" s="91"/>
      <c r="O986" s="91"/>
      <c r="P986" s="91"/>
      <c r="Q986" s="91"/>
      <c r="R986" s="91"/>
      <c r="S986" s="91"/>
    </row>
    <row r="987" spans="1:19" hidden="1" x14ac:dyDescent="0.2">
      <c r="A987" s="95" t="s">
        <v>618</v>
      </c>
      <c r="B987" s="95">
        <f>_xlfn.XLOOKUP(D987,'M A C R O S'!R:R,'M A C R O S'!F:F,0)</f>
        <v>0</v>
      </c>
      <c r="C987" s="95">
        <f>_xlfn.XLOOKUP(J987,'F U L L   S E T S  (-10%)'!T:T,'F U L L   S E T S  (-10%)'!G:G,0)+_xlfn.XLOOKUP(J987,'M A C R O S'!R:R,'M A C R O S'!F:F,0)</f>
        <v>0</v>
      </c>
      <c r="D987" s="95" t="s">
        <v>367</v>
      </c>
      <c r="E987" s="95">
        <f t="shared" si="70"/>
        <v>0</v>
      </c>
      <c r="F987" s="95">
        <v>10127</v>
      </c>
      <c r="G987" s="95">
        <f t="shared" si="68"/>
        <v>0</v>
      </c>
      <c r="J987" s="91" t="s">
        <v>112</v>
      </c>
      <c r="K987" s="91"/>
      <c r="L987" s="91"/>
      <c r="M987" s="91"/>
      <c r="N987" s="91"/>
      <c r="O987" s="91"/>
      <c r="P987" s="91"/>
      <c r="Q987" s="91"/>
      <c r="R987" s="91"/>
      <c r="S987" s="91"/>
    </row>
    <row r="988" spans="1:19" hidden="1" x14ac:dyDescent="0.2">
      <c r="A988" s="95" t="s">
        <v>618</v>
      </c>
      <c r="B988" s="95">
        <f>_xlfn.XLOOKUP(D988,'M A C R O S'!R:R,'M A C R O S'!F:F,0)</f>
        <v>0</v>
      </c>
      <c r="C988" s="95">
        <f>_xlfn.XLOOKUP(J988,'F U L L   S E T S  (-10%)'!T:T,'F U L L   S E T S  (-10%)'!G:G,0)+_xlfn.XLOOKUP(J988,'M A C R O S'!R:R,'M A C R O S'!F:F,0)</f>
        <v>0</v>
      </c>
      <c r="D988" s="95" t="s">
        <v>369</v>
      </c>
      <c r="E988" s="95">
        <f t="shared" si="70"/>
        <v>0</v>
      </c>
      <c r="F988" s="95">
        <v>10127</v>
      </c>
      <c r="G988" s="95">
        <f t="shared" si="68"/>
        <v>0</v>
      </c>
      <c r="J988" s="91" t="s">
        <v>112</v>
      </c>
      <c r="K988" s="91"/>
      <c r="L988" s="91"/>
      <c r="M988" s="91"/>
      <c r="N988" s="91"/>
      <c r="O988" s="91"/>
      <c r="P988" s="91"/>
      <c r="Q988" s="91"/>
      <c r="R988" s="91"/>
      <c r="S988" s="91"/>
    </row>
    <row r="989" spans="1:19" hidden="1" x14ac:dyDescent="0.2">
      <c r="A989" s="95" t="s">
        <v>618</v>
      </c>
      <c r="B989" s="95">
        <f>_xlfn.XLOOKUP(D989,'M A C R O S'!R:R,'M A C R O S'!F:F,0)</f>
        <v>0</v>
      </c>
      <c r="C989" s="95">
        <f>_xlfn.XLOOKUP(J989,'F U L L   S E T S  (-10%)'!T:T,'F U L L   S E T S  (-10%)'!G:G,0)+_xlfn.XLOOKUP(J989,'M A C R O S'!R:R,'M A C R O S'!F:F,0)</f>
        <v>0</v>
      </c>
      <c r="D989" s="95" t="s">
        <v>371</v>
      </c>
      <c r="E989" s="95">
        <f t="shared" si="70"/>
        <v>0</v>
      </c>
      <c r="F989" s="95">
        <v>10127</v>
      </c>
      <c r="G989" s="95">
        <f t="shared" si="68"/>
        <v>0</v>
      </c>
      <c r="J989" s="91" t="s">
        <v>112</v>
      </c>
      <c r="K989" s="91"/>
      <c r="L989" s="91"/>
      <c r="M989" s="91"/>
      <c r="N989" s="91"/>
      <c r="O989" s="91"/>
      <c r="P989" s="91"/>
      <c r="Q989" s="91"/>
      <c r="R989" s="91"/>
      <c r="S989" s="91"/>
    </row>
    <row r="990" spans="1:19" hidden="1" x14ac:dyDescent="0.2">
      <c r="A990" s="95" t="s">
        <v>618</v>
      </c>
      <c r="B990" s="95">
        <f>_xlfn.XLOOKUP(D990,'M A C R O S'!R:R,'M A C R O S'!F:F,0)</f>
        <v>0</v>
      </c>
      <c r="C990" s="95">
        <f>_xlfn.XLOOKUP(J990,'F U L L   S E T S  (-10%)'!T:T,'F U L L   S E T S  (-10%)'!G:G,0)+_xlfn.XLOOKUP(J990,'M A C R O S'!R:R,'M A C R O S'!F:F,0)</f>
        <v>0</v>
      </c>
      <c r="D990" s="95" t="s">
        <v>373</v>
      </c>
      <c r="E990" s="95">
        <f t="shared" si="70"/>
        <v>0</v>
      </c>
      <c r="F990" s="95">
        <v>10127</v>
      </c>
      <c r="G990" s="95">
        <f t="shared" si="68"/>
        <v>0</v>
      </c>
      <c r="J990" s="91" t="s">
        <v>112</v>
      </c>
      <c r="K990" s="91"/>
      <c r="L990" s="91"/>
      <c r="M990" s="91"/>
      <c r="N990" s="91"/>
      <c r="O990" s="91"/>
      <c r="P990" s="91"/>
      <c r="Q990" s="91"/>
      <c r="R990" s="91"/>
      <c r="S990" s="91"/>
    </row>
    <row r="991" spans="1:19" hidden="1" x14ac:dyDescent="0.2">
      <c r="A991" s="95" t="s">
        <v>618</v>
      </c>
      <c r="B991" s="95">
        <f>_xlfn.XLOOKUP(D991,'M A C R O S'!R:R,'M A C R O S'!F:F,0)</f>
        <v>0</v>
      </c>
      <c r="C991" s="95">
        <f>_xlfn.XLOOKUP(J991,'F U L L   S E T S  (-10%)'!T:T,'F U L L   S E T S  (-10%)'!G:G,0)+_xlfn.XLOOKUP(J991,'M A C R O S'!R:R,'M A C R O S'!F:F,0)</f>
        <v>0</v>
      </c>
      <c r="D991" s="95" t="s">
        <v>375</v>
      </c>
      <c r="E991" s="95">
        <f t="shared" si="70"/>
        <v>0</v>
      </c>
      <c r="F991" s="95">
        <v>10127</v>
      </c>
      <c r="G991" s="95">
        <f t="shared" si="68"/>
        <v>0</v>
      </c>
      <c r="J991" s="91" t="s">
        <v>112</v>
      </c>
      <c r="K991" s="91"/>
      <c r="L991" s="91"/>
      <c r="M991" s="91"/>
      <c r="N991" s="91"/>
      <c r="O991" s="91"/>
      <c r="P991" s="91"/>
      <c r="Q991" s="91"/>
      <c r="R991" s="91"/>
      <c r="S991" s="91"/>
    </row>
    <row r="992" spans="1:19" hidden="1" x14ac:dyDescent="0.2">
      <c r="A992" s="95" t="s">
        <v>618</v>
      </c>
      <c r="B992" s="95">
        <f>_xlfn.XLOOKUP(D992,'M A C R O S'!R:R,'M A C R O S'!F:F,0)</f>
        <v>0</v>
      </c>
      <c r="C992" s="95">
        <f>_xlfn.XLOOKUP(J992,'F U L L   S E T S  (-10%)'!T:T,'F U L L   S E T S  (-10%)'!G:G,0)+_xlfn.XLOOKUP(J992,'M A C R O S'!R:R,'M A C R O S'!F:F,0)</f>
        <v>0</v>
      </c>
      <c r="D992" s="95" t="s">
        <v>377</v>
      </c>
      <c r="E992" s="95">
        <f t="shared" si="70"/>
        <v>0</v>
      </c>
      <c r="F992" s="95">
        <v>10127</v>
      </c>
      <c r="G992" s="95">
        <f t="shared" si="68"/>
        <v>0</v>
      </c>
      <c r="J992" s="91" t="s">
        <v>112</v>
      </c>
      <c r="K992" s="91"/>
      <c r="L992" s="91"/>
      <c r="M992" s="91"/>
      <c r="N992" s="91"/>
      <c r="O992" s="91"/>
      <c r="P992" s="91"/>
      <c r="Q992" s="91"/>
      <c r="R992" s="91"/>
      <c r="S992" s="91"/>
    </row>
    <row r="993" spans="1:19" hidden="1" x14ac:dyDescent="0.2">
      <c r="A993" s="95" t="s">
        <v>618</v>
      </c>
      <c r="B993" s="95">
        <f>_xlfn.XLOOKUP(D993,'M A C R O S'!R:R,'M A C R O S'!F:F,0)</f>
        <v>0</v>
      </c>
      <c r="C993" s="95">
        <f>_xlfn.XLOOKUP(J993,'F U L L   S E T S  (-10%)'!T:T,'F U L L   S E T S  (-10%)'!G:G,0)+_xlfn.XLOOKUP(J993,'M A C R O S'!R:R,'M A C R O S'!F:F,0)</f>
        <v>0</v>
      </c>
      <c r="D993" s="95" t="s">
        <v>379</v>
      </c>
      <c r="E993" s="95">
        <f t="shared" si="70"/>
        <v>0</v>
      </c>
      <c r="F993" s="95">
        <v>10127</v>
      </c>
      <c r="G993" s="95">
        <f t="shared" si="68"/>
        <v>0</v>
      </c>
      <c r="J993" s="91" t="s">
        <v>112</v>
      </c>
      <c r="K993" s="91"/>
      <c r="L993" s="91"/>
      <c r="M993" s="91"/>
      <c r="N993" s="91"/>
      <c r="O993" s="91"/>
      <c r="P993" s="91"/>
      <c r="Q993" s="91"/>
      <c r="R993" s="91"/>
      <c r="S993" s="91"/>
    </row>
    <row r="994" spans="1:19" hidden="1" x14ac:dyDescent="0.2">
      <c r="A994" s="95" t="s">
        <v>618</v>
      </c>
      <c r="B994" s="95">
        <f>_xlfn.XLOOKUP(D994,'M A C R O S'!R:R,'M A C R O S'!F:F,0)</f>
        <v>0</v>
      </c>
      <c r="C994" s="95">
        <f>_xlfn.XLOOKUP(J994,'F U L L   S E T S  (-10%)'!T:T,'F U L L   S E T S  (-10%)'!G:G,0)+_xlfn.XLOOKUP(J994,'M A C R O S'!R:R,'M A C R O S'!F:F,0)</f>
        <v>0</v>
      </c>
      <c r="D994" s="95" t="s">
        <v>381</v>
      </c>
      <c r="E994" s="95">
        <f t="shared" si="70"/>
        <v>0</v>
      </c>
      <c r="F994" s="95">
        <v>10127</v>
      </c>
      <c r="G994" s="95">
        <f t="shared" si="68"/>
        <v>0</v>
      </c>
      <c r="J994" s="91" t="s">
        <v>112</v>
      </c>
      <c r="K994" s="91"/>
      <c r="L994" s="91"/>
      <c r="M994" s="91"/>
      <c r="N994" s="91"/>
      <c r="O994" s="91"/>
      <c r="P994" s="91"/>
      <c r="Q994" s="91"/>
      <c r="R994" s="91"/>
      <c r="S994" s="91"/>
    </row>
    <row r="995" spans="1:19" hidden="1" x14ac:dyDescent="0.2">
      <c r="A995" s="95" t="s">
        <v>618</v>
      </c>
      <c r="B995" s="95">
        <f>_xlfn.XLOOKUP(D995,'M A C R O S'!R:R,'M A C R O S'!F:F,0)</f>
        <v>0</v>
      </c>
      <c r="C995" s="95">
        <f>_xlfn.XLOOKUP(J995,'F U L L   S E T S  (-10%)'!T:T,'F U L L   S E T S  (-10%)'!G:G,0)+_xlfn.XLOOKUP(J995,'M A C R O S'!R:R,'M A C R O S'!F:F,0)</f>
        <v>0</v>
      </c>
      <c r="D995" s="95" t="s">
        <v>383</v>
      </c>
      <c r="E995" s="95">
        <f t="shared" si="70"/>
        <v>0</v>
      </c>
      <c r="F995" s="95">
        <v>10127</v>
      </c>
      <c r="G995" s="95">
        <f t="shared" si="68"/>
        <v>0</v>
      </c>
      <c r="J995" s="91" t="s">
        <v>112</v>
      </c>
      <c r="K995" s="91"/>
      <c r="L995" s="91"/>
      <c r="M995" s="91"/>
      <c r="N995" s="91"/>
      <c r="O995" s="91"/>
      <c r="P995" s="91"/>
      <c r="Q995" s="91"/>
      <c r="R995" s="91"/>
      <c r="S995" s="91"/>
    </row>
    <row r="996" spans="1:19" hidden="1" x14ac:dyDescent="0.2">
      <c r="A996" s="95" t="s">
        <v>618</v>
      </c>
      <c r="B996" s="95">
        <f>_xlfn.XLOOKUP(D996,'M A C R O S'!R:R,'M A C R O S'!F:F,0)</f>
        <v>0</v>
      </c>
      <c r="C996" s="95">
        <f>_xlfn.XLOOKUP(J996,'F U L L   S E T S  (-10%)'!T:T,'F U L L   S E T S  (-10%)'!G:G,0)+_xlfn.XLOOKUP(J996,'M A C R O S'!R:R,'M A C R O S'!F:F,0)</f>
        <v>0</v>
      </c>
      <c r="D996" s="95" t="s">
        <v>385</v>
      </c>
      <c r="E996" s="95">
        <f t="shared" si="70"/>
        <v>0</v>
      </c>
      <c r="F996" s="95">
        <v>10127</v>
      </c>
      <c r="G996" s="95">
        <f t="shared" si="68"/>
        <v>0</v>
      </c>
      <c r="J996" s="91" t="s">
        <v>112</v>
      </c>
      <c r="K996" s="91"/>
      <c r="L996" s="91"/>
      <c r="M996" s="91"/>
      <c r="N996" s="91"/>
      <c r="O996" s="91"/>
      <c r="P996" s="91"/>
      <c r="Q996" s="91"/>
      <c r="R996" s="91"/>
      <c r="S996" s="91"/>
    </row>
    <row r="997" spans="1:19" hidden="1" x14ac:dyDescent="0.2">
      <c r="A997" s="95" t="s">
        <v>618</v>
      </c>
      <c r="B997" s="95">
        <f>_xlfn.XLOOKUP(D997,'M A C R O S'!R:R,'M A C R O S'!F:F,0)</f>
        <v>0</v>
      </c>
      <c r="C997" s="95">
        <f>_xlfn.XLOOKUP(J997,'F U L L   S E T S  (-10%)'!T:T,'F U L L   S E T S  (-10%)'!G:G,0)+_xlfn.XLOOKUP(J997,'M A C R O S'!R:R,'M A C R O S'!F:F,0)</f>
        <v>0</v>
      </c>
      <c r="D997" s="95" t="s">
        <v>387</v>
      </c>
      <c r="E997" s="95">
        <f t="shared" si="70"/>
        <v>0</v>
      </c>
      <c r="F997" s="95">
        <v>10127</v>
      </c>
      <c r="G997" s="95">
        <f t="shared" si="68"/>
        <v>0</v>
      </c>
      <c r="J997" s="91" t="s">
        <v>112</v>
      </c>
      <c r="K997" s="91"/>
      <c r="L997" s="91"/>
      <c r="M997" s="91"/>
      <c r="N997" s="91"/>
      <c r="O997" s="91"/>
      <c r="P997" s="91"/>
      <c r="Q997" s="91"/>
      <c r="R997" s="91"/>
      <c r="S997" s="91"/>
    </row>
    <row r="998" spans="1:19" hidden="1" x14ac:dyDescent="0.2">
      <c r="A998" s="161" t="s">
        <v>618</v>
      </c>
      <c r="B998" s="161">
        <f>_xlfn.XLOOKUP(D998,'M A C R O S'!R:R,'M A C R O S'!G:G,0)</f>
        <v>0</v>
      </c>
      <c r="C998" s="161">
        <f>_xlfn.XLOOKUP(J998,'F U L L   S E T S  (-10%)'!T:T,'F U L L   S E T S  (-10%)'!H:H,0)+_xlfn.XLOOKUP(J998,'M A C R O S'!R:R,'M A C R O S'!G:G,0)</f>
        <v>0</v>
      </c>
      <c r="D998" s="161" t="s">
        <v>321</v>
      </c>
      <c r="E998" s="161">
        <f t="shared" si="70"/>
        <v>0</v>
      </c>
      <c r="F998" s="161">
        <v>10129</v>
      </c>
      <c r="G998" s="161">
        <f t="shared" si="68"/>
        <v>0</v>
      </c>
      <c r="J998" s="91" t="s">
        <v>104</v>
      </c>
      <c r="K998" s="91"/>
      <c r="L998" s="91"/>
      <c r="M998" s="91"/>
      <c r="N998" s="91"/>
      <c r="O998" s="91"/>
      <c r="P998" s="91"/>
      <c r="Q998" s="91"/>
      <c r="R998" s="91"/>
      <c r="S998" s="91"/>
    </row>
    <row r="999" spans="1:19" hidden="1" x14ac:dyDescent="0.2">
      <c r="A999" s="95" t="s">
        <v>618</v>
      </c>
      <c r="B999" s="95">
        <f>_xlfn.XLOOKUP(D999,'M A C R O S'!R:R,'M A C R O S'!G:G,0)</f>
        <v>0</v>
      </c>
      <c r="C999" s="95">
        <f>_xlfn.XLOOKUP(J999,'F U L L   S E T S  (-10%)'!T:T,'F U L L   S E T S  (-10%)'!H:H,0)+_xlfn.XLOOKUP(J999,'M A C R O S'!R:R,'M A C R O S'!G:G,0)</f>
        <v>0</v>
      </c>
      <c r="D999" s="95" t="s">
        <v>323</v>
      </c>
      <c r="E999" s="95">
        <f t="shared" si="70"/>
        <v>0</v>
      </c>
      <c r="F999" s="95">
        <v>10129</v>
      </c>
      <c r="G999" s="95">
        <f t="shared" si="68"/>
        <v>0</v>
      </c>
      <c r="J999" s="91" t="s">
        <v>104</v>
      </c>
      <c r="K999" s="91"/>
      <c r="L999" s="91"/>
      <c r="M999" s="91"/>
      <c r="N999" s="91"/>
      <c r="O999" s="91"/>
      <c r="P999" s="91"/>
      <c r="Q999" s="91"/>
      <c r="R999" s="91"/>
      <c r="S999" s="91"/>
    </row>
    <row r="1000" spans="1:19" hidden="1" x14ac:dyDescent="0.2">
      <c r="A1000" s="95" t="s">
        <v>618</v>
      </c>
      <c r="B1000" s="95">
        <f>_xlfn.XLOOKUP(D1000,'M A C R O S'!R:R,'M A C R O S'!G:G,0)</f>
        <v>0</v>
      </c>
      <c r="C1000" s="95">
        <f>_xlfn.XLOOKUP(J1000,'F U L L   S E T S  (-10%)'!T:T,'F U L L   S E T S  (-10%)'!H:H,0)+_xlfn.XLOOKUP(J1000,'M A C R O S'!R:R,'M A C R O S'!G:G,0)</f>
        <v>0</v>
      </c>
      <c r="D1000" s="95" t="s">
        <v>325</v>
      </c>
      <c r="E1000" s="95">
        <f t="shared" si="70"/>
        <v>0</v>
      </c>
      <c r="F1000" s="95">
        <v>10129</v>
      </c>
      <c r="G1000" s="95">
        <f t="shared" si="68"/>
        <v>0</v>
      </c>
      <c r="J1000" s="91" t="s">
        <v>104</v>
      </c>
      <c r="K1000" s="91"/>
      <c r="L1000" s="91"/>
      <c r="M1000" s="91"/>
      <c r="N1000" s="91"/>
      <c r="O1000" s="91"/>
      <c r="P1000" s="91"/>
      <c r="Q1000" s="91"/>
      <c r="R1000" s="91"/>
      <c r="S1000" s="91"/>
    </row>
    <row r="1001" spans="1:19" hidden="1" x14ac:dyDescent="0.2">
      <c r="A1001" s="95" t="s">
        <v>618</v>
      </c>
      <c r="B1001" s="95">
        <f>_xlfn.XLOOKUP(D1001,'M A C R O S'!R:R,'M A C R O S'!G:G,0)</f>
        <v>0</v>
      </c>
      <c r="C1001" s="95">
        <f>_xlfn.XLOOKUP(J1001,'F U L L   S E T S  (-10%)'!T:T,'F U L L   S E T S  (-10%)'!H:H,0)+_xlfn.XLOOKUP(J1001,'M A C R O S'!R:R,'M A C R O S'!G:G,0)</f>
        <v>0</v>
      </c>
      <c r="D1001" s="95" t="s">
        <v>327</v>
      </c>
      <c r="E1001" s="95">
        <f t="shared" si="70"/>
        <v>0</v>
      </c>
      <c r="F1001" s="95">
        <v>10129</v>
      </c>
      <c r="G1001" s="95">
        <f t="shared" si="68"/>
        <v>0</v>
      </c>
      <c r="J1001" s="91" t="s">
        <v>104</v>
      </c>
      <c r="K1001" s="91"/>
      <c r="L1001" s="91"/>
      <c r="M1001" s="91"/>
      <c r="N1001" s="91"/>
      <c r="O1001" s="91"/>
      <c r="P1001" s="91"/>
      <c r="Q1001" s="91"/>
      <c r="R1001" s="91"/>
      <c r="S1001" s="91"/>
    </row>
    <row r="1002" spans="1:19" hidden="1" x14ac:dyDescent="0.2">
      <c r="A1002" s="95" t="s">
        <v>618</v>
      </c>
      <c r="B1002" s="95">
        <f>_xlfn.XLOOKUP(D1002,'M A C R O S'!R:R,'M A C R O S'!G:G,0)</f>
        <v>0</v>
      </c>
      <c r="C1002" s="95">
        <f>_xlfn.XLOOKUP(J1002,'F U L L   S E T S  (-10%)'!T:T,'F U L L   S E T S  (-10%)'!H:H,0)+_xlfn.XLOOKUP(J1002,'M A C R O S'!R:R,'M A C R O S'!G:G,0)</f>
        <v>0</v>
      </c>
      <c r="D1002" s="95" t="s">
        <v>329</v>
      </c>
      <c r="E1002" s="95">
        <f t="shared" si="70"/>
        <v>0</v>
      </c>
      <c r="F1002" s="95">
        <v>10129</v>
      </c>
      <c r="G1002" s="95">
        <f t="shared" si="68"/>
        <v>0</v>
      </c>
      <c r="J1002" s="91" t="s">
        <v>104</v>
      </c>
      <c r="K1002" s="91"/>
      <c r="L1002" s="91"/>
      <c r="M1002" s="91"/>
      <c r="N1002" s="91"/>
      <c r="O1002" s="91"/>
      <c r="P1002" s="91"/>
      <c r="Q1002" s="91"/>
      <c r="R1002" s="91"/>
      <c r="S1002" s="91"/>
    </row>
    <row r="1003" spans="1:19" hidden="1" x14ac:dyDescent="0.2">
      <c r="A1003" s="95" t="s">
        <v>618</v>
      </c>
      <c r="B1003" s="95">
        <f>_xlfn.XLOOKUP(D1003,'M A C R O S'!R:R,'M A C R O S'!G:G,0)</f>
        <v>0</v>
      </c>
      <c r="C1003" s="95">
        <f>_xlfn.XLOOKUP(J1003,'F U L L   S E T S  (-10%)'!T:T,'F U L L   S E T S  (-10%)'!H:H,0)+_xlfn.XLOOKUP(J1003,'M A C R O S'!R:R,'M A C R O S'!G:G,0)</f>
        <v>0</v>
      </c>
      <c r="D1003" s="141" t="s">
        <v>331</v>
      </c>
      <c r="E1003" s="95">
        <f t="shared" ref="E1003:E1006" si="71">SUM(B1003:C1003)</f>
        <v>0</v>
      </c>
      <c r="F1003" s="95">
        <v>10129</v>
      </c>
      <c r="G1003" s="95">
        <f t="shared" si="68"/>
        <v>0</v>
      </c>
      <c r="J1003" s="91" t="s">
        <v>104</v>
      </c>
      <c r="K1003" s="91"/>
      <c r="L1003" s="91"/>
      <c r="M1003" s="91"/>
      <c r="N1003" s="91"/>
      <c r="O1003" s="91"/>
      <c r="P1003" s="91"/>
      <c r="Q1003" s="91"/>
      <c r="R1003" s="91"/>
      <c r="S1003" s="91"/>
    </row>
    <row r="1004" spans="1:19" hidden="1" x14ac:dyDescent="0.2">
      <c r="A1004" s="95" t="s">
        <v>618</v>
      </c>
      <c r="B1004" s="95">
        <f>_xlfn.XLOOKUP(D1004,'M A C R O S'!R:R,'M A C R O S'!G:G,0)</f>
        <v>0</v>
      </c>
      <c r="C1004" s="95">
        <f>_xlfn.XLOOKUP(J1004,'F U L L   S E T S  (-10%)'!T:T,'F U L L   S E T S  (-10%)'!H:H,0)+_xlfn.XLOOKUP(J1004,'M A C R O S'!R:R,'M A C R O S'!G:G,0)</f>
        <v>0</v>
      </c>
      <c r="D1004" s="140" t="s">
        <v>333</v>
      </c>
      <c r="E1004" s="95">
        <f t="shared" si="71"/>
        <v>0</v>
      </c>
      <c r="F1004" s="95">
        <v>10129</v>
      </c>
      <c r="G1004" s="95">
        <f t="shared" si="68"/>
        <v>0</v>
      </c>
      <c r="J1004" s="91" t="s">
        <v>104</v>
      </c>
      <c r="K1004" s="91"/>
      <c r="L1004" s="91"/>
      <c r="M1004" s="91"/>
      <c r="N1004" s="91"/>
      <c r="O1004" s="91"/>
      <c r="P1004" s="91"/>
      <c r="Q1004" s="91"/>
      <c r="R1004" s="91"/>
      <c r="S1004" s="91"/>
    </row>
    <row r="1005" spans="1:19" hidden="1" x14ac:dyDescent="0.2">
      <c r="A1005" s="95" t="s">
        <v>618</v>
      </c>
      <c r="B1005" s="95">
        <f>_xlfn.XLOOKUP(D1005,'M A C R O S'!R:R,'M A C R O S'!G:G,0)</f>
        <v>0</v>
      </c>
      <c r="C1005" s="95">
        <f>_xlfn.XLOOKUP(J1005,'F U L L   S E T S  (-10%)'!T:T,'F U L L   S E T S  (-10%)'!H:H,0)+_xlfn.XLOOKUP(J1005,'M A C R O S'!R:R,'M A C R O S'!G:G,0)</f>
        <v>0</v>
      </c>
      <c r="D1005" s="141" t="s">
        <v>335</v>
      </c>
      <c r="E1005" s="95">
        <f t="shared" si="71"/>
        <v>0</v>
      </c>
      <c r="F1005" s="95">
        <v>10129</v>
      </c>
      <c r="G1005" s="95">
        <f t="shared" si="68"/>
        <v>0</v>
      </c>
      <c r="J1005" s="91" t="s">
        <v>104</v>
      </c>
      <c r="K1005" s="91"/>
      <c r="L1005" s="91"/>
      <c r="M1005" s="91"/>
      <c r="N1005" s="91"/>
      <c r="O1005" s="91"/>
      <c r="P1005" s="91"/>
      <c r="Q1005" s="91"/>
      <c r="R1005" s="91"/>
      <c r="S1005" s="91"/>
    </row>
    <row r="1006" spans="1:19" hidden="1" x14ac:dyDescent="0.2">
      <c r="A1006" s="95" t="s">
        <v>618</v>
      </c>
      <c r="B1006" s="95">
        <f>_xlfn.XLOOKUP(D1006,'M A C R O S'!R:R,'M A C R O S'!G:G,0)</f>
        <v>0</v>
      </c>
      <c r="C1006" s="95">
        <f>_xlfn.XLOOKUP(J1006,'F U L L   S E T S  (-10%)'!T:T,'F U L L   S E T S  (-10%)'!H:H,0)+_xlfn.XLOOKUP(J1006,'M A C R O S'!R:R,'M A C R O S'!G:G,0)</f>
        <v>0</v>
      </c>
      <c r="D1006" s="140" t="s">
        <v>337</v>
      </c>
      <c r="E1006" s="95">
        <f t="shared" si="71"/>
        <v>0</v>
      </c>
      <c r="F1006" s="95">
        <v>10129</v>
      </c>
      <c r="G1006" s="95">
        <f t="shared" si="68"/>
        <v>0</v>
      </c>
      <c r="J1006" s="91" t="s">
        <v>104</v>
      </c>
      <c r="K1006" s="91"/>
      <c r="L1006" s="91"/>
      <c r="M1006" s="91"/>
      <c r="N1006" s="91"/>
      <c r="O1006" s="91"/>
      <c r="P1006" s="91"/>
      <c r="Q1006" s="91"/>
      <c r="R1006" s="91"/>
      <c r="S1006" s="91"/>
    </row>
    <row r="1007" spans="1:19" hidden="1" x14ac:dyDescent="0.2">
      <c r="A1007" s="163" t="s">
        <v>618</v>
      </c>
      <c r="B1007" s="163">
        <f>_xlfn.XLOOKUP(D1007,'M A C R O S'!R:R,'M A C R O S'!G:G,0)</f>
        <v>0</v>
      </c>
      <c r="C1007" s="163">
        <f>_xlfn.XLOOKUP(J1007,'F U L L   S E T S  (-10%)'!T:T,'F U L L   S E T S  (-10%)'!H:H,0)+_xlfn.XLOOKUP(J1007,'M A C R O S'!R:R,'M A C R O S'!G:G,0)</f>
        <v>0</v>
      </c>
      <c r="D1007" s="163" t="s">
        <v>359</v>
      </c>
      <c r="E1007" s="163">
        <f t="shared" ref="E1007:E1026" si="72">SUM(B1007:C1007)</f>
        <v>0</v>
      </c>
      <c r="F1007" s="163">
        <v>10129</v>
      </c>
      <c r="G1007" s="161">
        <f t="shared" si="68"/>
        <v>0</v>
      </c>
      <c r="J1007" s="91" t="s">
        <v>112</v>
      </c>
      <c r="K1007" s="91"/>
      <c r="L1007" s="91"/>
      <c r="M1007" s="91"/>
      <c r="N1007" s="91"/>
      <c r="O1007" s="91"/>
      <c r="P1007" s="91"/>
      <c r="Q1007" s="91"/>
      <c r="R1007" s="91"/>
      <c r="S1007" s="91"/>
    </row>
    <row r="1008" spans="1:19" hidden="1" x14ac:dyDescent="0.2">
      <c r="A1008" s="95" t="s">
        <v>618</v>
      </c>
      <c r="B1008" s="95">
        <f>_xlfn.XLOOKUP(D1008,'M A C R O S'!R:R,'M A C R O S'!G:G,0)</f>
        <v>0</v>
      </c>
      <c r="C1008" s="95">
        <f>_xlfn.XLOOKUP(J1008,'F U L L   S E T S  (-10%)'!T:T,'F U L L   S E T S  (-10%)'!H:H,0)+_xlfn.XLOOKUP(J1008,'M A C R O S'!R:R,'M A C R O S'!G:G,0)</f>
        <v>0</v>
      </c>
      <c r="D1008" s="95" t="s">
        <v>361</v>
      </c>
      <c r="E1008" s="95">
        <f t="shared" si="72"/>
        <v>0</v>
      </c>
      <c r="F1008" s="95">
        <v>10129</v>
      </c>
      <c r="G1008" s="95">
        <f t="shared" si="68"/>
        <v>0</v>
      </c>
      <c r="J1008" s="91" t="s">
        <v>112</v>
      </c>
      <c r="K1008" s="91"/>
      <c r="L1008" s="91"/>
      <c r="M1008" s="91"/>
      <c r="N1008" s="91"/>
      <c r="O1008" s="91"/>
      <c r="P1008" s="91"/>
      <c r="Q1008" s="91"/>
      <c r="R1008" s="91"/>
      <c r="S1008" s="91"/>
    </row>
    <row r="1009" spans="1:19" hidden="1" x14ac:dyDescent="0.2">
      <c r="A1009" s="95" t="s">
        <v>618</v>
      </c>
      <c r="B1009" s="95">
        <f>_xlfn.XLOOKUP(D1009,'M A C R O S'!R:R,'M A C R O S'!G:G,0)</f>
        <v>0</v>
      </c>
      <c r="C1009" s="95">
        <f>_xlfn.XLOOKUP(J1009,'F U L L   S E T S  (-10%)'!T:T,'F U L L   S E T S  (-10%)'!H:H,0)+_xlfn.XLOOKUP(J1009,'M A C R O S'!R:R,'M A C R O S'!G:G,0)</f>
        <v>0</v>
      </c>
      <c r="D1009" s="95" t="s">
        <v>363</v>
      </c>
      <c r="E1009" s="95">
        <f t="shared" si="72"/>
        <v>0</v>
      </c>
      <c r="F1009" s="95">
        <v>10129</v>
      </c>
      <c r="G1009" s="95">
        <f t="shared" si="68"/>
        <v>0</v>
      </c>
      <c r="J1009" s="91" t="s">
        <v>112</v>
      </c>
      <c r="K1009" s="91"/>
      <c r="L1009" s="91"/>
      <c r="M1009" s="91"/>
      <c r="N1009" s="91"/>
      <c r="O1009" s="91"/>
      <c r="P1009" s="91"/>
      <c r="Q1009" s="91"/>
      <c r="R1009" s="91"/>
      <c r="S1009" s="91"/>
    </row>
    <row r="1010" spans="1:19" hidden="1" x14ac:dyDescent="0.2">
      <c r="A1010" s="95" t="s">
        <v>618</v>
      </c>
      <c r="B1010" s="95">
        <f>_xlfn.XLOOKUP(D1010,'M A C R O S'!R:R,'M A C R O S'!G:G,0)</f>
        <v>0</v>
      </c>
      <c r="C1010" s="95">
        <f>_xlfn.XLOOKUP(J1010,'F U L L   S E T S  (-10%)'!T:T,'F U L L   S E T S  (-10%)'!H:H,0)+_xlfn.XLOOKUP(J1010,'M A C R O S'!R:R,'M A C R O S'!G:G,0)</f>
        <v>0</v>
      </c>
      <c r="D1010" s="95" t="s">
        <v>365</v>
      </c>
      <c r="E1010" s="95">
        <f t="shared" si="72"/>
        <v>0</v>
      </c>
      <c r="F1010" s="95">
        <v>10129</v>
      </c>
      <c r="G1010" s="95">
        <f t="shared" si="68"/>
        <v>0</v>
      </c>
      <c r="J1010" s="91" t="s">
        <v>112</v>
      </c>
      <c r="K1010" s="91"/>
      <c r="L1010" s="91"/>
      <c r="M1010" s="91"/>
      <c r="N1010" s="91"/>
      <c r="O1010" s="91"/>
      <c r="P1010" s="91"/>
      <c r="Q1010" s="91"/>
      <c r="R1010" s="91"/>
      <c r="S1010" s="91"/>
    </row>
    <row r="1011" spans="1:19" hidden="1" x14ac:dyDescent="0.2">
      <c r="A1011" s="95" t="s">
        <v>618</v>
      </c>
      <c r="B1011" s="95">
        <f>_xlfn.XLOOKUP(D1011,'M A C R O S'!R:R,'M A C R O S'!G:G,0)</f>
        <v>0</v>
      </c>
      <c r="C1011" s="95">
        <f>_xlfn.XLOOKUP(J1011,'F U L L   S E T S  (-10%)'!T:T,'F U L L   S E T S  (-10%)'!H:H,0)+_xlfn.XLOOKUP(J1011,'M A C R O S'!R:R,'M A C R O S'!G:G,0)</f>
        <v>0</v>
      </c>
      <c r="D1011" s="95" t="s">
        <v>367</v>
      </c>
      <c r="E1011" s="95">
        <f t="shared" si="72"/>
        <v>0</v>
      </c>
      <c r="F1011" s="95">
        <v>10129</v>
      </c>
      <c r="G1011" s="95">
        <f t="shared" si="68"/>
        <v>0</v>
      </c>
      <c r="J1011" s="91" t="s">
        <v>112</v>
      </c>
      <c r="K1011" s="91"/>
      <c r="L1011" s="91"/>
      <c r="M1011" s="91"/>
      <c r="N1011" s="91"/>
      <c r="O1011" s="91"/>
      <c r="P1011" s="91"/>
      <c r="Q1011" s="91"/>
      <c r="R1011" s="91"/>
      <c r="S1011" s="91"/>
    </row>
    <row r="1012" spans="1:19" hidden="1" x14ac:dyDescent="0.2">
      <c r="A1012" s="95" t="s">
        <v>618</v>
      </c>
      <c r="B1012" s="95">
        <f>_xlfn.XLOOKUP(D1012,'M A C R O S'!R:R,'M A C R O S'!G:G,0)</f>
        <v>0</v>
      </c>
      <c r="C1012" s="95">
        <f>_xlfn.XLOOKUP(J1012,'F U L L   S E T S  (-10%)'!T:T,'F U L L   S E T S  (-10%)'!H:H,0)+_xlfn.XLOOKUP(J1012,'M A C R O S'!R:R,'M A C R O S'!G:G,0)</f>
        <v>0</v>
      </c>
      <c r="D1012" s="95" t="s">
        <v>369</v>
      </c>
      <c r="E1012" s="95">
        <f t="shared" si="72"/>
        <v>0</v>
      </c>
      <c r="F1012" s="95">
        <v>10129</v>
      </c>
      <c r="G1012" s="95">
        <f t="shared" si="68"/>
        <v>0</v>
      </c>
      <c r="J1012" s="91" t="s">
        <v>112</v>
      </c>
      <c r="K1012" s="91"/>
      <c r="L1012" s="91"/>
      <c r="M1012" s="91"/>
      <c r="N1012" s="91"/>
      <c r="O1012" s="91"/>
      <c r="P1012" s="91"/>
      <c r="Q1012" s="91"/>
      <c r="R1012" s="91"/>
      <c r="S1012" s="91"/>
    </row>
    <row r="1013" spans="1:19" hidden="1" x14ac:dyDescent="0.2">
      <c r="A1013" s="95" t="s">
        <v>618</v>
      </c>
      <c r="B1013" s="95">
        <f>_xlfn.XLOOKUP(D1013,'M A C R O S'!R:R,'M A C R O S'!G:G,0)</f>
        <v>0</v>
      </c>
      <c r="C1013" s="95">
        <f>_xlfn.XLOOKUP(J1013,'F U L L   S E T S  (-10%)'!T:T,'F U L L   S E T S  (-10%)'!H:H,0)+_xlfn.XLOOKUP(J1013,'M A C R O S'!R:R,'M A C R O S'!G:G,0)</f>
        <v>0</v>
      </c>
      <c r="D1013" s="95" t="s">
        <v>371</v>
      </c>
      <c r="E1013" s="95">
        <f t="shared" si="72"/>
        <v>0</v>
      </c>
      <c r="F1013" s="95">
        <v>10129</v>
      </c>
      <c r="G1013" s="95">
        <f t="shared" si="68"/>
        <v>0</v>
      </c>
      <c r="J1013" s="91" t="s">
        <v>112</v>
      </c>
      <c r="K1013" s="91"/>
      <c r="L1013" s="91"/>
      <c r="M1013" s="91"/>
      <c r="N1013" s="91"/>
      <c r="O1013" s="91"/>
      <c r="P1013" s="91"/>
      <c r="Q1013" s="91"/>
      <c r="R1013" s="91"/>
      <c r="S1013" s="91"/>
    </row>
    <row r="1014" spans="1:19" hidden="1" x14ac:dyDescent="0.2">
      <c r="A1014" s="95" t="s">
        <v>618</v>
      </c>
      <c r="B1014" s="95">
        <f>_xlfn.XLOOKUP(D1014,'M A C R O S'!R:R,'M A C R O S'!G:G,0)</f>
        <v>0</v>
      </c>
      <c r="C1014" s="95">
        <f>_xlfn.XLOOKUP(J1014,'F U L L   S E T S  (-10%)'!T:T,'F U L L   S E T S  (-10%)'!H:H,0)+_xlfn.XLOOKUP(J1014,'M A C R O S'!R:R,'M A C R O S'!G:G,0)</f>
        <v>0</v>
      </c>
      <c r="D1014" s="95" t="s">
        <v>373</v>
      </c>
      <c r="E1014" s="95">
        <f t="shared" si="72"/>
        <v>0</v>
      </c>
      <c r="F1014" s="95">
        <v>10129</v>
      </c>
      <c r="G1014" s="95">
        <f t="shared" si="68"/>
        <v>0</v>
      </c>
      <c r="J1014" s="91" t="s">
        <v>112</v>
      </c>
      <c r="K1014" s="91"/>
      <c r="L1014" s="91"/>
      <c r="M1014" s="91"/>
      <c r="N1014" s="91"/>
      <c r="O1014" s="91"/>
      <c r="P1014" s="91"/>
      <c r="Q1014" s="91"/>
      <c r="R1014" s="91"/>
      <c r="S1014" s="91"/>
    </row>
    <row r="1015" spans="1:19" hidden="1" x14ac:dyDescent="0.2">
      <c r="A1015" s="95" t="s">
        <v>618</v>
      </c>
      <c r="B1015" s="95">
        <f>_xlfn.XLOOKUP(D1015,'M A C R O S'!R:R,'M A C R O S'!G:G,0)</f>
        <v>0</v>
      </c>
      <c r="C1015" s="95">
        <f>_xlfn.XLOOKUP(J1015,'F U L L   S E T S  (-10%)'!T:T,'F U L L   S E T S  (-10%)'!H:H,0)+_xlfn.XLOOKUP(J1015,'M A C R O S'!R:R,'M A C R O S'!G:G,0)</f>
        <v>0</v>
      </c>
      <c r="D1015" s="95" t="s">
        <v>375</v>
      </c>
      <c r="E1015" s="95">
        <f t="shared" si="72"/>
        <v>0</v>
      </c>
      <c r="F1015" s="95">
        <v>10129</v>
      </c>
      <c r="G1015" s="95">
        <f t="shared" si="68"/>
        <v>0</v>
      </c>
      <c r="J1015" s="91" t="s">
        <v>112</v>
      </c>
      <c r="K1015" s="91"/>
      <c r="L1015" s="91"/>
      <c r="M1015" s="91"/>
      <c r="N1015" s="91"/>
      <c r="O1015" s="91"/>
      <c r="P1015" s="91"/>
      <c r="Q1015" s="91"/>
      <c r="R1015" s="91"/>
      <c r="S1015" s="91"/>
    </row>
    <row r="1016" spans="1:19" hidden="1" x14ac:dyDescent="0.2">
      <c r="A1016" s="95" t="s">
        <v>618</v>
      </c>
      <c r="B1016" s="95">
        <f>_xlfn.XLOOKUP(D1016,'M A C R O S'!R:R,'M A C R O S'!G:G,0)</f>
        <v>0</v>
      </c>
      <c r="C1016" s="95">
        <f>_xlfn.XLOOKUP(J1016,'F U L L   S E T S  (-10%)'!T:T,'F U L L   S E T S  (-10%)'!H:H,0)+_xlfn.XLOOKUP(J1016,'M A C R O S'!R:R,'M A C R O S'!G:G,0)</f>
        <v>0</v>
      </c>
      <c r="D1016" s="95" t="s">
        <v>377</v>
      </c>
      <c r="E1016" s="95">
        <f t="shared" si="72"/>
        <v>0</v>
      </c>
      <c r="F1016" s="95">
        <v>10129</v>
      </c>
      <c r="G1016" s="95">
        <f t="shared" si="68"/>
        <v>0</v>
      </c>
      <c r="J1016" s="91" t="s">
        <v>112</v>
      </c>
      <c r="K1016" s="91"/>
      <c r="L1016" s="91"/>
      <c r="M1016" s="91"/>
      <c r="N1016" s="91"/>
      <c r="O1016" s="91"/>
      <c r="P1016" s="91"/>
      <c r="Q1016" s="91"/>
      <c r="R1016" s="91"/>
      <c r="S1016" s="91"/>
    </row>
    <row r="1017" spans="1:19" hidden="1" x14ac:dyDescent="0.2">
      <c r="A1017" s="95" t="s">
        <v>618</v>
      </c>
      <c r="B1017" s="95">
        <f>_xlfn.XLOOKUP(D1017,'M A C R O S'!R:R,'M A C R O S'!G:G,0)</f>
        <v>0</v>
      </c>
      <c r="C1017" s="95">
        <f>_xlfn.XLOOKUP(J1017,'F U L L   S E T S  (-10%)'!T:T,'F U L L   S E T S  (-10%)'!H:H,0)+_xlfn.XLOOKUP(J1017,'M A C R O S'!R:R,'M A C R O S'!G:G,0)</f>
        <v>0</v>
      </c>
      <c r="D1017" s="95" t="s">
        <v>379</v>
      </c>
      <c r="E1017" s="95">
        <f t="shared" si="72"/>
        <v>0</v>
      </c>
      <c r="F1017" s="95">
        <v>10129</v>
      </c>
      <c r="G1017" s="95">
        <f t="shared" si="68"/>
        <v>0</v>
      </c>
      <c r="J1017" s="91" t="s">
        <v>112</v>
      </c>
      <c r="K1017" s="91"/>
      <c r="L1017" s="91"/>
      <c r="M1017" s="91"/>
      <c r="N1017" s="91"/>
      <c r="O1017" s="91"/>
      <c r="P1017" s="91"/>
      <c r="Q1017" s="91"/>
      <c r="R1017" s="91"/>
      <c r="S1017" s="91"/>
    </row>
    <row r="1018" spans="1:19" hidden="1" x14ac:dyDescent="0.2">
      <c r="A1018" s="95" t="s">
        <v>618</v>
      </c>
      <c r="B1018" s="95">
        <f>_xlfn.XLOOKUP(D1018,'M A C R O S'!R:R,'M A C R O S'!G:G,0)</f>
        <v>0</v>
      </c>
      <c r="C1018" s="95">
        <f>_xlfn.XLOOKUP(J1018,'F U L L   S E T S  (-10%)'!T:T,'F U L L   S E T S  (-10%)'!H:H,0)+_xlfn.XLOOKUP(J1018,'M A C R O S'!R:R,'M A C R O S'!G:G,0)</f>
        <v>0</v>
      </c>
      <c r="D1018" s="95" t="s">
        <v>381</v>
      </c>
      <c r="E1018" s="95">
        <f t="shared" si="72"/>
        <v>0</v>
      </c>
      <c r="F1018" s="95">
        <v>10129</v>
      </c>
      <c r="G1018" s="95">
        <f t="shared" si="68"/>
        <v>0</v>
      </c>
      <c r="J1018" s="91" t="s">
        <v>112</v>
      </c>
      <c r="K1018" s="91"/>
      <c r="L1018" s="91"/>
      <c r="M1018" s="91"/>
      <c r="N1018" s="91"/>
      <c r="O1018" s="91"/>
      <c r="P1018" s="91"/>
      <c r="Q1018" s="91"/>
      <c r="R1018" s="91"/>
      <c r="S1018" s="91"/>
    </row>
    <row r="1019" spans="1:19" hidden="1" x14ac:dyDescent="0.2">
      <c r="A1019" s="95" t="s">
        <v>618</v>
      </c>
      <c r="B1019" s="95">
        <f>_xlfn.XLOOKUP(D1019,'M A C R O S'!R:R,'M A C R O S'!G:G,0)</f>
        <v>0</v>
      </c>
      <c r="C1019" s="95">
        <f>_xlfn.XLOOKUP(J1019,'F U L L   S E T S  (-10%)'!T:T,'F U L L   S E T S  (-10%)'!H:H,0)+_xlfn.XLOOKUP(J1019,'M A C R O S'!R:R,'M A C R O S'!G:G,0)</f>
        <v>0</v>
      </c>
      <c r="D1019" s="95" t="s">
        <v>383</v>
      </c>
      <c r="E1019" s="95">
        <f t="shared" si="72"/>
        <v>0</v>
      </c>
      <c r="F1019" s="95">
        <v>10129</v>
      </c>
      <c r="G1019" s="95">
        <f t="shared" si="68"/>
        <v>0</v>
      </c>
      <c r="J1019" s="91" t="s">
        <v>112</v>
      </c>
      <c r="K1019" s="91"/>
      <c r="L1019" s="91"/>
      <c r="M1019" s="91"/>
      <c r="N1019" s="91"/>
      <c r="O1019" s="91"/>
      <c r="P1019" s="91"/>
      <c r="Q1019" s="91"/>
      <c r="R1019" s="91"/>
      <c r="S1019" s="91"/>
    </row>
    <row r="1020" spans="1:19" hidden="1" x14ac:dyDescent="0.2">
      <c r="A1020" s="95" t="s">
        <v>618</v>
      </c>
      <c r="B1020" s="95">
        <f>_xlfn.XLOOKUP(D1020,'M A C R O S'!R:R,'M A C R O S'!G:G,0)</f>
        <v>0</v>
      </c>
      <c r="C1020" s="95">
        <f>_xlfn.XLOOKUP(J1020,'F U L L   S E T S  (-10%)'!T:T,'F U L L   S E T S  (-10%)'!H:H,0)+_xlfn.XLOOKUP(J1020,'M A C R O S'!R:R,'M A C R O S'!G:G,0)</f>
        <v>0</v>
      </c>
      <c r="D1020" s="95" t="s">
        <v>385</v>
      </c>
      <c r="E1020" s="95">
        <f t="shared" si="72"/>
        <v>0</v>
      </c>
      <c r="F1020" s="95">
        <v>10129</v>
      </c>
      <c r="G1020" s="95">
        <f t="shared" si="68"/>
        <v>0</v>
      </c>
      <c r="J1020" s="91" t="s">
        <v>112</v>
      </c>
      <c r="K1020" s="91"/>
      <c r="L1020" s="91"/>
      <c r="M1020" s="91"/>
      <c r="N1020" s="91"/>
      <c r="O1020" s="91"/>
      <c r="P1020" s="91"/>
      <c r="Q1020" s="91"/>
      <c r="R1020" s="91"/>
      <c r="S1020" s="91"/>
    </row>
    <row r="1021" spans="1:19" hidden="1" x14ac:dyDescent="0.2">
      <c r="A1021" s="95" t="s">
        <v>618</v>
      </c>
      <c r="B1021" s="95">
        <f>_xlfn.XLOOKUP(D1021,'M A C R O S'!R:R,'M A C R O S'!G:G,0)</f>
        <v>0</v>
      </c>
      <c r="C1021" s="95">
        <f>_xlfn.XLOOKUP(J1021,'F U L L   S E T S  (-10%)'!T:T,'F U L L   S E T S  (-10%)'!H:H,0)+_xlfn.XLOOKUP(J1021,'M A C R O S'!R:R,'M A C R O S'!G:G,0)</f>
        <v>0</v>
      </c>
      <c r="D1021" s="95" t="s">
        <v>387</v>
      </c>
      <c r="E1021" s="95">
        <f t="shared" si="72"/>
        <v>0</v>
      </c>
      <c r="F1021" s="95">
        <v>10129</v>
      </c>
      <c r="G1021" s="95">
        <f t="shared" si="68"/>
        <v>0</v>
      </c>
      <c r="J1021" s="91" t="s">
        <v>112</v>
      </c>
      <c r="K1021" s="91"/>
      <c r="L1021" s="91"/>
      <c r="M1021" s="91"/>
      <c r="N1021" s="91"/>
      <c r="O1021" s="91"/>
      <c r="P1021" s="91"/>
      <c r="Q1021" s="91"/>
      <c r="R1021" s="91"/>
      <c r="S1021" s="91"/>
    </row>
    <row r="1022" spans="1:19" hidden="1" x14ac:dyDescent="0.2">
      <c r="A1022" s="161" t="s">
        <v>618</v>
      </c>
      <c r="B1022" s="161">
        <f>_xlfn.XLOOKUP(D1022,'M A C R O S'!R:R,'M A C R O S'!H:H,0)</f>
        <v>0</v>
      </c>
      <c r="C1022" s="161">
        <f>_xlfn.XLOOKUP(J1022,'F U L L   S E T S  (-10%)'!T:T,'F U L L   S E T S  (-10%)'!I:I,0)+_xlfn.XLOOKUP(J1022,'M A C R O S'!R:R,'M A C R O S'!H:H,0)</f>
        <v>0</v>
      </c>
      <c r="D1022" s="161" t="s">
        <v>321</v>
      </c>
      <c r="E1022" s="161">
        <f t="shared" si="72"/>
        <v>0</v>
      </c>
      <c r="F1022" s="161">
        <v>10130</v>
      </c>
      <c r="G1022" s="161">
        <f t="shared" si="68"/>
        <v>0</v>
      </c>
      <c r="J1022" s="91" t="s">
        <v>104</v>
      </c>
      <c r="K1022" s="91"/>
      <c r="L1022" s="91"/>
      <c r="M1022" s="91"/>
      <c r="N1022" s="91"/>
      <c r="O1022" s="91"/>
      <c r="P1022" s="91"/>
      <c r="Q1022" s="91"/>
      <c r="R1022" s="91"/>
      <c r="S1022" s="91"/>
    </row>
    <row r="1023" spans="1:19" hidden="1" x14ac:dyDescent="0.2">
      <c r="A1023" s="95" t="s">
        <v>618</v>
      </c>
      <c r="B1023" s="95">
        <f>_xlfn.XLOOKUP(D1023,'M A C R O S'!R:R,'M A C R O S'!H:H,0)</f>
        <v>0</v>
      </c>
      <c r="C1023" s="95">
        <f>_xlfn.XLOOKUP(J1023,'F U L L   S E T S  (-10%)'!T:T,'F U L L   S E T S  (-10%)'!I:I,0)+_xlfn.XLOOKUP(J1023,'M A C R O S'!R:R,'M A C R O S'!H:H,0)</f>
        <v>0</v>
      </c>
      <c r="D1023" s="95" t="s">
        <v>323</v>
      </c>
      <c r="E1023" s="95">
        <f t="shared" si="72"/>
        <v>0</v>
      </c>
      <c r="F1023" s="95">
        <v>10130</v>
      </c>
      <c r="G1023" s="95">
        <f t="shared" si="68"/>
        <v>0</v>
      </c>
      <c r="J1023" s="91" t="s">
        <v>104</v>
      </c>
      <c r="K1023" s="91"/>
      <c r="L1023" s="91"/>
      <c r="M1023" s="91"/>
      <c r="N1023" s="91"/>
      <c r="O1023" s="91"/>
      <c r="P1023" s="91"/>
      <c r="Q1023" s="91"/>
      <c r="R1023" s="91"/>
      <c r="S1023" s="91"/>
    </row>
    <row r="1024" spans="1:19" hidden="1" x14ac:dyDescent="0.2">
      <c r="A1024" s="95" t="s">
        <v>618</v>
      </c>
      <c r="B1024" s="95">
        <f>_xlfn.XLOOKUP(D1024,'M A C R O S'!R:R,'M A C R O S'!H:H,0)</f>
        <v>0</v>
      </c>
      <c r="C1024" s="95">
        <f>_xlfn.XLOOKUP(J1024,'F U L L   S E T S  (-10%)'!T:T,'F U L L   S E T S  (-10%)'!I:I,0)+_xlfn.XLOOKUP(J1024,'M A C R O S'!R:R,'M A C R O S'!H:H,0)</f>
        <v>0</v>
      </c>
      <c r="D1024" s="95" t="s">
        <v>325</v>
      </c>
      <c r="E1024" s="95">
        <f t="shared" si="72"/>
        <v>0</v>
      </c>
      <c r="F1024" s="95">
        <v>10130</v>
      </c>
      <c r="G1024" s="95">
        <f t="shared" si="68"/>
        <v>0</v>
      </c>
      <c r="J1024" s="91" t="s">
        <v>104</v>
      </c>
      <c r="K1024" s="91"/>
      <c r="L1024" s="91"/>
      <c r="M1024" s="91"/>
      <c r="N1024" s="91"/>
      <c r="O1024" s="91"/>
      <c r="P1024" s="91"/>
      <c r="Q1024" s="91"/>
      <c r="R1024" s="91"/>
      <c r="S1024" s="91"/>
    </row>
    <row r="1025" spans="1:19" hidden="1" x14ac:dyDescent="0.2">
      <c r="A1025" s="95" t="s">
        <v>618</v>
      </c>
      <c r="B1025" s="95">
        <f>_xlfn.XLOOKUP(D1025,'M A C R O S'!R:R,'M A C R O S'!H:H,0)</f>
        <v>0</v>
      </c>
      <c r="C1025" s="95">
        <f>_xlfn.XLOOKUP(J1025,'F U L L   S E T S  (-10%)'!T:T,'F U L L   S E T S  (-10%)'!I:I,0)+_xlfn.XLOOKUP(J1025,'M A C R O S'!R:R,'M A C R O S'!H:H,0)</f>
        <v>0</v>
      </c>
      <c r="D1025" s="95" t="s">
        <v>327</v>
      </c>
      <c r="E1025" s="95">
        <f t="shared" si="72"/>
        <v>0</v>
      </c>
      <c r="F1025" s="95">
        <v>10130</v>
      </c>
      <c r="G1025" s="95">
        <f t="shared" si="68"/>
        <v>0</v>
      </c>
      <c r="J1025" s="91" t="s">
        <v>104</v>
      </c>
      <c r="K1025" s="91"/>
      <c r="L1025" s="91"/>
      <c r="M1025" s="91"/>
      <c r="N1025" s="91"/>
      <c r="O1025" s="91"/>
      <c r="P1025" s="91"/>
      <c r="Q1025" s="91"/>
      <c r="R1025" s="91"/>
      <c r="S1025" s="91"/>
    </row>
    <row r="1026" spans="1:19" hidden="1" x14ac:dyDescent="0.2">
      <c r="A1026" s="95" t="s">
        <v>618</v>
      </c>
      <c r="B1026" s="95">
        <f>_xlfn.XLOOKUP(D1026,'M A C R O S'!R:R,'M A C R O S'!H:H,0)</f>
        <v>0</v>
      </c>
      <c r="C1026" s="95">
        <f>_xlfn.XLOOKUP(J1026,'F U L L   S E T S  (-10%)'!T:T,'F U L L   S E T S  (-10%)'!I:I,0)+_xlfn.XLOOKUP(J1026,'M A C R O S'!R:R,'M A C R O S'!H:H,0)</f>
        <v>0</v>
      </c>
      <c r="D1026" s="95" t="s">
        <v>329</v>
      </c>
      <c r="E1026" s="95">
        <f t="shared" si="72"/>
        <v>0</v>
      </c>
      <c r="F1026" s="95">
        <v>10130</v>
      </c>
      <c r="G1026" s="95">
        <f t="shared" ref="G1026:G1089" si="73">IF(C1026&gt;0,10*C1026/E1026,0)</f>
        <v>0</v>
      </c>
      <c r="J1026" s="91" t="s">
        <v>104</v>
      </c>
      <c r="K1026" s="91"/>
      <c r="L1026" s="91"/>
      <c r="M1026" s="91"/>
      <c r="N1026" s="91"/>
      <c r="O1026" s="91"/>
      <c r="P1026" s="91"/>
      <c r="Q1026" s="91"/>
      <c r="R1026" s="91"/>
      <c r="S1026" s="91"/>
    </row>
    <row r="1027" spans="1:19" hidden="1" x14ac:dyDescent="0.2">
      <c r="A1027" s="95" t="s">
        <v>618</v>
      </c>
      <c r="B1027" s="95">
        <f>_xlfn.XLOOKUP(D1027,'M A C R O S'!R:R,'M A C R O S'!H:H,0)</f>
        <v>0</v>
      </c>
      <c r="C1027" s="95">
        <f>_xlfn.XLOOKUP(J1027,'F U L L   S E T S  (-10%)'!T:T,'F U L L   S E T S  (-10%)'!I:I,0)+_xlfn.XLOOKUP(J1027,'M A C R O S'!R:R,'M A C R O S'!H:H,0)</f>
        <v>0</v>
      </c>
      <c r="D1027" s="141" t="s">
        <v>331</v>
      </c>
      <c r="E1027" s="95">
        <f t="shared" ref="E1027:E1030" si="74">SUM(B1027:C1027)</f>
        <v>0</v>
      </c>
      <c r="F1027" s="95">
        <v>10130</v>
      </c>
      <c r="G1027" s="95">
        <f t="shared" si="73"/>
        <v>0</v>
      </c>
      <c r="J1027" s="91" t="s">
        <v>104</v>
      </c>
      <c r="K1027" s="91"/>
      <c r="L1027" s="91"/>
      <c r="M1027" s="91"/>
      <c r="N1027" s="91"/>
      <c r="O1027" s="91"/>
      <c r="P1027" s="91"/>
      <c r="Q1027" s="91"/>
      <c r="R1027" s="91"/>
      <c r="S1027" s="91"/>
    </row>
    <row r="1028" spans="1:19" hidden="1" x14ac:dyDescent="0.2">
      <c r="A1028" s="95" t="s">
        <v>618</v>
      </c>
      <c r="B1028" s="95">
        <f>_xlfn.XLOOKUP(D1028,'M A C R O S'!R:R,'M A C R O S'!H:H,0)</f>
        <v>0</v>
      </c>
      <c r="C1028" s="95">
        <f>_xlfn.XLOOKUP(J1028,'F U L L   S E T S  (-10%)'!T:T,'F U L L   S E T S  (-10%)'!I:I,0)+_xlfn.XLOOKUP(J1028,'M A C R O S'!R:R,'M A C R O S'!H:H,0)</f>
        <v>0</v>
      </c>
      <c r="D1028" s="140" t="s">
        <v>333</v>
      </c>
      <c r="E1028" s="95">
        <f t="shared" si="74"/>
        <v>0</v>
      </c>
      <c r="F1028" s="95">
        <v>10130</v>
      </c>
      <c r="G1028" s="95">
        <f t="shared" si="73"/>
        <v>0</v>
      </c>
      <c r="J1028" s="91" t="s">
        <v>104</v>
      </c>
      <c r="K1028" s="91"/>
      <c r="L1028" s="91"/>
      <c r="M1028" s="91"/>
      <c r="N1028" s="91"/>
      <c r="O1028" s="91"/>
      <c r="P1028" s="91"/>
      <c r="Q1028" s="91"/>
      <c r="R1028" s="91"/>
      <c r="S1028" s="91"/>
    </row>
    <row r="1029" spans="1:19" hidden="1" x14ac:dyDescent="0.2">
      <c r="A1029" s="95" t="s">
        <v>618</v>
      </c>
      <c r="B1029" s="95">
        <f>_xlfn.XLOOKUP(D1029,'M A C R O S'!R:R,'M A C R O S'!H:H,0)</f>
        <v>0</v>
      </c>
      <c r="C1029" s="95">
        <f>_xlfn.XLOOKUP(J1029,'F U L L   S E T S  (-10%)'!T:T,'F U L L   S E T S  (-10%)'!I:I,0)+_xlfn.XLOOKUP(J1029,'M A C R O S'!R:R,'M A C R O S'!H:H,0)</f>
        <v>0</v>
      </c>
      <c r="D1029" s="141" t="s">
        <v>335</v>
      </c>
      <c r="E1029" s="95">
        <f t="shared" si="74"/>
        <v>0</v>
      </c>
      <c r="F1029" s="95">
        <v>10130</v>
      </c>
      <c r="G1029" s="95">
        <f t="shared" si="73"/>
        <v>0</v>
      </c>
      <c r="J1029" s="91" t="s">
        <v>104</v>
      </c>
      <c r="K1029" s="91"/>
      <c r="L1029" s="91"/>
      <c r="M1029" s="91"/>
      <c r="N1029" s="91"/>
      <c r="O1029" s="91"/>
      <c r="P1029" s="91"/>
      <c r="Q1029" s="91"/>
      <c r="R1029" s="91"/>
      <c r="S1029" s="91"/>
    </row>
    <row r="1030" spans="1:19" hidden="1" x14ac:dyDescent="0.2">
      <c r="A1030" s="95" t="s">
        <v>618</v>
      </c>
      <c r="B1030" s="95">
        <f>_xlfn.XLOOKUP(D1030,'M A C R O S'!R:R,'M A C R O S'!H:H,0)</f>
        <v>0</v>
      </c>
      <c r="C1030" s="95">
        <f>_xlfn.XLOOKUP(J1030,'F U L L   S E T S  (-10%)'!T:T,'F U L L   S E T S  (-10%)'!I:I,0)+_xlfn.XLOOKUP(J1030,'M A C R O S'!R:R,'M A C R O S'!H:H,0)</f>
        <v>0</v>
      </c>
      <c r="D1030" s="140" t="s">
        <v>337</v>
      </c>
      <c r="E1030" s="95">
        <f t="shared" si="74"/>
        <v>0</v>
      </c>
      <c r="F1030" s="95">
        <v>10130</v>
      </c>
      <c r="G1030" s="95">
        <f t="shared" si="73"/>
        <v>0</v>
      </c>
      <c r="J1030" s="91" t="s">
        <v>104</v>
      </c>
      <c r="K1030" s="91"/>
      <c r="L1030" s="91"/>
      <c r="M1030" s="91"/>
      <c r="N1030" s="91"/>
      <c r="O1030" s="91"/>
      <c r="P1030" s="91"/>
      <c r="Q1030" s="91"/>
      <c r="R1030" s="91"/>
      <c r="S1030" s="91"/>
    </row>
    <row r="1031" spans="1:19" hidden="1" x14ac:dyDescent="0.2">
      <c r="A1031" s="163" t="s">
        <v>618</v>
      </c>
      <c r="B1031" s="163">
        <f>_xlfn.XLOOKUP(D1031,'M A C R O S'!R:R,'M A C R O S'!H:H,0)</f>
        <v>0</v>
      </c>
      <c r="C1031" s="163">
        <f>_xlfn.XLOOKUP(J1031,'F U L L   S E T S  (-10%)'!T:T,'F U L L   S E T S  (-10%)'!I:I,0)+_xlfn.XLOOKUP(J1031,'M A C R O S'!R:R,'M A C R O S'!H:H,0)</f>
        <v>0</v>
      </c>
      <c r="D1031" s="163" t="s">
        <v>359</v>
      </c>
      <c r="E1031" s="163">
        <f t="shared" ref="E1031:E1050" si="75">SUM(B1031:C1031)</f>
        <v>0</v>
      </c>
      <c r="F1031" s="163">
        <v>10130</v>
      </c>
      <c r="G1031" s="161">
        <f t="shared" si="73"/>
        <v>0</v>
      </c>
      <c r="J1031" s="91" t="s">
        <v>112</v>
      </c>
      <c r="K1031" s="91"/>
      <c r="L1031" s="91"/>
      <c r="M1031" s="91"/>
      <c r="N1031" s="91"/>
      <c r="O1031" s="91"/>
      <c r="P1031" s="91"/>
      <c r="Q1031" s="91"/>
      <c r="R1031" s="91"/>
      <c r="S1031" s="91"/>
    </row>
    <row r="1032" spans="1:19" hidden="1" x14ac:dyDescent="0.2">
      <c r="A1032" s="95" t="s">
        <v>618</v>
      </c>
      <c r="B1032" s="95">
        <f>_xlfn.XLOOKUP(D1032,'M A C R O S'!R:R,'M A C R O S'!H:H,0)</f>
        <v>0</v>
      </c>
      <c r="C1032" s="95">
        <f>_xlfn.XLOOKUP(J1032,'F U L L   S E T S  (-10%)'!T:T,'F U L L   S E T S  (-10%)'!I:I,0)+_xlfn.XLOOKUP(J1032,'M A C R O S'!R:R,'M A C R O S'!H:H,0)</f>
        <v>0</v>
      </c>
      <c r="D1032" s="95" t="s">
        <v>361</v>
      </c>
      <c r="E1032" s="95">
        <f t="shared" si="75"/>
        <v>0</v>
      </c>
      <c r="F1032" s="95">
        <v>10130</v>
      </c>
      <c r="G1032" s="95">
        <f t="shared" si="73"/>
        <v>0</v>
      </c>
      <c r="J1032" s="91" t="s">
        <v>112</v>
      </c>
      <c r="K1032" s="91"/>
      <c r="L1032" s="91"/>
      <c r="M1032" s="91"/>
      <c r="N1032" s="91"/>
      <c r="O1032" s="91"/>
      <c r="P1032" s="91"/>
      <c r="Q1032" s="91"/>
      <c r="R1032" s="91"/>
      <c r="S1032" s="91"/>
    </row>
    <row r="1033" spans="1:19" hidden="1" x14ac:dyDescent="0.2">
      <c r="A1033" s="95" t="s">
        <v>618</v>
      </c>
      <c r="B1033" s="95">
        <f>_xlfn.XLOOKUP(D1033,'M A C R O S'!R:R,'M A C R O S'!H:H,0)</f>
        <v>0</v>
      </c>
      <c r="C1033" s="95">
        <f>_xlfn.XLOOKUP(J1033,'F U L L   S E T S  (-10%)'!T:T,'F U L L   S E T S  (-10%)'!I:I,0)+_xlfn.XLOOKUP(J1033,'M A C R O S'!R:R,'M A C R O S'!H:H,0)</f>
        <v>0</v>
      </c>
      <c r="D1033" s="95" t="s">
        <v>363</v>
      </c>
      <c r="E1033" s="95">
        <f t="shared" si="75"/>
        <v>0</v>
      </c>
      <c r="F1033" s="95">
        <v>10130</v>
      </c>
      <c r="G1033" s="95">
        <f t="shared" si="73"/>
        <v>0</v>
      </c>
      <c r="J1033" s="91" t="s">
        <v>112</v>
      </c>
      <c r="K1033" s="91"/>
      <c r="L1033" s="91"/>
      <c r="M1033" s="91"/>
      <c r="N1033" s="91"/>
      <c r="O1033" s="91"/>
      <c r="P1033" s="91"/>
      <c r="Q1033" s="91"/>
      <c r="R1033" s="91"/>
      <c r="S1033" s="91"/>
    </row>
    <row r="1034" spans="1:19" hidden="1" x14ac:dyDescent="0.2">
      <c r="A1034" s="95" t="s">
        <v>618</v>
      </c>
      <c r="B1034" s="95">
        <f>_xlfn.XLOOKUP(D1034,'M A C R O S'!R:R,'M A C R O S'!H:H,0)</f>
        <v>0</v>
      </c>
      <c r="C1034" s="95">
        <f>_xlfn.XLOOKUP(J1034,'F U L L   S E T S  (-10%)'!T:T,'F U L L   S E T S  (-10%)'!I:I,0)+_xlfn.XLOOKUP(J1034,'M A C R O S'!R:R,'M A C R O S'!H:H,0)</f>
        <v>0</v>
      </c>
      <c r="D1034" s="95" t="s">
        <v>365</v>
      </c>
      <c r="E1034" s="95">
        <f t="shared" si="75"/>
        <v>0</v>
      </c>
      <c r="F1034" s="95">
        <v>10130</v>
      </c>
      <c r="G1034" s="95">
        <f t="shared" si="73"/>
        <v>0</v>
      </c>
      <c r="J1034" s="91" t="s">
        <v>112</v>
      </c>
      <c r="K1034" s="91"/>
      <c r="L1034" s="91"/>
      <c r="M1034" s="91"/>
      <c r="N1034" s="91"/>
      <c r="O1034" s="91"/>
      <c r="P1034" s="91"/>
      <c r="Q1034" s="91"/>
      <c r="R1034" s="91"/>
      <c r="S1034" s="91"/>
    </row>
    <row r="1035" spans="1:19" hidden="1" x14ac:dyDescent="0.2">
      <c r="A1035" s="95" t="s">
        <v>618</v>
      </c>
      <c r="B1035" s="95">
        <f>_xlfn.XLOOKUP(D1035,'M A C R O S'!R:R,'M A C R O S'!H:H,0)</f>
        <v>0</v>
      </c>
      <c r="C1035" s="95">
        <f>_xlfn.XLOOKUP(J1035,'F U L L   S E T S  (-10%)'!T:T,'F U L L   S E T S  (-10%)'!I:I,0)+_xlfn.XLOOKUP(J1035,'M A C R O S'!R:R,'M A C R O S'!H:H,0)</f>
        <v>0</v>
      </c>
      <c r="D1035" s="95" t="s">
        <v>367</v>
      </c>
      <c r="E1035" s="95">
        <f t="shared" si="75"/>
        <v>0</v>
      </c>
      <c r="F1035" s="95">
        <v>10130</v>
      </c>
      <c r="G1035" s="95">
        <f t="shared" si="73"/>
        <v>0</v>
      </c>
      <c r="J1035" s="91" t="s">
        <v>112</v>
      </c>
      <c r="K1035" s="91"/>
      <c r="L1035" s="91"/>
      <c r="M1035" s="91"/>
      <c r="N1035" s="91"/>
      <c r="O1035" s="91"/>
      <c r="P1035" s="91"/>
      <c r="Q1035" s="91"/>
      <c r="R1035" s="91"/>
      <c r="S1035" s="91"/>
    </row>
    <row r="1036" spans="1:19" hidden="1" x14ac:dyDescent="0.2">
      <c r="A1036" s="95" t="s">
        <v>618</v>
      </c>
      <c r="B1036" s="95">
        <f>_xlfn.XLOOKUP(D1036,'M A C R O S'!R:R,'M A C R O S'!H:H,0)</f>
        <v>0</v>
      </c>
      <c r="C1036" s="95">
        <f>_xlfn.XLOOKUP(J1036,'F U L L   S E T S  (-10%)'!T:T,'F U L L   S E T S  (-10%)'!I:I,0)+_xlfn.XLOOKUP(J1036,'M A C R O S'!R:R,'M A C R O S'!H:H,0)</f>
        <v>0</v>
      </c>
      <c r="D1036" s="95" t="s">
        <v>369</v>
      </c>
      <c r="E1036" s="95">
        <f t="shared" si="75"/>
        <v>0</v>
      </c>
      <c r="F1036" s="95">
        <v>10130</v>
      </c>
      <c r="G1036" s="95">
        <f t="shared" si="73"/>
        <v>0</v>
      </c>
      <c r="J1036" s="91" t="s">
        <v>112</v>
      </c>
      <c r="K1036" s="91"/>
      <c r="L1036" s="91"/>
      <c r="M1036" s="91"/>
      <c r="N1036" s="91"/>
      <c r="O1036" s="91"/>
      <c r="P1036" s="91"/>
      <c r="Q1036" s="91"/>
      <c r="R1036" s="91"/>
      <c r="S1036" s="91"/>
    </row>
    <row r="1037" spans="1:19" hidden="1" x14ac:dyDescent="0.2">
      <c r="A1037" s="95" t="s">
        <v>618</v>
      </c>
      <c r="B1037" s="95">
        <f>_xlfn.XLOOKUP(D1037,'M A C R O S'!R:R,'M A C R O S'!H:H,0)</f>
        <v>0</v>
      </c>
      <c r="C1037" s="95">
        <f>_xlfn.XLOOKUP(J1037,'F U L L   S E T S  (-10%)'!T:T,'F U L L   S E T S  (-10%)'!I:I,0)+_xlfn.XLOOKUP(J1037,'M A C R O S'!R:R,'M A C R O S'!H:H,0)</f>
        <v>0</v>
      </c>
      <c r="D1037" s="95" t="s">
        <v>371</v>
      </c>
      <c r="E1037" s="95">
        <f t="shared" si="75"/>
        <v>0</v>
      </c>
      <c r="F1037" s="95">
        <v>10130</v>
      </c>
      <c r="G1037" s="95">
        <f t="shared" si="73"/>
        <v>0</v>
      </c>
      <c r="J1037" s="91" t="s">
        <v>112</v>
      </c>
      <c r="K1037" s="91"/>
      <c r="L1037" s="91"/>
      <c r="M1037" s="91"/>
      <c r="N1037" s="91"/>
      <c r="O1037" s="91"/>
      <c r="P1037" s="91"/>
      <c r="Q1037" s="91"/>
      <c r="R1037" s="91"/>
      <c r="S1037" s="91"/>
    </row>
    <row r="1038" spans="1:19" hidden="1" x14ac:dyDescent="0.2">
      <c r="A1038" s="95" t="s">
        <v>618</v>
      </c>
      <c r="B1038" s="95">
        <f>_xlfn.XLOOKUP(D1038,'M A C R O S'!R:R,'M A C R O S'!H:H,0)</f>
        <v>0</v>
      </c>
      <c r="C1038" s="95">
        <f>_xlfn.XLOOKUP(J1038,'F U L L   S E T S  (-10%)'!T:T,'F U L L   S E T S  (-10%)'!I:I,0)+_xlfn.XLOOKUP(J1038,'M A C R O S'!R:R,'M A C R O S'!H:H,0)</f>
        <v>0</v>
      </c>
      <c r="D1038" s="95" t="s">
        <v>373</v>
      </c>
      <c r="E1038" s="95">
        <f t="shared" si="75"/>
        <v>0</v>
      </c>
      <c r="F1038" s="95">
        <v>10130</v>
      </c>
      <c r="G1038" s="95">
        <f t="shared" si="73"/>
        <v>0</v>
      </c>
      <c r="J1038" s="91" t="s">
        <v>112</v>
      </c>
      <c r="K1038" s="91"/>
      <c r="L1038" s="91"/>
      <c r="M1038" s="91"/>
      <c r="N1038" s="91"/>
      <c r="O1038" s="91"/>
      <c r="P1038" s="91"/>
      <c r="Q1038" s="91"/>
      <c r="R1038" s="91"/>
      <c r="S1038" s="91"/>
    </row>
    <row r="1039" spans="1:19" hidden="1" x14ac:dyDescent="0.2">
      <c r="A1039" s="95" t="s">
        <v>618</v>
      </c>
      <c r="B1039" s="95">
        <f>_xlfn.XLOOKUP(D1039,'M A C R O S'!R:R,'M A C R O S'!H:H,0)</f>
        <v>0</v>
      </c>
      <c r="C1039" s="95">
        <f>_xlfn.XLOOKUP(J1039,'F U L L   S E T S  (-10%)'!T:T,'F U L L   S E T S  (-10%)'!I:I,0)+_xlfn.XLOOKUP(J1039,'M A C R O S'!R:R,'M A C R O S'!H:H,0)</f>
        <v>0</v>
      </c>
      <c r="D1039" s="95" t="s">
        <v>375</v>
      </c>
      <c r="E1039" s="95">
        <f t="shared" si="75"/>
        <v>0</v>
      </c>
      <c r="F1039" s="95">
        <v>10130</v>
      </c>
      <c r="G1039" s="95">
        <f t="shared" si="73"/>
        <v>0</v>
      </c>
      <c r="J1039" s="91" t="s">
        <v>112</v>
      </c>
      <c r="K1039" s="91"/>
      <c r="L1039" s="91"/>
      <c r="M1039" s="91"/>
      <c r="N1039" s="91"/>
      <c r="O1039" s="91"/>
      <c r="P1039" s="91"/>
      <c r="Q1039" s="91"/>
      <c r="R1039" s="91"/>
      <c r="S1039" s="91"/>
    </row>
    <row r="1040" spans="1:19" hidden="1" x14ac:dyDescent="0.2">
      <c r="A1040" s="95" t="s">
        <v>618</v>
      </c>
      <c r="B1040" s="95">
        <f>_xlfn.XLOOKUP(D1040,'M A C R O S'!R:R,'M A C R O S'!H:H,0)</f>
        <v>0</v>
      </c>
      <c r="C1040" s="95">
        <f>_xlfn.XLOOKUP(J1040,'F U L L   S E T S  (-10%)'!T:T,'F U L L   S E T S  (-10%)'!I:I,0)+_xlfn.XLOOKUP(J1040,'M A C R O S'!R:R,'M A C R O S'!H:H,0)</f>
        <v>0</v>
      </c>
      <c r="D1040" s="95" t="s">
        <v>377</v>
      </c>
      <c r="E1040" s="95">
        <f t="shared" si="75"/>
        <v>0</v>
      </c>
      <c r="F1040" s="95">
        <v>10130</v>
      </c>
      <c r="G1040" s="95">
        <f t="shared" si="73"/>
        <v>0</v>
      </c>
      <c r="J1040" s="91" t="s">
        <v>112</v>
      </c>
      <c r="K1040" s="91"/>
      <c r="L1040" s="91"/>
      <c r="M1040" s="91"/>
      <c r="N1040" s="91"/>
      <c r="O1040" s="91"/>
      <c r="P1040" s="91"/>
      <c r="Q1040" s="91"/>
      <c r="R1040" s="91"/>
      <c r="S1040" s="91"/>
    </row>
    <row r="1041" spans="1:19" hidden="1" x14ac:dyDescent="0.2">
      <c r="A1041" s="95" t="s">
        <v>618</v>
      </c>
      <c r="B1041" s="95">
        <f>_xlfn.XLOOKUP(D1041,'M A C R O S'!R:R,'M A C R O S'!H:H,0)</f>
        <v>0</v>
      </c>
      <c r="C1041" s="95">
        <f>_xlfn.XLOOKUP(J1041,'F U L L   S E T S  (-10%)'!T:T,'F U L L   S E T S  (-10%)'!I:I,0)+_xlfn.XLOOKUP(J1041,'M A C R O S'!R:R,'M A C R O S'!H:H,0)</f>
        <v>0</v>
      </c>
      <c r="D1041" s="95" t="s">
        <v>379</v>
      </c>
      <c r="E1041" s="95">
        <f t="shared" si="75"/>
        <v>0</v>
      </c>
      <c r="F1041" s="95">
        <v>10130</v>
      </c>
      <c r="G1041" s="95">
        <f t="shared" si="73"/>
        <v>0</v>
      </c>
      <c r="J1041" s="91" t="s">
        <v>112</v>
      </c>
      <c r="K1041" s="91"/>
      <c r="L1041" s="91"/>
      <c r="M1041" s="91"/>
      <c r="N1041" s="91"/>
      <c r="O1041" s="91"/>
      <c r="P1041" s="91"/>
      <c r="Q1041" s="91"/>
      <c r="R1041" s="91"/>
      <c r="S1041" s="91"/>
    </row>
    <row r="1042" spans="1:19" hidden="1" x14ac:dyDescent="0.2">
      <c r="A1042" s="95" t="s">
        <v>618</v>
      </c>
      <c r="B1042" s="95">
        <f>_xlfn.XLOOKUP(D1042,'M A C R O S'!R:R,'M A C R O S'!H:H,0)</f>
        <v>0</v>
      </c>
      <c r="C1042" s="95">
        <f>_xlfn.XLOOKUP(J1042,'F U L L   S E T S  (-10%)'!T:T,'F U L L   S E T S  (-10%)'!I:I,0)+_xlfn.XLOOKUP(J1042,'M A C R O S'!R:R,'M A C R O S'!H:H,0)</f>
        <v>0</v>
      </c>
      <c r="D1042" s="95" t="s">
        <v>381</v>
      </c>
      <c r="E1042" s="95">
        <f t="shared" si="75"/>
        <v>0</v>
      </c>
      <c r="F1042" s="95">
        <v>10130</v>
      </c>
      <c r="G1042" s="95">
        <f t="shared" si="73"/>
        <v>0</v>
      </c>
      <c r="J1042" s="91" t="s">
        <v>112</v>
      </c>
      <c r="K1042" s="91"/>
      <c r="L1042" s="91"/>
      <c r="M1042" s="91"/>
      <c r="N1042" s="91"/>
      <c r="O1042" s="91"/>
      <c r="P1042" s="91"/>
      <c r="Q1042" s="91"/>
      <c r="R1042" s="91"/>
      <c r="S1042" s="91"/>
    </row>
    <row r="1043" spans="1:19" hidden="1" x14ac:dyDescent="0.2">
      <c r="A1043" s="95" t="s">
        <v>618</v>
      </c>
      <c r="B1043" s="95">
        <f>_xlfn.XLOOKUP(D1043,'M A C R O S'!R:R,'M A C R O S'!H:H,0)</f>
        <v>0</v>
      </c>
      <c r="C1043" s="95">
        <f>_xlfn.XLOOKUP(J1043,'F U L L   S E T S  (-10%)'!T:T,'F U L L   S E T S  (-10%)'!I:I,0)+_xlfn.XLOOKUP(J1043,'M A C R O S'!R:R,'M A C R O S'!H:H,0)</f>
        <v>0</v>
      </c>
      <c r="D1043" s="95" t="s">
        <v>383</v>
      </c>
      <c r="E1043" s="95">
        <f t="shared" si="75"/>
        <v>0</v>
      </c>
      <c r="F1043" s="95">
        <v>10130</v>
      </c>
      <c r="G1043" s="95">
        <f t="shared" si="73"/>
        <v>0</v>
      </c>
      <c r="J1043" s="91" t="s">
        <v>112</v>
      </c>
      <c r="K1043" s="91"/>
      <c r="L1043" s="91"/>
      <c r="M1043" s="91"/>
      <c r="N1043" s="91"/>
      <c r="O1043" s="91"/>
      <c r="P1043" s="91"/>
      <c r="Q1043" s="91"/>
      <c r="R1043" s="91"/>
      <c r="S1043" s="91"/>
    </row>
    <row r="1044" spans="1:19" hidden="1" x14ac:dyDescent="0.2">
      <c r="A1044" s="95" t="s">
        <v>618</v>
      </c>
      <c r="B1044" s="95">
        <f>_xlfn.XLOOKUP(D1044,'M A C R O S'!R:R,'M A C R O S'!H:H,0)</f>
        <v>0</v>
      </c>
      <c r="C1044" s="95">
        <f>_xlfn.XLOOKUP(J1044,'F U L L   S E T S  (-10%)'!T:T,'F U L L   S E T S  (-10%)'!I:I,0)+_xlfn.XLOOKUP(J1044,'M A C R O S'!R:R,'M A C R O S'!H:H,0)</f>
        <v>0</v>
      </c>
      <c r="D1044" s="95" t="s">
        <v>385</v>
      </c>
      <c r="E1044" s="95">
        <f t="shared" si="75"/>
        <v>0</v>
      </c>
      <c r="F1044" s="95">
        <v>10130</v>
      </c>
      <c r="G1044" s="95">
        <f t="shared" si="73"/>
        <v>0</v>
      </c>
      <c r="J1044" s="91" t="s">
        <v>112</v>
      </c>
      <c r="K1044" s="91"/>
      <c r="L1044" s="91"/>
      <c r="M1044" s="91"/>
      <c r="N1044" s="91"/>
      <c r="O1044" s="91"/>
      <c r="P1044" s="91"/>
      <c r="Q1044" s="91"/>
      <c r="R1044" s="91"/>
      <c r="S1044" s="91"/>
    </row>
    <row r="1045" spans="1:19" hidden="1" x14ac:dyDescent="0.2">
      <c r="A1045" s="95" t="s">
        <v>618</v>
      </c>
      <c r="B1045" s="95">
        <f>_xlfn.XLOOKUP(D1045,'M A C R O S'!R:R,'M A C R O S'!H:H,0)</f>
        <v>0</v>
      </c>
      <c r="C1045" s="95">
        <f>_xlfn.XLOOKUP(J1045,'F U L L   S E T S  (-10%)'!T:T,'F U L L   S E T S  (-10%)'!I:I,0)+_xlfn.XLOOKUP(J1045,'M A C R O S'!R:R,'M A C R O S'!H:H,0)</f>
        <v>0</v>
      </c>
      <c r="D1045" s="95" t="s">
        <v>387</v>
      </c>
      <c r="E1045" s="95">
        <f t="shared" si="75"/>
        <v>0</v>
      </c>
      <c r="F1045" s="95">
        <v>10130</v>
      </c>
      <c r="G1045" s="95">
        <f t="shared" si="73"/>
        <v>0</v>
      </c>
      <c r="J1045" s="91" t="s">
        <v>112</v>
      </c>
      <c r="K1045" s="91"/>
      <c r="L1045" s="91"/>
      <c r="M1045" s="91"/>
      <c r="N1045" s="91"/>
      <c r="O1045" s="91"/>
      <c r="P1045" s="91"/>
      <c r="Q1045" s="91"/>
      <c r="R1045" s="91"/>
      <c r="S1045" s="91"/>
    </row>
    <row r="1046" spans="1:19" hidden="1" x14ac:dyDescent="0.2">
      <c r="A1046" s="161" t="s">
        <v>618</v>
      </c>
      <c r="B1046" s="161">
        <f>_xlfn.XLOOKUP(D1046,'M A C R O S'!R:R,'M A C R O S'!I:I,0)</f>
        <v>0</v>
      </c>
      <c r="C1046" s="161">
        <f>_xlfn.XLOOKUP(J1046,'F U L L   S E T S  (-10%)'!T:T,'F U L L   S E T S  (-10%)'!J:J,0)+_xlfn.XLOOKUP(J1046,'M A C R O S'!R:R,'M A C R O S'!I:I,0)</f>
        <v>0</v>
      </c>
      <c r="D1046" s="161" t="s">
        <v>321</v>
      </c>
      <c r="E1046" s="161">
        <f t="shared" si="75"/>
        <v>0</v>
      </c>
      <c r="F1046" s="161">
        <v>10139</v>
      </c>
      <c r="G1046" s="161">
        <f t="shared" si="73"/>
        <v>0</v>
      </c>
      <c r="J1046" s="91" t="s">
        <v>104</v>
      </c>
      <c r="K1046" s="91"/>
      <c r="L1046" s="91"/>
      <c r="M1046" s="91"/>
      <c r="N1046" s="91"/>
      <c r="O1046" s="91"/>
      <c r="P1046" s="91"/>
      <c r="Q1046" s="91"/>
      <c r="R1046" s="91"/>
      <c r="S1046" s="91"/>
    </row>
    <row r="1047" spans="1:19" hidden="1" x14ac:dyDescent="0.2">
      <c r="A1047" s="95" t="s">
        <v>618</v>
      </c>
      <c r="B1047" s="95">
        <f>_xlfn.XLOOKUP(D1047,'M A C R O S'!R:R,'M A C R O S'!I:I,0)</f>
        <v>0</v>
      </c>
      <c r="C1047" s="95">
        <f>_xlfn.XLOOKUP(J1047,'F U L L   S E T S  (-10%)'!T:T,'F U L L   S E T S  (-10%)'!J:J,0)+_xlfn.XLOOKUP(J1047,'M A C R O S'!R:R,'M A C R O S'!I:I,0)</f>
        <v>0</v>
      </c>
      <c r="D1047" s="95" t="s">
        <v>323</v>
      </c>
      <c r="E1047" s="95">
        <f t="shared" si="75"/>
        <v>0</v>
      </c>
      <c r="F1047" s="95">
        <v>10139</v>
      </c>
      <c r="G1047" s="95">
        <f t="shared" si="73"/>
        <v>0</v>
      </c>
      <c r="J1047" s="91" t="s">
        <v>104</v>
      </c>
      <c r="K1047" s="91"/>
      <c r="L1047" s="91"/>
      <c r="M1047" s="91"/>
      <c r="N1047" s="91"/>
      <c r="O1047" s="91"/>
      <c r="P1047" s="91"/>
      <c r="Q1047" s="91"/>
      <c r="R1047" s="91"/>
      <c r="S1047" s="91"/>
    </row>
    <row r="1048" spans="1:19" hidden="1" x14ac:dyDescent="0.2">
      <c r="A1048" s="95" t="s">
        <v>618</v>
      </c>
      <c r="B1048" s="95">
        <f>_xlfn.XLOOKUP(D1048,'M A C R O S'!R:R,'M A C R O S'!I:I,0)</f>
        <v>0</v>
      </c>
      <c r="C1048" s="95">
        <f>_xlfn.XLOOKUP(J1048,'F U L L   S E T S  (-10%)'!T:T,'F U L L   S E T S  (-10%)'!J:J,0)+_xlfn.XLOOKUP(J1048,'M A C R O S'!R:R,'M A C R O S'!I:I,0)</f>
        <v>0</v>
      </c>
      <c r="D1048" s="95" t="s">
        <v>325</v>
      </c>
      <c r="E1048" s="95">
        <f t="shared" si="75"/>
        <v>0</v>
      </c>
      <c r="F1048" s="95">
        <v>10139</v>
      </c>
      <c r="G1048" s="95">
        <f t="shared" si="73"/>
        <v>0</v>
      </c>
      <c r="J1048" s="91" t="s">
        <v>104</v>
      </c>
      <c r="K1048" s="91"/>
      <c r="L1048" s="91"/>
      <c r="M1048" s="91"/>
      <c r="N1048" s="91"/>
      <c r="O1048" s="91"/>
      <c r="P1048" s="91"/>
      <c r="Q1048" s="91"/>
      <c r="R1048" s="91"/>
      <c r="S1048" s="91"/>
    </row>
    <row r="1049" spans="1:19" hidden="1" x14ac:dyDescent="0.2">
      <c r="A1049" s="95" t="s">
        <v>618</v>
      </c>
      <c r="B1049" s="95">
        <f>_xlfn.XLOOKUP(D1049,'M A C R O S'!R:R,'M A C R O S'!I:I,0)</f>
        <v>0</v>
      </c>
      <c r="C1049" s="95">
        <f>_xlfn.XLOOKUP(J1049,'F U L L   S E T S  (-10%)'!T:T,'F U L L   S E T S  (-10%)'!J:J,0)+_xlfn.XLOOKUP(J1049,'M A C R O S'!R:R,'M A C R O S'!I:I,0)</f>
        <v>0</v>
      </c>
      <c r="D1049" s="95" t="s">
        <v>327</v>
      </c>
      <c r="E1049" s="95">
        <f t="shared" si="75"/>
        <v>0</v>
      </c>
      <c r="F1049" s="95">
        <v>10139</v>
      </c>
      <c r="G1049" s="95">
        <f t="shared" si="73"/>
        <v>0</v>
      </c>
      <c r="J1049" s="91" t="s">
        <v>104</v>
      </c>
      <c r="K1049" s="91"/>
      <c r="L1049" s="91"/>
      <c r="M1049" s="91"/>
      <c r="N1049" s="91"/>
      <c r="O1049" s="91"/>
      <c r="P1049" s="91"/>
      <c r="Q1049" s="91"/>
      <c r="R1049" s="91"/>
      <c r="S1049" s="91"/>
    </row>
    <row r="1050" spans="1:19" hidden="1" x14ac:dyDescent="0.2">
      <c r="A1050" s="95" t="s">
        <v>618</v>
      </c>
      <c r="B1050" s="95">
        <f>_xlfn.XLOOKUP(D1050,'M A C R O S'!R:R,'M A C R O S'!I:I,0)</f>
        <v>0</v>
      </c>
      <c r="C1050" s="95">
        <f>_xlfn.XLOOKUP(J1050,'F U L L   S E T S  (-10%)'!T:T,'F U L L   S E T S  (-10%)'!J:J,0)+_xlfn.XLOOKUP(J1050,'M A C R O S'!R:R,'M A C R O S'!I:I,0)</f>
        <v>0</v>
      </c>
      <c r="D1050" s="95" t="s">
        <v>329</v>
      </c>
      <c r="E1050" s="95">
        <f t="shared" si="75"/>
        <v>0</v>
      </c>
      <c r="F1050" s="95">
        <v>10139</v>
      </c>
      <c r="G1050" s="95">
        <f t="shared" si="73"/>
        <v>0</v>
      </c>
      <c r="J1050" s="91" t="s">
        <v>104</v>
      </c>
      <c r="K1050" s="91"/>
      <c r="L1050" s="91"/>
      <c r="M1050" s="91"/>
      <c r="N1050" s="91"/>
      <c r="O1050" s="91"/>
      <c r="P1050" s="91"/>
      <c r="Q1050" s="91"/>
      <c r="R1050" s="91"/>
      <c r="S1050" s="91"/>
    </row>
    <row r="1051" spans="1:19" hidden="1" x14ac:dyDescent="0.2">
      <c r="A1051" s="95" t="s">
        <v>618</v>
      </c>
      <c r="B1051" s="95">
        <f>_xlfn.XLOOKUP(D1051,'M A C R O S'!R:R,'M A C R O S'!I:I,0)</f>
        <v>0</v>
      </c>
      <c r="C1051" s="95">
        <f>_xlfn.XLOOKUP(J1051,'F U L L   S E T S  (-10%)'!T:T,'F U L L   S E T S  (-10%)'!J:J,0)+_xlfn.XLOOKUP(J1051,'M A C R O S'!R:R,'M A C R O S'!I:I,0)</f>
        <v>0</v>
      </c>
      <c r="D1051" s="141" t="s">
        <v>331</v>
      </c>
      <c r="E1051" s="95">
        <f t="shared" ref="E1051:E1054" si="76">SUM(B1051:C1051)</f>
        <v>0</v>
      </c>
      <c r="F1051" s="95">
        <v>10139</v>
      </c>
      <c r="G1051" s="95">
        <f t="shared" si="73"/>
        <v>0</v>
      </c>
      <c r="J1051" s="91" t="s">
        <v>104</v>
      </c>
      <c r="K1051" s="91"/>
      <c r="L1051" s="91"/>
      <c r="M1051" s="91"/>
      <c r="N1051" s="91"/>
      <c r="O1051" s="91"/>
      <c r="P1051" s="91"/>
      <c r="Q1051" s="91"/>
      <c r="R1051" s="91"/>
      <c r="S1051" s="91"/>
    </row>
    <row r="1052" spans="1:19" hidden="1" x14ac:dyDescent="0.2">
      <c r="A1052" s="95" t="s">
        <v>618</v>
      </c>
      <c r="B1052" s="95">
        <f>_xlfn.XLOOKUP(D1052,'M A C R O S'!R:R,'M A C R O S'!I:I,0)</f>
        <v>0</v>
      </c>
      <c r="C1052" s="95">
        <f>_xlfn.XLOOKUP(J1052,'F U L L   S E T S  (-10%)'!T:T,'F U L L   S E T S  (-10%)'!J:J,0)+_xlfn.XLOOKUP(J1052,'M A C R O S'!R:R,'M A C R O S'!I:I,0)</f>
        <v>0</v>
      </c>
      <c r="D1052" s="140" t="s">
        <v>333</v>
      </c>
      <c r="E1052" s="95">
        <f t="shared" si="76"/>
        <v>0</v>
      </c>
      <c r="F1052" s="95">
        <v>10139</v>
      </c>
      <c r="G1052" s="95">
        <f t="shared" si="73"/>
        <v>0</v>
      </c>
      <c r="J1052" s="91" t="s">
        <v>104</v>
      </c>
      <c r="K1052" s="91"/>
      <c r="L1052" s="91"/>
      <c r="M1052" s="91"/>
      <c r="N1052" s="91"/>
      <c r="O1052" s="91"/>
      <c r="P1052" s="91"/>
      <c r="Q1052" s="91"/>
      <c r="R1052" s="91"/>
      <c r="S1052" s="91"/>
    </row>
    <row r="1053" spans="1:19" hidden="1" x14ac:dyDescent="0.2">
      <c r="A1053" s="95" t="s">
        <v>618</v>
      </c>
      <c r="B1053" s="95">
        <f>_xlfn.XLOOKUP(D1053,'M A C R O S'!R:R,'M A C R O S'!I:I,0)</f>
        <v>0</v>
      </c>
      <c r="C1053" s="95">
        <f>_xlfn.XLOOKUP(J1053,'F U L L   S E T S  (-10%)'!T:T,'F U L L   S E T S  (-10%)'!J:J,0)+_xlfn.XLOOKUP(J1053,'M A C R O S'!R:R,'M A C R O S'!I:I,0)</f>
        <v>0</v>
      </c>
      <c r="D1053" s="141" t="s">
        <v>335</v>
      </c>
      <c r="E1053" s="95">
        <f t="shared" si="76"/>
        <v>0</v>
      </c>
      <c r="F1053" s="95">
        <v>10139</v>
      </c>
      <c r="G1053" s="95">
        <f t="shared" si="73"/>
        <v>0</v>
      </c>
      <c r="J1053" s="91" t="s">
        <v>104</v>
      </c>
      <c r="K1053" s="91"/>
      <c r="L1053" s="91"/>
      <c r="M1053" s="91"/>
      <c r="N1053" s="91"/>
      <c r="O1053" s="91"/>
      <c r="P1053" s="91"/>
      <c r="Q1053" s="91"/>
      <c r="R1053" s="91"/>
      <c r="S1053" s="91"/>
    </row>
    <row r="1054" spans="1:19" hidden="1" x14ac:dyDescent="0.2">
      <c r="A1054" s="95" t="s">
        <v>618</v>
      </c>
      <c r="B1054" s="95">
        <f>_xlfn.XLOOKUP(D1054,'M A C R O S'!R:R,'M A C R O S'!I:I,0)</f>
        <v>0</v>
      </c>
      <c r="C1054" s="95">
        <f>_xlfn.XLOOKUP(J1054,'F U L L   S E T S  (-10%)'!T:T,'F U L L   S E T S  (-10%)'!J:J,0)+_xlfn.XLOOKUP(J1054,'M A C R O S'!R:R,'M A C R O S'!I:I,0)</f>
        <v>0</v>
      </c>
      <c r="D1054" s="140" t="s">
        <v>337</v>
      </c>
      <c r="E1054" s="95">
        <f t="shared" si="76"/>
        <v>0</v>
      </c>
      <c r="F1054" s="95">
        <v>10139</v>
      </c>
      <c r="G1054" s="95">
        <f t="shared" si="73"/>
        <v>0</v>
      </c>
      <c r="J1054" s="91" t="s">
        <v>104</v>
      </c>
      <c r="K1054" s="91"/>
      <c r="L1054" s="91"/>
      <c r="M1054" s="91"/>
      <c r="N1054" s="91"/>
      <c r="O1054" s="91"/>
      <c r="P1054" s="91"/>
      <c r="Q1054" s="91"/>
      <c r="R1054" s="91"/>
      <c r="S1054" s="91"/>
    </row>
    <row r="1055" spans="1:19" hidden="1" x14ac:dyDescent="0.2">
      <c r="A1055" s="163" t="s">
        <v>618</v>
      </c>
      <c r="B1055" s="163">
        <f>_xlfn.XLOOKUP(D1055,'M A C R O S'!R:R,'M A C R O S'!I:I,0)</f>
        <v>0</v>
      </c>
      <c r="C1055" s="163">
        <f>_xlfn.XLOOKUP(J1055,'F U L L   S E T S  (-10%)'!T:T,'F U L L   S E T S  (-10%)'!J:J,0)+_xlfn.XLOOKUP(J1055,'M A C R O S'!R:R,'M A C R O S'!I:I,0)</f>
        <v>0</v>
      </c>
      <c r="D1055" s="163" t="s">
        <v>359</v>
      </c>
      <c r="E1055" s="163">
        <f t="shared" ref="E1055:E1074" si="77">SUM(B1055:C1055)</f>
        <v>0</v>
      </c>
      <c r="F1055" s="163">
        <v>10139</v>
      </c>
      <c r="G1055" s="161">
        <f t="shared" si="73"/>
        <v>0</v>
      </c>
      <c r="J1055" s="91" t="s">
        <v>112</v>
      </c>
      <c r="K1055" s="91"/>
      <c r="L1055" s="91"/>
      <c r="M1055" s="91"/>
      <c r="N1055" s="91"/>
      <c r="O1055" s="91"/>
      <c r="P1055" s="91"/>
      <c r="Q1055" s="91"/>
      <c r="R1055" s="91"/>
      <c r="S1055" s="91"/>
    </row>
    <row r="1056" spans="1:19" hidden="1" x14ac:dyDescent="0.2">
      <c r="A1056" s="95" t="s">
        <v>618</v>
      </c>
      <c r="B1056" s="95">
        <f>_xlfn.XLOOKUP(D1056,'M A C R O S'!R:R,'M A C R O S'!I:I,0)</f>
        <v>0</v>
      </c>
      <c r="C1056" s="95">
        <f>_xlfn.XLOOKUP(J1056,'F U L L   S E T S  (-10%)'!T:T,'F U L L   S E T S  (-10%)'!J:J,0)+_xlfn.XLOOKUP(J1056,'M A C R O S'!R:R,'M A C R O S'!I:I,0)</f>
        <v>0</v>
      </c>
      <c r="D1056" s="95" t="s">
        <v>361</v>
      </c>
      <c r="E1056" s="95">
        <f t="shared" si="77"/>
        <v>0</v>
      </c>
      <c r="F1056" s="95">
        <v>10139</v>
      </c>
      <c r="G1056" s="95">
        <f t="shared" si="73"/>
        <v>0</v>
      </c>
      <c r="J1056" s="91" t="s">
        <v>112</v>
      </c>
      <c r="K1056" s="91"/>
      <c r="L1056" s="91"/>
      <c r="M1056" s="91"/>
      <c r="N1056" s="91"/>
      <c r="O1056" s="91"/>
      <c r="P1056" s="91"/>
      <c r="Q1056" s="91"/>
      <c r="R1056" s="91"/>
      <c r="S1056" s="91"/>
    </row>
    <row r="1057" spans="1:19" hidden="1" x14ac:dyDescent="0.2">
      <c r="A1057" s="95" t="s">
        <v>618</v>
      </c>
      <c r="B1057" s="95">
        <f>_xlfn.XLOOKUP(D1057,'M A C R O S'!R:R,'M A C R O S'!I:I,0)</f>
        <v>0</v>
      </c>
      <c r="C1057" s="95">
        <f>_xlfn.XLOOKUP(J1057,'F U L L   S E T S  (-10%)'!T:T,'F U L L   S E T S  (-10%)'!J:J,0)+_xlfn.XLOOKUP(J1057,'M A C R O S'!R:R,'M A C R O S'!I:I,0)</f>
        <v>0</v>
      </c>
      <c r="D1057" s="95" t="s">
        <v>363</v>
      </c>
      <c r="E1057" s="95">
        <f t="shared" si="77"/>
        <v>0</v>
      </c>
      <c r="F1057" s="95">
        <v>10139</v>
      </c>
      <c r="G1057" s="95">
        <f t="shared" si="73"/>
        <v>0</v>
      </c>
      <c r="J1057" s="91" t="s">
        <v>112</v>
      </c>
      <c r="K1057" s="91"/>
      <c r="L1057" s="91"/>
      <c r="M1057" s="91"/>
      <c r="N1057" s="91"/>
      <c r="O1057" s="91"/>
      <c r="P1057" s="91"/>
      <c r="Q1057" s="91"/>
      <c r="R1057" s="91"/>
      <c r="S1057" s="91"/>
    </row>
    <row r="1058" spans="1:19" hidden="1" x14ac:dyDescent="0.2">
      <c r="A1058" s="95" t="s">
        <v>618</v>
      </c>
      <c r="B1058" s="95">
        <f>_xlfn.XLOOKUP(D1058,'M A C R O S'!R:R,'M A C R O S'!I:I,0)</f>
        <v>0</v>
      </c>
      <c r="C1058" s="95">
        <f>_xlfn.XLOOKUP(J1058,'F U L L   S E T S  (-10%)'!T:T,'F U L L   S E T S  (-10%)'!J:J,0)+_xlfn.XLOOKUP(J1058,'M A C R O S'!R:R,'M A C R O S'!I:I,0)</f>
        <v>0</v>
      </c>
      <c r="D1058" s="95" t="s">
        <v>365</v>
      </c>
      <c r="E1058" s="95">
        <f t="shared" si="77"/>
        <v>0</v>
      </c>
      <c r="F1058" s="95">
        <v>10139</v>
      </c>
      <c r="G1058" s="95">
        <f t="shared" si="73"/>
        <v>0</v>
      </c>
      <c r="J1058" s="91" t="s">
        <v>112</v>
      </c>
      <c r="K1058" s="91"/>
      <c r="L1058" s="91"/>
      <c r="M1058" s="91"/>
      <c r="N1058" s="91"/>
      <c r="O1058" s="91"/>
      <c r="P1058" s="91"/>
      <c r="Q1058" s="91"/>
      <c r="R1058" s="91"/>
      <c r="S1058" s="91"/>
    </row>
    <row r="1059" spans="1:19" hidden="1" x14ac:dyDescent="0.2">
      <c r="A1059" s="95" t="s">
        <v>618</v>
      </c>
      <c r="B1059" s="95">
        <f>_xlfn.XLOOKUP(D1059,'M A C R O S'!R:R,'M A C R O S'!I:I,0)</f>
        <v>0</v>
      </c>
      <c r="C1059" s="95">
        <f>_xlfn.XLOOKUP(J1059,'F U L L   S E T S  (-10%)'!T:T,'F U L L   S E T S  (-10%)'!J:J,0)+_xlfn.XLOOKUP(J1059,'M A C R O S'!R:R,'M A C R O S'!I:I,0)</f>
        <v>0</v>
      </c>
      <c r="D1059" s="95" t="s">
        <v>367</v>
      </c>
      <c r="E1059" s="95">
        <f t="shared" si="77"/>
        <v>0</v>
      </c>
      <c r="F1059" s="95">
        <v>10139</v>
      </c>
      <c r="G1059" s="95">
        <f t="shared" si="73"/>
        <v>0</v>
      </c>
      <c r="J1059" s="91" t="s">
        <v>112</v>
      </c>
      <c r="K1059" s="91"/>
      <c r="L1059" s="91"/>
      <c r="M1059" s="91"/>
      <c r="N1059" s="91"/>
      <c r="O1059" s="91"/>
      <c r="P1059" s="91"/>
      <c r="Q1059" s="91"/>
      <c r="R1059" s="91"/>
      <c r="S1059" s="91"/>
    </row>
    <row r="1060" spans="1:19" hidden="1" x14ac:dyDescent="0.2">
      <c r="A1060" s="95" t="s">
        <v>618</v>
      </c>
      <c r="B1060" s="95">
        <f>_xlfn.XLOOKUP(D1060,'M A C R O S'!R:R,'M A C R O S'!I:I,0)</f>
        <v>0</v>
      </c>
      <c r="C1060" s="95">
        <f>_xlfn.XLOOKUP(J1060,'F U L L   S E T S  (-10%)'!T:T,'F U L L   S E T S  (-10%)'!J:J,0)+_xlfn.XLOOKUP(J1060,'M A C R O S'!R:R,'M A C R O S'!I:I,0)</f>
        <v>0</v>
      </c>
      <c r="D1060" s="95" t="s">
        <v>369</v>
      </c>
      <c r="E1060" s="95">
        <f t="shared" si="77"/>
        <v>0</v>
      </c>
      <c r="F1060" s="95">
        <v>10139</v>
      </c>
      <c r="G1060" s="95">
        <f t="shared" si="73"/>
        <v>0</v>
      </c>
      <c r="J1060" s="91" t="s">
        <v>112</v>
      </c>
      <c r="K1060" s="91"/>
      <c r="L1060" s="91"/>
      <c r="M1060" s="91"/>
      <c r="N1060" s="91"/>
      <c r="O1060" s="91"/>
      <c r="P1060" s="91"/>
      <c r="Q1060" s="91"/>
      <c r="R1060" s="91"/>
      <c r="S1060" s="91"/>
    </row>
    <row r="1061" spans="1:19" hidden="1" x14ac:dyDescent="0.2">
      <c r="A1061" s="95" t="s">
        <v>618</v>
      </c>
      <c r="B1061" s="95">
        <f>_xlfn.XLOOKUP(D1061,'M A C R O S'!R:R,'M A C R O S'!I:I,0)</f>
        <v>0</v>
      </c>
      <c r="C1061" s="95">
        <f>_xlfn.XLOOKUP(J1061,'F U L L   S E T S  (-10%)'!T:T,'F U L L   S E T S  (-10%)'!J:J,0)+_xlfn.XLOOKUP(J1061,'M A C R O S'!R:R,'M A C R O S'!I:I,0)</f>
        <v>0</v>
      </c>
      <c r="D1061" s="95" t="s">
        <v>371</v>
      </c>
      <c r="E1061" s="95">
        <f t="shared" si="77"/>
        <v>0</v>
      </c>
      <c r="F1061" s="95">
        <v>10139</v>
      </c>
      <c r="G1061" s="95">
        <f t="shared" si="73"/>
        <v>0</v>
      </c>
      <c r="J1061" s="91" t="s">
        <v>112</v>
      </c>
      <c r="K1061" s="91"/>
      <c r="L1061" s="91"/>
      <c r="M1061" s="91"/>
      <c r="N1061" s="91"/>
      <c r="O1061" s="91"/>
      <c r="P1061" s="91"/>
      <c r="Q1061" s="91"/>
      <c r="R1061" s="91"/>
      <c r="S1061" s="91"/>
    </row>
    <row r="1062" spans="1:19" hidden="1" x14ac:dyDescent="0.2">
      <c r="A1062" s="95" t="s">
        <v>618</v>
      </c>
      <c r="B1062" s="95">
        <f>_xlfn.XLOOKUP(D1062,'M A C R O S'!R:R,'M A C R O S'!I:I,0)</f>
        <v>0</v>
      </c>
      <c r="C1062" s="95">
        <f>_xlfn.XLOOKUP(J1062,'F U L L   S E T S  (-10%)'!T:T,'F U L L   S E T S  (-10%)'!J:J,0)+_xlfn.XLOOKUP(J1062,'M A C R O S'!R:R,'M A C R O S'!I:I,0)</f>
        <v>0</v>
      </c>
      <c r="D1062" s="95" t="s">
        <v>373</v>
      </c>
      <c r="E1062" s="95">
        <f t="shared" si="77"/>
        <v>0</v>
      </c>
      <c r="F1062" s="95">
        <v>10139</v>
      </c>
      <c r="G1062" s="95">
        <f t="shared" si="73"/>
        <v>0</v>
      </c>
      <c r="J1062" s="91" t="s">
        <v>112</v>
      </c>
      <c r="K1062" s="91"/>
      <c r="L1062" s="91"/>
      <c r="M1062" s="91"/>
      <c r="N1062" s="91"/>
      <c r="O1062" s="91"/>
      <c r="P1062" s="91"/>
      <c r="Q1062" s="91"/>
      <c r="R1062" s="91"/>
      <c r="S1062" s="91"/>
    </row>
    <row r="1063" spans="1:19" hidden="1" x14ac:dyDescent="0.2">
      <c r="A1063" s="95" t="s">
        <v>618</v>
      </c>
      <c r="B1063" s="95">
        <f>_xlfn.XLOOKUP(D1063,'M A C R O S'!R:R,'M A C R O S'!I:I,0)</f>
        <v>0</v>
      </c>
      <c r="C1063" s="95">
        <f>_xlfn.XLOOKUP(J1063,'F U L L   S E T S  (-10%)'!T:T,'F U L L   S E T S  (-10%)'!J:J,0)+_xlfn.XLOOKUP(J1063,'M A C R O S'!R:R,'M A C R O S'!I:I,0)</f>
        <v>0</v>
      </c>
      <c r="D1063" s="95" t="s">
        <v>375</v>
      </c>
      <c r="E1063" s="95">
        <f t="shared" si="77"/>
        <v>0</v>
      </c>
      <c r="F1063" s="95">
        <v>10139</v>
      </c>
      <c r="G1063" s="95">
        <f t="shared" si="73"/>
        <v>0</v>
      </c>
      <c r="J1063" s="91" t="s">
        <v>112</v>
      </c>
      <c r="K1063" s="91"/>
      <c r="L1063" s="91"/>
      <c r="M1063" s="91"/>
      <c r="N1063" s="91"/>
      <c r="O1063" s="91"/>
      <c r="P1063" s="91"/>
      <c r="Q1063" s="91"/>
      <c r="R1063" s="91"/>
      <c r="S1063" s="91"/>
    </row>
    <row r="1064" spans="1:19" hidden="1" x14ac:dyDescent="0.2">
      <c r="A1064" s="95" t="s">
        <v>618</v>
      </c>
      <c r="B1064" s="95">
        <f>_xlfn.XLOOKUP(D1064,'M A C R O S'!R:R,'M A C R O S'!I:I,0)</f>
        <v>0</v>
      </c>
      <c r="C1064" s="95">
        <f>_xlfn.XLOOKUP(J1064,'F U L L   S E T S  (-10%)'!T:T,'F U L L   S E T S  (-10%)'!J:J,0)+_xlfn.XLOOKUP(J1064,'M A C R O S'!R:R,'M A C R O S'!I:I,0)</f>
        <v>0</v>
      </c>
      <c r="D1064" s="95" t="s">
        <v>377</v>
      </c>
      <c r="E1064" s="95">
        <f t="shared" si="77"/>
        <v>0</v>
      </c>
      <c r="F1064" s="95">
        <v>10139</v>
      </c>
      <c r="G1064" s="95">
        <f t="shared" si="73"/>
        <v>0</v>
      </c>
      <c r="J1064" s="91" t="s">
        <v>112</v>
      </c>
      <c r="K1064" s="91"/>
      <c r="L1064" s="91"/>
      <c r="M1064" s="91"/>
      <c r="N1064" s="91"/>
      <c r="O1064" s="91"/>
      <c r="P1064" s="91"/>
      <c r="Q1064" s="91"/>
      <c r="R1064" s="91"/>
      <c r="S1064" s="91"/>
    </row>
    <row r="1065" spans="1:19" hidden="1" x14ac:dyDescent="0.2">
      <c r="A1065" s="95" t="s">
        <v>618</v>
      </c>
      <c r="B1065" s="95">
        <f>_xlfn.XLOOKUP(D1065,'M A C R O S'!R:R,'M A C R O S'!I:I,0)</f>
        <v>0</v>
      </c>
      <c r="C1065" s="95">
        <f>_xlfn.XLOOKUP(J1065,'F U L L   S E T S  (-10%)'!T:T,'F U L L   S E T S  (-10%)'!J:J,0)+_xlfn.XLOOKUP(J1065,'M A C R O S'!R:R,'M A C R O S'!I:I,0)</f>
        <v>0</v>
      </c>
      <c r="D1065" s="95" t="s">
        <v>379</v>
      </c>
      <c r="E1065" s="95">
        <f t="shared" si="77"/>
        <v>0</v>
      </c>
      <c r="F1065" s="95">
        <v>10139</v>
      </c>
      <c r="G1065" s="95">
        <f t="shared" si="73"/>
        <v>0</v>
      </c>
      <c r="J1065" s="91" t="s">
        <v>112</v>
      </c>
      <c r="K1065" s="91"/>
      <c r="L1065" s="91"/>
      <c r="M1065" s="91"/>
      <c r="N1065" s="91"/>
      <c r="O1065" s="91"/>
      <c r="P1065" s="91"/>
      <c r="Q1065" s="91"/>
      <c r="R1065" s="91"/>
      <c r="S1065" s="91"/>
    </row>
    <row r="1066" spans="1:19" hidden="1" x14ac:dyDescent="0.2">
      <c r="A1066" s="95" t="s">
        <v>618</v>
      </c>
      <c r="B1066" s="95">
        <f>_xlfn.XLOOKUP(D1066,'M A C R O S'!R:R,'M A C R O S'!I:I,0)</f>
        <v>0</v>
      </c>
      <c r="C1066" s="95">
        <f>_xlfn.XLOOKUP(J1066,'F U L L   S E T S  (-10%)'!T:T,'F U L L   S E T S  (-10%)'!J:J,0)+_xlfn.XLOOKUP(J1066,'M A C R O S'!R:R,'M A C R O S'!I:I,0)</f>
        <v>0</v>
      </c>
      <c r="D1066" s="95" t="s">
        <v>381</v>
      </c>
      <c r="E1066" s="95">
        <f t="shared" si="77"/>
        <v>0</v>
      </c>
      <c r="F1066" s="95">
        <v>10139</v>
      </c>
      <c r="G1066" s="95">
        <f t="shared" si="73"/>
        <v>0</v>
      </c>
      <c r="J1066" s="91" t="s">
        <v>112</v>
      </c>
      <c r="K1066" s="91"/>
      <c r="L1066" s="91"/>
      <c r="M1066" s="91"/>
      <c r="N1066" s="91"/>
      <c r="O1066" s="91"/>
      <c r="P1066" s="91"/>
      <c r="Q1066" s="91"/>
      <c r="R1066" s="91"/>
      <c r="S1066" s="91"/>
    </row>
    <row r="1067" spans="1:19" hidden="1" x14ac:dyDescent="0.2">
      <c r="A1067" s="95" t="s">
        <v>618</v>
      </c>
      <c r="B1067" s="95">
        <f>_xlfn.XLOOKUP(D1067,'M A C R O S'!R:R,'M A C R O S'!I:I,0)</f>
        <v>0</v>
      </c>
      <c r="C1067" s="95">
        <f>_xlfn.XLOOKUP(J1067,'F U L L   S E T S  (-10%)'!T:T,'F U L L   S E T S  (-10%)'!J:J,0)+_xlfn.XLOOKUP(J1067,'M A C R O S'!R:R,'M A C R O S'!I:I,0)</f>
        <v>0</v>
      </c>
      <c r="D1067" s="95" t="s">
        <v>383</v>
      </c>
      <c r="E1067" s="95">
        <f t="shared" si="77"/>
        <v>0</v>
      </c>
      <c r="F1067" s="95">
        <v>10139</v>
      </c>
      <c r="G1067" s="95">
        <f t="shared" si="73"/>
        <v>0</v>
      </c>
      <c r="J1067" s="91" t="s">
        <v>112</v>
      </c>
      <c r="K1067" s="91"/>
      <c r="L1067" s="91"/>
      <c r="M1067" s="91"/>
      <c r="N1067" s="91"/>
      <c r="O1067" s="91"/>
      <c r="P1067" s="91"/>
      <c r="Q1067" s="91"/>
      <c r="R1067" s="91"/>
      <c r="S1067" s="91"/>
    </row>
    <row r="1068" spans="1:19" hidden="1" x14ac:dyDescent="0.2">
      <c r="A1068" s="95" t="s">
        <v>618</v>
      </c>
      <c r="B1068" s="95">
        <f>_xlfn.XLOOKUP(D1068,'M A C R O S'!R:R,'M A C R O S'!I:I,0)</f>
        <v>0</v>
      </c>
      <c r="C1068" s="95">
        <f>_xlfn.XLOOKUP(J1068,'F U L L   S E T S  (-10%)'!T:T,'F U L L   S E T S  (-10%)'!J:J,0)+_xlfn.XLOOKUP(J1068,'M A C R O S'!R:R,'M A C R O S'!I:I,0)</f>
        <v>0</v>
      </c>
      <c r="D1068" s="95" t="s">
        <v>385</v>
      </c>
      <c r="E1068" s="95">
        <f t="shared" si="77"/>
        <v>0</v>
      </c>
      <c r="F1068" s="95">
        <v>10139</v>
      </c>
      <c r="G1068" s="95">
        <f t="shared" si="73"/>
        <v>0</v>
      </c>
      <c r="J1068" s="91" t="s">
        <v>112</v>
      </c>
      <c r="K1068" s="91"/>
      <c r="L1068" s="91"/>
      <c r="M1068" s="91"/>
      <c r="N1068" s="91"/>
      <c r="O1068" s="91"/>
      <c r="P1068" s="91"/>
      <c r="Q1068" s="91"/>
      <c r="R1068" s="91"/>
      <c r="S1068" s="91"/>
    </row>
    <row r="1069" spans="1:19" hidden="1" x14ac:dyDescent="0.2">
      <c r="A1069" s="95" t="s">
        <v>618</v>
      </c>
      <c r="B1069" s="95">
        <f>_xlfn.XLOOKUP(D1069,'M A C R O S'!R:R,'M A C R O S'!I:I,0)</f>
        <v>0</v>
      </c>
      <c r="C1069" s="95">
        <f>_xlfn.XLOOKUP(J1069,'F U L L   S E T S  (-10%)'!T:T,'F U L L   S E T S  (-10%)'!J:J,0)+_xlfn.XLOOKUP(J1069,'M A C R O S'!R:R,'M A C R O S'!I:I,0)</f>
        <v>0</v>
      </c>
      <c r="D1069" s="95" t="s">
        <v>387</v>
      </c>
      <c r="E1069" s="95">
        <f t="shared" si="77"/>
        <v>0</v>
      </c>
      <c r="F1069" s="95">
        <v>10139</v>
      </c>
      <c r="G1069" s="95">
        <f t="shared" si="73"/>
        <v>0</v>
      </c>
      <c r="J1069" s="91" t="s">
        <v>112</v>
      </c>
      <c r="K1069" s="91"/>
      <c r="L1069" s="91"/>
      <c r="M1069" s="91"/>
      <c r="N1069" s="91"/>
      <c r="O1069" s="91"/>
      <c r="P1069" s="91"/>
      <c r="Q1069" s="91"/>
      <c r="R1069" s="91"/>
      <c r="S1069" s="91"/>
    </row>
    <row r="1070" spans="1:19" hidden="1" x14ac:dyDescent="0.2">
      <c r="A1070" s="161" t="s">
        <v>618</v>
      </c>
      <c r="B1070" s="161">
        <f>_xlfn.XLOOKUP(D1070,'M A C R O S'!R:R,'M A C R O S'!J:J,0)</f>
        <v>0</v>
      </c>
      <c r="C1070" s="161">
        <f>_xlfn.XLOOKUP(J1070,'F U L L   S E T S  (-10%)'!T:T,'F U L L   S E T S  (-10%)'!K:K,0)+_xlfn.XLOOKUP(J1070,'M A C R O S'!R:R,'M A C R O S'!J:J,0)</f>
        <v>0</v>
      </c>
      <c r="D1070" s="161" t="s">
        <v>321</v>
      </c>
      <c r="E1070" s="161">
        <f t="shared" si="77"/>
        <v>0</v>
      </c>
      <c r="F1070" s="161">
        <v>10131</v>
      </c>
      <c r="G1070" s="161">
        <f t="shared" si="73"/>
        <v>0</v>
      </c>
      <c r="J1070" s="91" t="s">
        <v>104</v>
      </c>
      <c r="K1070" s="91"/>
      <c r="L1070" s="91"/>
      <c r="M1070" s="91"/>
      <c r="N1070" s="91"/>
      <c r="O1070" s="91"/>
      <c r="P1070" s="91"/>
      <c r="Q1070" s="91"/>
      <c r="R1070" s="91"/>
      <c r="S1070" s="91"/>
    </row>
    <row r="1071" spans="1:19" hidden="1" x14ac:dyDescent="0.2">
      <c r="A1071" s="95" t="s">
        <v>618</v>
      </c>
      <c r="B1071" s="95">
        <f>_xlfn.XLOOKUP(D1071,'M A C R O S'!R:R,'M A C R O S'!J:J,0)</f>
        <v>0</v>
      </c>
      <c r="C1071" s="95">
        <f>_xlfn.XLOOKUP(J1071,'F U L L   S E T S  (-10%)'!T:T,'F U L L   S E T S  (-10%)'!K:K,0)+_xlfn.XLOOKUP(J1071,'M A C R O S'!R:R,'M A C R O S'!J:J,0)</f>
        <v>0</v>
      </c>
      <c r="D1071" s="95" t="s">
        <v>323</v>
      </c>
      <c r="E1071" s="95">
        <f t="shared" si="77"/>
        <v>0</v>
      </c>
      <c r="F1071" s="95">
        <v>10131</v>
      </c>
      <c r="G1071" s="95">
        <f t="shared" si="73"/>
        <v>0</v>
      </c>
      <c r="J1071" s="91" t="s">
        <v>104</v>
      </c>
      <c r="K1071" s="91"/>
      <c r="L1071" s="91"/>
      <c r="M1071" s="91"/>
      <c r="N1071" s="91"/>
      <c r="O1071" s="91"/>
      <c r="P1071" s="91"/>
      <c r="Q1071" s="91"/>
      <c r="R1071" s="91"/>
      <c r="S1071" s="91"/>
    </row>
    <row r="1072" spans="1:19" hidden="1" x14ac:dyDescent="0.2">
      <c r="A1072" s="95" t="s">
        <v>618</v>
      </c>
      <c r="B1072" s="95">
        <f>_xlfn.XLOOKUP(D1072,'M A C R O S'!R:R,'M A C R O S'!J:J,0)</f>
        <v>0</v>
      </c>
      <c r="C1072" s="95">
        <f>_xlfn.XLOOKUP(J1072,'F U L L   S E T S  (-10%)'!T:T,'F U L L   S E T S  (-10%)'!K:K,0)+_xlfn.XLOOKUP(J1072,'M A C R O S'!R:R,'M A C R O S'!J:J,0)</f>
        <v>0</v>
      </c>
      <c r="D1072" s="95" t="s">
        <v>325</v>
      </c>
      <c r="E1072" s="95">
        <f t="shared" si="77"/>
        <v>0</v>
      </c>
      <c r="F1072" s="95">
        <v>10131</v>
      </c>
      <c r="G1072" s="95">
        <f t="shared" si="73"/>
        <v>0</v>
      </c>
      <c r="J1072" s="91" t="s">
        <v>104</v>
      </c>
      <c r="K1072" s="91"/>
      <c r="L1072" s="91"/>
      <c r="M1072" s="91"/>
      <c r="N1072" s="91"/>
      <c r="O1072" s="91"/>
      <c r="P1072" s="91"/>
      <c r="Q1072" s="91"/>
      <c r="R1072" s="91"/>
      <c r="S1072" s="91"/>
    </row>
    <row r="1073" spans="1:19" hidden="1" x14ac:dyDescent="0.2">
      <c r="A1073" s="95" t="s">
        <v>618</v>
      </c>
      <c r="B1073" s="95">
        <f>_xlfn.XLOOKUP(D1073,'M A C R O S'!R:R,'M A C R O S'!J:J,0)</f>
        <v>0</v>
      </c>
      <c r="C1073" s="95">
        <f>_xlfn.XLOOKUP(J1073,'F U L L   S E T S  (-10%)'!T:T,'F U L L   S E T S  (-10%)'!K:K,0)+_xlfn.XLOOKUP(J1073,'M A C R O S'!R:R,'M A C R O S'!J:J,0)</f>
        <v>0</v>
      </c>
      <c r="D1073" s="95" t="s">
        <v>327</v>
      </c>
      <c r="E1073" s="95">
        <f t="shared" si="77"/>
        <v>0</v>
      </c>
      <c r="F1073" s="95">
        <v>10131</v>
      </c>
      <c r="G1073" s="95">
        <f t="shared" si="73"/>
        <v>0</v>
      </c>
      <c r="J1073" s="91" t="s">
        <v>104</v>
      </c>
      <c r="K1073" s="91"/>
      <c r="L1073" s="91"/>
      <c r="M1073" s="91"/>
      <c r="N1073" s="91"/>
      <c r="O1073" s="91"/>
      <c r="P1073" s="91"/>
      <c r="Q1073" s="91"/>
      <c r="R1073" s="91"/>
      <c r="S1073" s="91"/>
    </row>
    <row r="1074" spans="1:19" hidden="1" x14ac:dyDescent="0.2">
      <c r="A1074" s="95" t="s">
        <v>618</v>
      </c>
      <c r="B1074" s="95">
        <f>_xlfn.XLOOKUP(D1074,'M A C R O S'!R:R,'M A C R O S'!J:J,0)</f>
        <v>0</v>
      </c>
      <c r="C1074" s="95">
        <f>_xlfn.XLOOKUP(J1074,'F U L L   S E T S  (-10%)'!T:T,'F U L L   S E T S  (-10%)'!K:K,0)+_xlfn.XLOOKUP(J1074,'M A C R O S'!R:R,'M A C R O S'!J:J,0)</f>
        <v>0</v>
      </c>
      <c r="D1074" s="95" t="s">
        <v>329</v>
      </c>
      <c r="E1074" s="95">
        <f t="shared" si="77"/>
        <v>0</v>
      </c>
      <c r="F1074" s="95">
        <v>10131</v>
      </c>
      <c r="G1074" s="95">
        <f t="shared" si="73"/>
        <v>0</v>
      </c>
      <c r="J1074" s="91" t="s">
        <v>104</v>
      </c>
      <c r="K1074" s="91"/>
      <c r="L1074" s="91"/>
      <c r="M1074" s="91"/>
      <c r="N1074" s="91"/>
      <c r="O1074" s="91"/>
      <c r="P1074" s="91"/>
      <c r="Q1074" s="91"/>
      <c r="R1074" s="91"/>
      <c r="S1074" s="91"/>
    </row>
    <row r="1075" spans="1:19" hidden="1" x14ac:dyDescent="0.2">
      <c r="A1075" s="95" t="s">
        <v>618</v>
      </c>
      <c r="B1075" s="95">
        <f>_xlfn.XLOOKUP(D1075,'M A C R O S'!R:R,'M A C R O S'!J:J,0)</f>
        <v>0</v>
      </c>
      <c r="C1075" s="95">
        <f>_xlfn.XLOOKUP(J1075,'F U L L   S E T S  (-10%)'!T:T,'F U L L   S E T S  (-10%)'!K:K,0)+_xlfn.XLOOKUP(J1075,'M A C R O S'!R:R,'M A C R O S'!J:J,0)</f>
        <v>0</v>
      </c>
      <c r="D1075" s="141" t="s">
        <v>331</v>
      </c>
      <c r="E1075" s="95">
        <f t="shared" ref="E1075:E1078" si="78">SUM(B1075:C1075)</f>
        <v>0</v>
      </c>
      <c r="F1075" s="95">
        <v>10131</v>
      </c>
      <c r="G1075" s="95">
        <f t="shared" si="73"/>
        <v>0</v>
      </c>
      <c r="J1075" s="91" t="s">
        <v>104</v>
      </c>
      <c r="K1075" s="91"/>
      <c r="L1075" s="91"/>
      <c r="M1075" s="91"/>
      <c r="N1075" s="91"/>
      <c r="O1075" s="91"/>
      <c r="P1075" s="91"/>
      <c r="Q1075" s="91"/>
      <c r="R1075" s="91"/>
      <c r="S1075" s="91"/>
    </row>
    <row r="1076" spans="1:19" hidden="1" x14ac:dyDescent="0.2">
      <c r="A1076" s="95" t="s">
        <v>618</v>
      </c>
      <c r="B1076" s="95">
        <f>_xlfn.XLOOKUP(D1076,'M A C R O S'!R:R,'M A C R O S'!J:J,0)</f>
        <v>0</v>
      </c>
      <c r="C1076" s="95">
        <f>_xlfn.XLOOKUP(J1076,'F U L L   S E T S  (-10%)'!T:T,'F U L L   S E T S  (-10%)'!K:K,0)+_xlfn.XLOOKUP(J1076,'M A C R O S'!R:R,'M A C R O S'!J:J,0)</f>
        <v>0</v>
      </c>
      <c r="D1076" s="140" t="s">
        <v>333</v>
      </c>
      <c r="E1076" s="95">
        <f t="shared" si="78"/>
        <v>0</v>
      </c>
      <c r="F1076" s="95">
        <v>10131</v>
      </c>
      <c r="G1076" s="95">
        <f t="shared" si="73"/>
        <v>0</v>
      </c>
      <c r="J1076" s="91" t="s">
        <v>104</v>
      </c>
      <c r="K1076" s="91"/>
      <c r="L1076" s="91"/>
      <c r="M1076" s="91"/>
      <c r="N1076" s="91"/>
      <c r="O1076" s="91"/>
      <c r="P1076" s="91"/>
      <c r="Q1076" s="91"/>
      <c r="R1076" s="91"/>
      <c r="S1076" s="91"/>
    </row>
    <row r="1077" spans="1:19" hidden="1" x14ac:dyDescent="0.2">
      <c r="A1077" s="95" t="s">
        <v>618</v>
      </c>
      <c r="B1077" s="95">
        <f>_xlfn.XLOOKUP(D1077,'M A C R O S'!R:R,'M A C R O S'!J:J,0)</f>
        <v>0</v>
      </c>
      <c r="C1077" s="95">
        <f>_xlfn.XLOOKUP(J1077,'F U L L   S E T S  (-10%)'!T:T,'F U L L   S E T S  (-10%)'!K:K,0)+_xlfn.XLOOKUP(J1077,'M A C R O S'!R:R,'M A C R O S'!J:J,0)</f>
        <v>0</v>
      </c>
      <c r="D1077" s="141" t="s">
        <v>335</v>
      </c>
      <c r="E1077" s="95">
        <f t="shared" si="78"/>
        <v>0</v>
      </c>
      <c r="F1077" s="95">
        <v>10131</v>
      </c>
      <c r="G1077" s="95">
        <f t="shared" si="73"/>
        <v>0</v>
      </c>
      <c r="J1077" s="91" t="s">
        <v>104</v>
      </c>
      <c r="K1077" s="91"/>
      <c r="L1077" s="91"/>
      <c r="M1077" s="91"/>
      <c r="N1077" s="91"/>
      <c r="O1077" s="91"/>
      <c r="P1077" s="91"/>
      <c r="Q1077" s="91"/>
      <c r="R1077" s="91"/>
      <c r="S1077" s="91"/>
    </row>
    <row r="1078" spans="1:19" hidden="1" x14ac:dyDescent="0.2">
      <c r="A1078" s="95" t="s">
        <v>618</v>
      </c>
      <c r="B1078" s="95">
        <f>_xlfn.XLOOKUP(D1078,'M A C R O S'!R:R,'M A C R O S'!J:J,0)</f>
        <v>0</v>
      </c>
      <c r="C1078" s="95">
        <f>_xlfn.XLOOKUP(J1078,'F U L L   S E T S  (-10%)'!T:T,'F U L L   S E T S  (-10%)'!K:K,0)+_xlfn.XLOOKUP(J1078,'M A C R O S'!R:R,'M A C R O S'!J:J,0)</f>
        <v>0</v>
      </c>
      <c r="D1078" s="140" t="s">
        <v>337</v>
      </c>
      <c r="E1078" s="95">
        <f t="shared" si="78"/>
        <v>0</v>
      </c>
      <c r="F1078" s="95">
        <v>10131</v>
      </c>
      <c r="G1078" s="95">
        <f t="shared" si="73"/>
        <v>0</v>
      </c>
      <c r="J1078" s="91" t="s">
        <v>104</v>
      </c>
      <c r="K1078" s="91"/>
      <c r="L1078" s="91"/>
      <c r="M1078" s="91"/>
      <c r="N1078" s="91"/>
      <c r="O1078" s="91"/>
      <c r="P1078" s="91"/>
      <c r="Q1078" s="91"/>
      <c r="R1078" s="91"/>
      <c r="S1078" s="91"/>
    </row>
    <row r="1079" spans="1:19" hidden="1" x14ac:dyDescent="0.2">
      <c r="A1079" s="163" t="s">
        <v>618</v>
      </c>
      <c r="B1079" s="163">
        <f>_xlfn.XLOOKUP(D1079,'M A C R O S'!R:R,'M A C R O S'!J:J,0)</f>
        <v>0</v>
      </c>
      <c r="C1079" s="163">
        <f>_xlfn.XLOOKUP(J1079,'F U L L   S E T S  (-10%)'!T:T,'F U L L   S E T S  (-10%)'!K:K,0)+_xlfn.XLOOKUP(J1079,'M A C R O S'!R:R,'M A C R O S'!J:J,0)</f>
        <v>0</v>
      </c>
      <c r="D1079" s="163" t="s">
        <v>359</v>
      </c>
      <c r="E1079" s="163">
        <f t="shared" ref="E1079:E1098" si="79">SUM(B1079:C1079)</f>
        <v>0</v>
      </c>
      <c r="F1079" s="163">
        <v>10131</v>
      </c>
      <c r="G1079" s="161">
        <f t="shared" si="73"/>
        <v>0</v>
      </c>
      <c r="J1079" s="91" t="s">
        <v>112</v>
      </c>
      <c r="K1079" s="91"/>
      <c r="L1079" s="91"/>
      <c r="M1079" s="91"/>
      <c r="N1079" s="91"/>
      <c r="O1079" s="91"/>
      <c r="P1079" s="91"/>
      <c r="Q1079" s="91"/>
      <c r="R1079" s="91"/>
      <c r="S1079" s="91"/>
    </row>
    <row r="1080" spans="1:19" hidden="1" x14ac:dyDescent="0.2">
      <c r="A1080" s="95" t="s">
        <v>618</v>
      </c>
      <c r="B1080" s="95">
        <f>_xlfn.XLOOKUP(D1080,'M A C R O S'!R:R,'M A C R O S'!J:J,0)</f>
        <v>0</v>
      </c>
      <c r="C1080" s="95">
        <f>_xlfn.XLOOKUP(J1080,'F U L L   S E T S  (-10%)'!T:T,'F U L L   S E T S  (-10%)'!K:K,0)+_xlfn.XLOOKUP(J1080,'M A C R O S'!R:R,'M A C R O S'!J:J,0)</f>
        <v>0</v>
      </c>
      <c r="D1080" s="95" t="s">
        <v>361</v>
      </c>
      <c r="E1080" s="95">
        <f t="shared" si="79"/>
        <v>0</v>
      </c>
      <c r="F1080" s="95">
        <v>10131</v>
      </c>
      <c r="G1080" s="95">
        <f t="shared" si="73"/>
        <v>0</v>
      </c>
      <c r="J1080" s="91" t="s">
        <v>112</v>
      </c>
      <c r="K1080" s="91"/>
      <c r="L1080" s="91"/>
      <c r="M1080" s="91"/>
      <c r="N1080" s="91"/>
      <c r="O1080" s="91"/>
      <c r="P1080" s="91"/>
      <c r="Q1080" s="91"/>
      <c r="R1080" s="91"/>
      <c r="S1080" s="91"/>
    </row>
    <row r="1081" spans="1:19" hidden="1" x14ac:dyDescent="0.2">
      <c r="A1081" s="95" t="s">
        <v>618</v>
      </c>
      <c r="B1081" s="95">
        <f>_xlfn.XLOOKUP(D1081,'M A C R O S'!R:R,'M A C R O S'!J:J,0)</f>
        <v>0</v>
      </c>
      <c r="C1081" s="95">
        <f>_xlfn.XLOOKUP(J1081,'F U L L   S E T S  (-10%)'!T:T,'F U L L   S E T S  (-10%)'!K:K,0)+_xlfn.XLOOKUP(J1081,'M A C R O S'!R:R,'M A C R O S'!J:J,0)</f>
        <v>0</v>
      </c>
      <c r="D1081" s="95" t="s">
        <v>363</v>
      </c>
      <c r="E1081" s="95">
        <f t="shared" si="79"/>
        <v>0</v>
      </c>
      <c r="F1081" s="95">
        <v>10131</v>
      </c>
      <c r="G1081" s="95">
        <f t="shared" si="73"/>
        <v>0</v>
      </c>
      <c r="J1081" s="91" t="s">
        <v>112</v>
      </c>
      <c r="K1081" s="91"/>
      <c r="L1081" s="91"/>
      <c r="M1081" s="91"/>
      <c r="N1081" s="91"/>
      <c r="O1081" s="91"/>
      <c r="P1081" s="91"/>
      <c r="Q1081" s="91"/>
      <c r="R1081" s="91"/>
      <c r="S1081" s="91"/>
    </row>
    <row r="1082" spans="1:19" hidden="1" x14ac:dyDescent="0.2">
      <c r="A1082" s="95" t="s">
        <v>618</v>
      </c>
      <c r="B1082" s="95">
        <f>_xlfn.XLOOKUP(D1082,'M A C R O S'!R:R,'M A C R O S'!J:J,0)</f>
        <v>0</v>
      </c>
      <c r="C1082" s="95">
        <f>_xlfn.XLOOKUP(J1082,'F U L L   S E T S  (-10%)'!T:T,'F U L L   S E T S  (-10%)'!K:K,0)+_xlfn.XLOOKUP(J1082,'M A C R O S'!R:R,'M A C R O S'!J:J,0)</f>
        <v>0</v>
      </c>
      <c r="D1082" s="95" t="s">
        <v>365</v>
      </c>
      <c r="E1082" s="95">
        <f t="shared" si="79"/>
        <v>0</v>
      </c>
      <c r="F1082" s="95">
        <v>10131</v>
      </c>
      <c r="G1082" s="95">
        <f t="shared" si="73"/>
        <v>0</v>
      </c>
      <c r="J1082" s="91" t="s">
        <v>112</v>
      </c>
      <c r="K1082" s="91"/>
      <c r="L1082" s="91"/>
      <c r="M1082" s="91"/>
      <c r="N1082" s="91"/>
      <c r="O1082" s="91"/>
      <c r="P1082" s="91"/>
      <c r="Q1082" s="91"/>
      <c r="R1082" s="91"/>
      <c r="S1082" s="91"/>
    </row>
    <row r="1083" spans="1:19" hidden="1" x14ac:dyDescent="0.2">
      <c r="A1083" s="95" t="s">
        <v>618</v>
      </c>
      <c r="B1083" s="95">
        <f>_xlfn.XLOOKUP(D1083,'M A C R O S'!R:R,'M A C R O S'!J:J,0)</f>
        <v>0</v>
      </c>
      <c r="C1083" s="95">
        <f>_xlfn.XLOOKUP(J1083,'F U L L   S E T S  (-10%)'!T:T,'F U L L   S E T S  (-10%)'!K:K,0)+_xlfn.XLOOKUP(J1083,'M A C R O S'!R:R,'M A C R O S'!J:J,0)</f>
        <v>0</v>
      </c>
      <c r="D1083" s="95" t="s">
        <v>367</v>
      </c>
      <c r="E1083" s="95">
        <f t="shared" si="79"/>
        <v>0</v>
      </c>
      <c r="F1083" s="95">
        <v>10131</v>
      </c>
      <c r="G1083" s="95">
        <f t="shared" si="73"/>
        <v>0</v>
      </c>
      <c r="J1083" s="91" t="s">
        <v>112</v>
      </c>
      <c r="K1083" s="91"/>
      <c r="L1083" s="91"/>
      <c r="M1083" s="91"/>
      <c r="N1083" s="91"/>
      <c r="O1083" s="91"/>
      <c r="P1083" s="91"/>
      <c r="Q1083" s="91"/>
      <c r="R1083" s="91"/>
      <c r="S1083" s="91"/>
    </row>
    <row r="1084" spans="1:19" hidden="1" x14ac:dyDescent="0.2">
      <c r="A1084" s="95" t="s">
        <v>618</v>
      </c>
      <c r="B1084" s="95">
        <f>_xlfn.XLOOKUP(D1084,'M A C R O S'!R:R,'M A C R O S'!J:J,0)</f>
        <v>0</v>
      </c>
      <c r="C1084" s="95">
        <f>_xlfn.XLOOKUP(J1084,'F U L L   S E T S  (-10%)'!T:T,'F U L L   S E T S  (-10%)'!K:K,0)+_xlfn.XLOOKUP(J1084,'M A C R O S'!R:R,'M A C R O S'!J:J,0)</f>
        <v>0</v>
      </c>
      <c r="D1084" s="95" t="s">
        <v>369</v>
      </c>
      <c r="E1084" s="95">
        <f t="shared" si="79"/>
        <v>0</v>
      </c>
      <c r="F1084" s="95">
        <v>10131</v>
      </c>
      <c r="G1084" s="95">
        <f t="shared" si="73"/>
        <v>0</v>
      </c>
      <c r="J1084" s="91" t="s">
        <v>112</v>
      </c>
      <c r="K1084" s="91"/>
      <c r="L1084" s="91"/>
      <c r="M1084" s="91"/>
      <c r="N1084" s="91"/>
      <c r="O1084" s="91"/>
      <c r="P1084" s="91"/>
      <c r="Q1084" s="91"/>
      <c r="R1084" s="91"/>
      <c r="S1084" s="91"/>
    </row>
    <row r="1085" spans="1:19" hidden="1" x14ac:dyDescent="0.2">
      <c r="A1085" s="95" t="s">
        <v>618</v>
      </c>
      <c r="B1085" s="95">
        <f>_xlfn.XLOOKUP(D1085,'M A C R O S'!R:R,'M A C R O S'!J:J,0)</f>
        <v>0</v>
      </c>
      <c r="C1085" s="95">
        <f>_xlfn.XLOOKUP(J1085,'F U L L   S E T S  (-10%)'!T:T,'F U L L   S E T S  (-10%)'!K:K,0)+_xlfn.XLOOKUP(J1085,'M A C R O S'!R:R,'M A C R O S'!J:J,0)</f>
        <v>0</v>
      </c>
      <c r="D1085" s="95" t="s">
        <v>371</v>
      </c>
      <c r="E1085" s="95">
        <f t="shared" si="79"/>
        <v>0</v>
      </c>
      <c r="F1085" s="95">
        <v>10131</v>
      </c>
      <c r="G1085" s="95">
        <f t="shared" si="73"/>
        <v>0</v>
      </c>
      <c r="J1085" s="91" t="s">
        <v>112</v>
      </c>
      <c r="K1085" s="91"/>
      <c r="L1085" s="91"/>
      <c r="M1085" s="91"/>
      <c r="N1085" s="91"/>
      <c r="O1085" s="91"/>
      <c r="P1085" s="91"/>
      <c r="Q1085" s="91"/>
      <c r="R1085" s="91"/>
      <c r="S1085" s="91"/>
    </row>
    <row r="1086" spans="1:19" hidden="1" x14ac:dyDescent="0.2">
      <c r="A1086" s="95" t="s">
        <v>618</v>
      </c>
      <c r="B1086" s="95">
        <f>_xlfn.XLOOKUP(D1086,'M A C R O S'!R:R,'M A C R O S'!J:J,0)</f>
        <v>0</v>
      </c>
      <c r="C1086" s="95">
        <f>_xlfn.XLOOKUP(J1086,'F U L L   S E T S  (-10%)'!T:T,'F U L L   S E T S  (-10%)'!K:K,0)+_xlfn.XLOOKUP(J1086,'M A C R O S'!R:R,'M A C R O S'!J:J,0)</f>
        <v>0</v>
      </c>
      <c r="D1086" s="95" t="s">
        <v>373</v>
      </c>
      <c r="E1086" s="95">
        <f t="shared" si="79"/>
        <v>0</v>
      </c>
      <c r="F1086" s="95">
        <v>10131</v>
      </c>
      <c r="G1086" s="95">
        <f t="shared" si="73"/>
        <v>0</v>
      </c>
      <c r="J1086" s="91" t="s">
        <v>112</v>
      </c>
      <c r="K1086" s="91"/>
      <c r="L1086" s="91"/>
      <c r="M1086" s="91"/>
      <c r="N1086" s="91"/>
      <c r="O1086" s="91"/>
      <c r="P1086" s="91"/>
      <c r="Q1086" s="91"/>
      <c r="R1086" s="91"/>
      <c r="S1086" s="91"/>
    </row>
    <row r="1087" spans="1:19" hidden="1" x14ac:dyDescent="0.2">
      <c r="A1087" s="95" t="s">
        <v>618</v>
      </c>
      <c r="B1087" s="95">
        <f>_xlfn.XLOOKUP(D1087,'M A C R O S'!R:R,'M A C R O S'!J:J,0)</f>
        <v>0</v>
      </c>
      <c r="C1087" s="95">
        <f>_xlfn.XLOOKUP(J1087,'F U L L   S E T S  (-10%)'!T:T,'F U L L   S E T S  (-10%)'!K:K,0)+_xlfn.XLOOKUP(J1087,'M A C R O S'!R:R,'M A C R O S'!J:J,0)</f>
        <v>0</v>
      </c>
      <c r="D1087" s="95" t="s">
        <v>375</v>
      </c>
      <c r="E1087" s="95">
        <f t="shared" si="79"/>
        <v>0</v>
      </c>
      <c r="F1087" s="95">
        <v>10131</v>
      </c>
      <c r="G1087" s="95">
        <f t="shared" si="73"/>
        <v>0</v>
      </c>
      <c r="J1087" s="91" t="s">
        <v>112</v>
      </c>
      <c r="K1087" s="91"/>
      <c r="L1087" s="91"/>
      <c r="M1087" s="91"/>
      <c r="N1087" s="91"/>
      <c r="O1087" s="91"/>
      <c r="P1087" s="91"/>
      <c r="Q1087" s="91"/>
      <c r="R1087" s="91"/>
      <c r="S1087" s="91"/>
    </row>
    <row r="1088" spans="1:19" hidden="1" x14ac:dyDescent="0.2">
      <c r="A1088" s="95" t="s">
        <v>618</v>
      </c>
      <c r="B1088" s="95">
        <f>_xlfn.XLOOKUP(D1088,'M A C R O S'!R:R,'M A C R O S'!J:J,0)</f>
        <v>0</v>
      </c>
      <c r="C1088" s="95">
        <f>_xlfn.XLOOKUP(J1088,'F U L L   S E T S  (-10%)'!T:T,'F U L L   S E T S  (-10%)'!K:K,0)+_xlfn.XLOOKUP(J1088,'M A C R O S'!R:R,'M A C R O S'!J:J,0)</f>
        <v>0</v>
      </c>
      <c r="D1088" s="95" t="s">
        <v>377</v>
      </c>
      <c r="E1088" s="95">
        <f t="shared" si="79"/>
        <v>0</v>
      </c>
      <c r="F1088" s="95">
        <v>10131</v>
      </c>
      <c r="G1088" s="95">
        <f t="shared" si="73"/>
        <v>0</v>
      </c>
      <c r="J1088" s="91" t="s">
        <v>112</v>
      </c>
      <c r="K1088" s="91"/>
      <c r="L1088" s="91"/>
      <c r="M1088" s="91"/>
      <c r="N1088" s="91"/>
      <c r="O1088" s="91"/>
      <c r="P1088" s="91"/>
      <c r="Q1088" s="91"/>
      <c r="R1088" s="91"/>
      <c r="S1088" s="91"/>
    </row>
    <row r="1089" spans="1:19" hidden="1" x14ac:dyDescent="0.2">
      <c r="A1089" s="95" t="s">
        <v>618</v>
      </c>
      <c r="B1089" s="95">
        <f>_xlfn.XLOOKUP(D1089,'M A C R O S'!R:R,'M A C R O S'!J:J,0)</f>
        <v>0</v>
      </c>
      <c r="C1089" s="95">
        <f>_xlfn.XLOOKUP(J1089,'F U L L   S E T S  (-10%)'!T:T,'F U L L   S E T S  (-10%)'!K:K,0)+_xlfn.XLOOKUP(J1089,'M A C R O S'!R:R,'M A C R O S'!J:J,0)</f>
        <v>0</v>
      </c>
      <c r="D1089" s="95" t="s">
        <v>379</v>
      </c>
      <c r="E1089" s="95">
        <f t="shared" si="79"/>
        <v>0</v>
      </c>
      <c r="F1089" s="95">
        <v>10131</v>
      </c>
      <c r="G1089" s="95">
        <f t="shared" si="73"/>
        <v>0</v>
      </c>
      <c r="J1089" s="91" t="s">
        <v>112</v>
      </c>
      <c r="K1089" s="91"/>
      <c r="L1089" s="91"/>
      <c r="M1089" s="91"/>
      <c r="N1089" s="91"/>
      <c r="O1089" s="91"/>
      <c r="P1089" s="91"/>
      <c r="Q1089" s="91"/>
      <c r="R1089" s="91"/>
      <c r="S1089" s="91"/>
    </row>
    <row r="1090" spans="1:19" hidden="1" x14ac:dyDescent="0.2">
      <c r="A1090" s="95" t="s">
        <v>618</v>
      </c>
      <c r="B1090" s="95">
        <f>_xlfn.XLOOKUP(D1090,'M A C R O S'!R:R,'M A C R O S'!J:J,0)</f>
        <v>0</v>
      </c>
      <c r="C1090" s="95">
        <f>_xlfn.XLOOKUP(J1090,'F U L L   S E T S  (-10%)'!T:T,'F U L L   S E T S  (-10%)'!K:K,0)+_xlfn.XLOOKUP(J1090,'M A C R O S'!R:R,'M A C R O S'!J:J,0)</f>
        <v>0</v>
      </c>
      <c r="D1090" s="95" t="s">
        <v>381</v>
      </c>
      <c r="E1090" s="95">
        <f t="shared" si="79"/>
        <v>0</v>
      </c>
      <c r="F1090" s="95">
        <v>10131</v>
      </c>
      <c r="G1090" s="95">
        <f t="shared" ref="G1090:G1153" si="80">IF(C1090&gt;0,10*C1090/E1090,0)</f>
        <v>0</v>
      </c>
      <c r="J1090" s="91" t="s">
        <v>112</v>
      </c>
      <c r="K1090" s="91"/>
      <c r="L1090" s="91"/>
      <c r="M1090" s="91"/>
      <c r="N1090" s="91"/>
      <c r="O1090" s="91"/>
      <c r="P1090" s="91"/>
      <c r="Q1090" s="91"/>
      <c r="R1090" s="91"/>
      <c r="S1090" s="91"/>
    </row>
    <row r="1091" spans="1:19" hidden="1" x14ac:dyDescent="0.2">
      <c r="A1091" s="95" t="s">
        <v>618</v>
      </c>
      <c r="B1091" s="95">
        <f>_xlfn.XLOOKUP(D1091,'M A C R O S'!R:R,'M A C R O S'!J:J,0)</f>
        <v>0</v>
      </c>
      <c r="C1091" s="95">
        <f>_xlfn.XLOOKUP(J1091,'F U L L   S E T S  (-10%)'!T:T,'F U L L   S E T S  (-10%)'!K:K,0)+_xlfn.XLOOKUP(J1091,'M A C R O S'!R:R,'M A C R O S'!J:J,0)</f>
        <v>0</v>
      </c>
      <c r="D1091" s="95" t="s">
        <v>383</v>
      </c>
      <c r="E1091" s="95">
        <f t="shared" si="79"/>
        <v>0</v>
      </c>
      <c r="F1091" s="95">
        <v>10131</v>
      </c>
      <c r="G1091" s="95">
        <f t="shared" si="80"/>
        <v>0</v>
      </c>
      <c r="J1091" s="91" t="s">
        <v>112</v>
      </c>
      <c r="K1091" s="91"/>
      <c r="L1091" s="91"/>
      <c r="M1091" s="91"/>
      <c r="N1091" s="91"/>
      <c r="O1091" s="91"/>
      <c r="P1091" s="91"/>
      <c r="Q1091" s="91"/>
      <c r="R1091" s="91"/>
      <c r="S1091" s="91"/>
    </row>
    <row r="1092" spans="1:19" hidden="1" x14ac:dyDescent="0.2">
      <c r="A1092" s="95" t="s">
        <v>618</v>
      </c>
      <c r="B1092" s="95">
        <f>_xlfn.XLOOKUP(D1092,'M A C R O S'!R:R,'M A C R O S'!J:J,0)</f>
        <v>0</v>
      </c>
      <c r="C1092" s="95">
        <f>_xlfn.XLOOKUP(J1092,'F U L L   S E T S  (-10%)'!T:T,'F U L L   S E T S  (-10%)'!K:K,0)+_xlfn.XLOOKUP(J1092,'M A C R O S'!R:R,'M A C R O S'!J:J,0)</f>
        <v>0</v>
      </c>
      <c r="D1092" s="95" t="s">
        <v>385</v>
      </c>
      <c r="E1092" s="95">
        <f t="shared" si="79"/>
        <v>0</v>
      </c>
      <c r="F1092" s="95">
        <v>10131</v>
      </c>
      <c r="G1092" s="95">
        <f t="shared" si="80"/>
        <v>0</v>
      </c>
      <c r="J1092" s="91" t="s">
        <v>112</v>
      </c>
      <c r="K1092" s="91"/>
      <c r="L1092" s="91"/>
      <c r="M1092" s="91"/>
      <c r="N1092" s="91"/>
      <c r="O1092" s="91"/>
      <c r="P1092" s="91"/>
      <c r="Q1092" s="91"/>
      <c r="R1092" s="91"/>
      <c r="S1092" s="91"/>
    </row>
    <row r="1093" spans="1:19" hidden="1" x14ac:dyDescent="0.2">
      <c r="A1093" s="95" t="s">
        <v>618</v>
      </c>
      <c r="B1093" s="95">
        <f>_xlfn.XLOOKUP(D1093,'M A C R O S'!R:R,'M A C R O S'!J:J,0)</f>
        <v>0</v>
      </c>
      <c r="C1093" s="95">
        <f>_xlfn.XLOOKUP(J1093,'F U L L   S E T S  (-10%)'!T:T,'F U L L   S E T S  (-10%)'!K:K,0)+_xlfn.XLOOKUP(J1093,'M A C R O S'!R:R,'M A C R O S'!J:J,0)</f>
        <v>0</v>
      </c>
      <c r="D1093" s="95" t="s">
        <v>387</v>
      </c>
      <c r="E1093" s="95">
        <f t="shared" si="79"/>
        <v>0</v>
      </c>
      <c r="F1093" s="95">
        <v>10131</v>
      </c>
      <c r="G1093" s="95">
        <f t="shared" si="80"/>
        <v>0</v>
      </c>
      <c r="J1093" s="91" t="s">
        <v>112</v>
      </c>
      <c r="K1093" s="91"/>
      <c r="L1093" s="91"/>
      <c r="M1093" s="91"/>
      <c r="N1093" s="91"/>
      <c r="O1093" s="91"/>
      <c r="P1093" s="91"/>
      <c r="Q1093" s="91"/>
      <c r="R1093" s="91"/>
      <c r="S1093" s="91"/>
    </row>
    <row r="1094" spans="1:19" hidden="1" x14ac:dyDescent="0.2">
      <c r="A1094" s="161" t="s">
        <v>618</v>
      </c>
      <c r="B1094" s="161">
        <f>_xlfn.XLOOKUP(D1094,'M A C R O S'!R:R,'M A C R O S'!K:K,0)</f>
        <v>0</v>
      </c>
      <c r="C1094" s="161">
        <f>_xlfn.XLOOKUP(J1094,'F U L L   S E T S  (-10%)'!T:T,'F U L L   S E T S  (-10%)'!L:L,0)+_xlfn.XLOOKUP(J1094,'M A C R O S'!R:R,'M A C R O S'!K:K,0)</f>
        <v>0</v>
      </c>
      <c r="D1094" s="161" t="s">
        <v>321</v>
      </c>
      <c r="E1094" s="161">
        <f t="shared" si="79"/>
        <v>0</v>
      </c>
      <c r="F1094" s="161">
        <v>10133</v>
      </c>
      <c r="G1094" s="161">
        <f t="shared" si="80"/>
        <v>0</v>
      </c>
      <c r="J1094" s="91" t="s">
        <v>104</v>
      </c>
      <c r="K1094" s="91"/>
      <c r="L1094" s="91"/>
      <c r="M1094" s="91"/>
      <c r="N1094" s="91"/>
      <c r="O1094" s="91"/>
      <c r="P1094" s="91"/>
      <c r="Q1094" s="91"/>
      <c r="R1094" s="91"/>
      <c r="S1094" s="91"/>
    </row>
    <row r="1095" spans="1:19" hidden="1" x14ac:dyDescent="0.2">
      <c r="A1095" s="95" t="s">
        <v>618</v>
      </c>
      <c r="B1095" s="95">
        <f>_xlfn.XLOOKUP(D1095,'M A C R O S'!R:R,'M A C R O S'!K:K,0)</f>
        <v>0</v>
      </c>
      <c r="C1095" s="95">
        <f>_xlfn.XLOOKUP(J1095,'F U L L   S E T S  (-10%)'!T:T,'F U L L   S E T S  (-10%)'!L:L,0)+_xlfn.XLOOKUP(J1095,'M A C R O S'!R:R,'M A C R O S'!K:K,0)</f>
        <v>0</v>
      </c>
      <c r="D1095" s="95" t="s">
        <v>323</v>
      </c>
      <c r="E1095" s="95">
        <f t="shared" si="79"/>
        <v>0</v>
      </c>
      <c r="F1095" s="95">
        <v>10133</v>
      </c>
      <c r="G1095" s="95">
        <f t="shared" si="80"/>
        <v>0</v>
      </c>
      <c r="J1095" s="91" t="s">
        <v>104</v>
      </c>
      <c r="K1095" s="91"/>
      <c r="L1095" s="91"/>
      <c r="M1095" s="91"/>
      <c r="N1095" s="91"/>
      <c r="O1095" s="91"/>
      <c r="P1095" s="91"/>
      <c r="Q1095" s="91"/>
      <c r="R1095" s="91"/>
      <c r="S1095" s="91"/>
    </row>
    <row r="1096" spans="1:19" hidden="1" x14ac:dyDescent="0.2">
      <c r="A1096" s="95" t="s">
        <v>618</v>
      </c>
      <c r="B1096" s="95">
        <f>_xlfn.XLOOKUP(D1096,'M A C R O S'!R:R,'M A C R O S'!K:K,0)</f>
        <v>0</v>
      </c>
      <c r="C1096" s="95">
        <f>_xlfn.XLOOKUP(J1096,'F U L L   S E T S  (-10%)'!T:T,'F U L L   S E T S  (-10%)'!L:L,0)+_xlfn.XLOOKUP(J1096,'M A C R O S'!R:R,'M A C R O S'!K:K,0)</f>
        <v>0</v>
      </c>
      <c r="D1096" s="95" t="s">
        <v>325</v>
      </c>
      <c r="E1096" s="95">
        <f t="shared" si="79"/>
        <v>0</v>
      </c>
      <c r="F1096" s="95">
        <v>10133</v>
      </c>
      <c r="G1096" s="95">
        <f t="shared" si="80"/>
        <v>0</v>
      </c>
      <c r="J1096" s="91" t="s">
        <v>104</v>
      </c>
      <c r="K1096" s="91"/>
      <c r="L1096" s="91"/>
      <c r="M1096" s="91"/>
      <c r="N1096" s="91"/>
      <c r="O1096" s="91"/>
      <c r="P1096" s="91"/>
      <c r="Q1096" s="91"/>
      <c r="R1096" s="91"/>
      <c r="S1096" s="91"/>
    </row>
    <row r="1097" spans="1:19" hidden="1" x14ac:dyDescent="0.2">
      <c r="A1097" s="95" t="s">
        <v>618</v>
      </c>
      <c r="B1097" s="95">
        <f>_xlfn.XLOOKUP(D1097,'M A C R O S'!R:R,'M A C R O S'!K:K,0)</f>
        <v>0</v>
      </c>
      <c r="C1097" s="95">
        <f>_xlfn.XLOOKUP(J1097,'F U L L   S E T S  (-10%)'!T:T,'F U L L   S E T S  (-10%)'!L:L,0)+_xlfn.XLOOKUP(J1097,'M A C R O S'!R:R,'M A C R O S'!K:K,0)</f>
        <v>0</v>
      </c>
      <c r="D1097" s="95" t="s">
        <v>327</v>
      </c>
      <c r="E1097" s="95">
        <f t="shared" si="79"/>
        <v>0</v>
      </c>
      <c r="F1097" s="95">
        <v>10133</v>
      </c>
      <c r="G1097" s="95">
        <f t="shared" si="80"/>
        <v>0</v>
      </c>
      <c r="J1097" s="91" t="s">
        <v>104</v>
      </c>
      <c r="K1097" s="91"/>
      <c r="L1097" s="91"/>
      <c r="M1097" s="91"/>
      <c r="N1097" s="91"/>
      <c r="O1097" s="91"/>
      <c r="P1097" s="91"/>
      <c r="Q1097" s="91"/>
      <c r="R1097" s="91"/>
      <c r="S1097" s="91"/>
    </row>
    <row r="1098" spans="1:19" hidden="1" x14ac:dyDescent="0.2">
      <c r="A1098" s="95" t="s">
        <v>618</v>
      </c>
      <c r="B1098" s="95">
        <f>_xlfn.XLOOKUP(D1098,'M A C R O S'!R:R,'M A C R O S'!K:K,0)</f>
        <v>0</v>
      </c>
      <c r="C1098" s="95">
        <f>_xlfn.XLOOKUP(J1098,'F U L L   S E T S  (-10%)'!T:T,'F U L L   S E T S  (-10%)'!L:L,0)+_xlfn.XLOOKUP(J1098,'M A C R O S'!R:R,'M A C R O S'!K:K,0)</f>
        <v>0</v>
      </c>
      <c r="D1098" s="95" t="s">
        <v>329</v>
      </c>
      <c r="E1098" s="95">
        <f t="shared" si="79"/>
        <v>0</v>
      </c>
      <c r="F1098" s="95">
        <v>10133</v>
      </c>
      <c r="G1098" s="95">
        <f t="shared" si="80"/>
        <v>0</v>
      </c>
      <c r="J1098" s="91" t="s">
        <v>104</v>
      </c>
      <c r="K1098" s="91"/>
      <c r="L1098" s="91"/>
      <c r="M1098" s="91"/>
      <c r="N1098" s="91"/>
      <c r="O1098" s="91"/>
      <c r="P1098" s="91"/>
      <c r="Q1098" s="91"/>
      <c r="R1098" s="91"/>
      <c r="S1098" s="91"/>
    </row>
    <row r="1099" spans="1:19" hidden="1" x14ac:dyDescent="0.2">
      <c r="A1099" s="95" t="s">
        <v>618</v>
      </c>
      <c r="B1099" s="95">
        <f>_xlfn.XLOOKUP(D1099,'M A C R O S'!R:R,'M A C R O S'!K:K,0)</f>
        <v>0</v>
      </c>
      <c r="C1099" s="95">
        <f>_xlfn.XLOOKUP(J1099,'F U L L   S E T S  (-10%)'!T:T,'F U L L   S E T S  (-10%)'!L:L,0)+_xlfn.XLOOKUP(J1099,'M A C R O S'!R:R,'M A C R O S'!K:K,0)</f>
        <v>0</v>
      </c>
      <c r="D1099" s="141" t="s">
        <v>331</v>
      </c>
      <c r="E1099" s="95">
        <f t="shared" ref="E1099:E1102" si="81">SUM(B1099:C1099)</f>
        <v>0</v>
      </c>
      <c r="F1099" s="95">
        <v>10133</v>
      </c>
      <c r="G1099" s="95">
        <f t="shared" si="80"/>
        <v>0</v>
      </c>
      <c r="J1099" s="91" t="s">
        <v>104</v>
      </c>
      <c r="K1099" s="91"/>
      <c r="L1099" s="91"/>
      <c r="M1099" s="91"/>
      <c r="N1099" s="91"/>
      <c r="O1099" s="91"/>
      <c r="P1099" s="91"/>
      <c r="Q1099" s="91"/>
      <c r="R1099" s="91"/>
      <c r="S1099" s="91"/>
    </row>
    <row r="1100" spans="1:19" hidden="1" x14ac:dyDescent="0.2">
      <c r="A1100" s="95" t="s">
        <v>618</v>
      </c>
      <c r="B1100" s="95">
        <f>_xlfn.XLOOKUP(D1100,'M A C R O S'!R:R,'M A C R O S'!K:K,0)</f>
        <v>0</v>
      </c>
      <c r="C1100" s="95">
        <f>_xlfn.XLOOKUP(J1100,'F U L L   S E T S  (-10%)'!T:T,'F U L L   S E T S  (-10%)'!L:L,0)+_xlfn.XLOOKUP(J1100,'M A C R O S'!R:R,'M A C R O S'!K:K,0)</f>
        <v>0</v>
      </c>
      <c r="D1100" s="140" t="s">
        <v>333</v>
      </c>
      <c r="E1100" s="95">
        <f t="shared" si="81"/>
        <v>0</v>
      </c>
      <c r="F1100" s="95">
        <v>10133</v>
      </c>
      <c r="G1100" s="95">
        <f t="shared" si="80"/>
        <v>0</v>
      </c>
      <c r="J1100" s="91" t="s">
        <v>104</v>
      </c>
      <c r="K1100" s="91"/>
      <c r="L1100" s="91"/>
      <c r="M1100" s="91"/>
      <c r="N1100" s="91"/>
      <c r="O1100" s="91"/>
      <c r="P1100" s="91"/>
      <c r="Q1100" s="91"/>
      <c r="R1100" s="91"/>
      <c r="S1100" s="91"/>
    </row>
    <row r="1101" spans="1:19" hidden="1" x14ac:dyDescent="0.2">
      <c r="A1101" s="95" t="s">
        <v>618</v>
      </c>
      <c r="B1101" s="95">
        <f>_xlfn.XLOOKUP(D1101,'M A C R O S'!R:R,'M A C R O S'!K:K,0)</f>
        <v>0</v>
      </c>
      <c r="C1101" s="95">
        <f>_xlfn.XLOOKUP(J1101,'F U L L   S E T S  (-10%)'!T:T,'F U L L   S E T S  (-10%)'!L:L,0)+_xlfn.XLOOKUP(J1101,'M A C R O S'!R:R,'M A C R O S'!K:K,0)</f>
        <v>0</v>
      </c>
      <c r="D1101" s="141" t="s">
        <v>335</v>
      </c>
      <c r="E1101" s="95">
        <f t="shared" si="81"/>
        <v>0</v>
      </c>
      <c r="F1101" s="95">
        <v>10133</v>
      </c>
      <c r="G1101" s="95">
        <f t="shared" si="80"/>
        <v>0</v>
      </c>
      <c r="J1101" s="91" t="s">
        <v>104</v>
      </c>
      <c r="K1101" s="91"/>
      <c r="L1101" s="91"/>
      <c r="M1101" s="91"/>
      <c r="N1101" s="91"/>
      <c r="O1101" s="91"/>
      <c r="P1101" s="91"/>
      <c r="Q1101" s="91"/>
      <c r="R1101" s="91"/>
      <c r="S1101" s="91"/>
    </row>
    <row r="1102" spans="1:19" hidden="1" x14ac:dyDescent="0.2">
      <c r="A1102" s="95" t="s">
        <v>618</v>
      </c>
      <c r="B1102" s="95">
        <f>_xlfn.XLOOKUP(D1102,'M A C R O S'!R:R,'M A C R O S'!K:K,0)</f>
        <v>0</v>
      </c>
      <c r="C1102" s="95">
        <f>_xlfn.XLOOKUP(J1102,'F U L L   S E T S  (-10%)'!T:T,'F U L L   S E T S  (-10%)'!L:L,0)+_xlfn.XLOOKUP(J1102,'M A C R O S'!R:R,'M A C R O S'!K:K,0)</f>
        <v>0</v>
      </c>
      <c r="D1102" s="140" t="s">
        <v>337</v>
      </c>
      <c r="E1102" s="95">
        <f t="shared" si="81"/>
        <v>0</v>
      </c>
      <c r="F1102" s="95">
        <v>10133</v>
      </c>
      <c r="G1102" s="95">
        <f t="shared" si="80"/>
        <v>0</v>
      </c>
      <c r="J1102" s="91" t="s">
        <v>104</v>
      </c>
      <c r="K1102" s="91"/>
      <c r="L1102" s="91"/>
      <c r="M1102" s="91"/>
      <c r="N1102" s="91"/>
      <c r="O1102" s="91"/>
      <c r="P1102" s="91"/>
      <c r="Q1102" s="91"/>
      <c r="R1102" s="91"/>
      <c r="S1102" s="91"/>
    </row>
    <row r="1103" spans="1:19" hidden="1" x14ac:dyDescent="0.2">
      <c r="A1103" s="163" t="s">
        <v>618</v>
      </c>
      <c r="B1103" s="163">
        <f>_xlfn.XLOOKUP(D1103,'M A C R O S'!R:R,'M A C R O S'!K:K,0)</f>
        <v>0</v>
      </c>
      <c r="C1103" s="163">
        <f>_xlfn.XLOOKUP(J1103,'F U L L   S E T S  (-10%)'!T:T,'F U L L   S E T S  (-10%)'!L:L,0)+_xlfn.XLOOKUP(J1103,'M A C R O S'!R:R,'M A C R O S'!K:K,0)</f>
        <v>0</v>
      </c>
      <c r="D1103" s="163" t="s">
        <v>359</v>
      </c>
      <c r="E1103" s="163">
        <f t="shared" ref="E1103:E1122" si="82">SUM(B1103:C1103)</f>
        <v>0</v>
      </c>
      <c r="F1103" s="163">
        <v>10133</v>
      </c>
      <c r="G1103" s="161">
        <f t="shared" si="80"/>
        <v>0</v>
      </c>
      <c r="J1103" s="91" t="s">
        <v>112</v>
      </c>
      <c r="K1103" s="91"/>
      <c r="L1103" s="91"/>
      <c r="M1103" s="91"/>
      <c r="N1103" s="91"/>
      <c r="O1103" s="91"/>
      <c r="P1103" s="91"/>
      <c r="Q1103" s="91"/>
      <c r="R1103" s="91"/>
      <c r="S1103" s="91"/>
    </row>
    <row r="1104" spans="1:19" hidden="1" x14ac:dyDescent="0.2">
      <c r="A1104" s="95" t="s">
        <v>618</v>
      </c>
      <c r="B1104" s="95">
        <f>_xlfn.XLOOKUP(D1104,'M A C R O S'!R:R,'M A C R O S'!K:K,0)</f>
        <v>0</v>
      </c>
      <c r="C1104" s="95">
        <f>_xlfn.XLOOKUP(J1104,'F U L L   S E T S  (-10%)'!T:T,'F U L L   S E T S  (-10%)'!L:L,0)+_xlfn.XLOOKUP(J1104,'M A C R O S'!R:R,'M A C R O S'!K:K,0)</f>
        <v>0</v>
      </c>
      <c r="D1104" s="95" t="s">
        <v>361</v>
      </c>
      <c r="E1104" s="95">
        <f t="shared" si="82"/>
        <v>0</v>
      </c>
      <c r="F1104" s="95">
        <v>10133</v>
      </c>
      <c r="G1104" s="95">
        <f t="shared" si="80"/>
        <v>0</v>
      </c>
      <c r="J1104" s="91" t="s">
        <v>112</v>
      </c>
      <c r="K1104" s="91"/>
      <c r="L1104" s="91"/>
      <c r="M1104" s="91"/>
      <c r="N1104" s="91"/>
      <c r="O1104" s="91"/>
      <c r="P1104" s="91"/>
      <c r="Q1104" s="91"/>
      <c r="R1104" s="91"/>
      <c r="S1104" s="91"/>
    </row>
    <row r="1105" spans="1:19" hidden="1" x14ac:dyDescent="0.2">
      <c r="A1105" s="95" t="s">
        <v>618</v>
      </c>
      <c r="B1105" s="95">
        <f>_xlfn.XLOOKUP(D1105,'M A C R O S'!R:R,'M A C R O S'!K:K,0)</f>
        <v>0</v>
      </c>
      <c r="C1105" s="95">
        <f>_xlfn.XLOOKUP(J1105,'F U L L   S E T S  (-10%)'!T:T,'F U L L   S E T S  (-10%)'!L:L,0)+_xlfn.XLOOKUP(J1105,'M A C R O S'!R:R,'M A C R O S'!K:K,0)</f>
        <v>0</v>
      </c>
      <c r="D1105" s="95" t="s">
        <v>363</v>
      </c>
      <c r="E1105" s="95">
        <f t="shared" si="82"/>
        <v>0</v>
      </c>
      <c r="F1105" s="95">
        <v>10133</v>
      </c>
      <c r="G1105" s="95">
        <f t="shared" si="80"/>
        <v>0</v>
      </c>
      <c r="J1105" s="91" t="s">
        <v>112</v>
      </c>
      <c r="K1105" s="91"/>
      <c r="L1105" s="91"/>
      <c r="M1105" s="91"/>
      <c r="N1105" s="91"/>
      <c r="O1105" s="91"/>
      <c r="P1105" s="91"/>
      <c r="Q1105" s="91"/>
      <c r="R1105" s="91"/>
      <c r="S1105" s="91"/>
    </row>
    <row r="1106" spans="1:19" hidden="1" x14ac:dyDescent="0.2">
      <c r="A1106" s="95" t="s">
        <v>618</v>
      </c>
      <c r="B1106" s="95">
        <f>_xlfn.XLOOKUP(D1106,'M A C R O S'!R:R,'M A C R O S'!K:K,0)</f>
        <v>0</v>
      </c>
      <c r="C1106" s="95">
        <f>_xlfn.XLOOKUP(J1106,'F U L L   S E T S  (-10%)'!T:T,'F U L L   S E T S  (-10%)'!L:L,0)+_xlfn.XLOOKUP(J1106,'M A C R O S'!R:R,'M A C R O S'!K:K,0)</f>
        <v>0</v>
      </c>
      <c r="D1106" s="95" t="s">
        <v>365</v>
      </c>
      <c r="E1106" s="95">
        <f t="shared" si="82"/>
        <v>0</v>
      </c>
      <c r="F1106" s="95">
        <v>10133</v>
      </c>
      <c r="G1106" s="95">
        <f t="shared" si="80"/>
        <v>0</v>
      </c>
      <c r="J1106" s="91" t="s">
        <v>112</v>
      </c>
      <c r="K1106" s="91"/>
      <c r="L1106" s="91"/>
      <c r="M1106" s="91"/>
      <c r="N1106" s="91"/>
      <c r="O1106" s="91"/>
      <c r="P1106" s="91"/>
      <c r="Q1106" s="91"/>
      <c r="R1106" s="91"/>
      <c r="S1106" s="91"/>
    </row>
    <row r="1107" spans="1:19" hidden="1" x14ac:dyDescent="0.2">
      <c r="A1107" s="95" t="s">
        <v>618</v>
      </c>
      <c r="B1107" s="95">
        <f>_xlfn.XLOOKUP(D1107,'M A C R O S'!R:R,'M A C R O S'!K:K,0)</f>
        <v>0</v>
      </c>
      <c r="C1107" s="95">
        <f>_xlfn.XLOOKUP(J1107,'F U L L   S E T S  (-10%)'!T:T,'F U L L   S E T S  (-10%)'!L:L,0)+_xlfn.XLOOKUP(J1107,'M A C R O S'!R:R,'M A C R O S'!K:K,0)</f>
        <v>0</v>
      </c>
      <c r="D1107" s="95" t="s">
        <v>367</v>
      </c>
      <c r="E1107" s="95">
        <f t="shared" si="82"/>
        <v>0</v>
      </c>
      <c r="F1107" s="95">
        <v>10133</v>
      </c>
      <c r="G1107" s="95">
        <f t="shared" si="80"/>
        <v>0</v>
      </c>
      <c r="J1107" s="91" t="s">
        <v>112</v>
      </c>
      <c r="K1107" s="91"/>
      <c r="L1107" s="91"/>
      <c r="M1107" s="91"/>
      <c r="N1107" s="91"/>
      <c r="O1107" s="91"/>
      <c r="P1107" s="91"/>
      <c r="Q1107" s="91"/>
      <c r="R1107" s="91"/>
      <c r="S1107" s="91"/>
    </row>
    <row r="1108" spans="1:19" hidden="1" x14ac:dyDescent="0.2">
      <c r="A1108" s="95" t="s">
        <v>618</v>
      </c>
      <c r="B1108" s="95">
        <f>_xlfn.XLOOKUP(D1108,'M A C R O S'!R:R,'M A C R O S'!K:K,0)</f>
        <v>0</v>
      </c>
      <c r="C1108" s="95">
        <f>_xlfn.XLOOKUP(J1108,'F U L L   S E T S  (-10%)'!T:T,'F U L L   S E T S  (-10%)'!L:L,0)+_xlfn.XLOOKUP(J1108,'M A C R O S'!R:R,'M A C R O S'!K:K,0)</f>
        <v>0</v>
      </c>
      <c r="D1108" s="95" t="s">
        <v>369</v>
      </c>
      <c r="E1108" s="95">
        <f t="shared" si="82"/>
        <v>0</v>
      </c>
      <c r="F1108" s="95">
        <v>10133</v>
      </c>
      <c r="G1108" s="95">
        <f t="shared" si="80"/>
        <v>0</v>
      </c>
      <c r="J1108" s="91" t="s">
        <v>112</v>
      </c>
      <c r="K1108" s="91"/>
      <c r="L1108" s="91"/>
      <c r="M1108" s="91"/>
      <c r="N1108" s="91"/>
      <c r="O1108" s="91"/>
      <c r="P1108" s="91"/>
      <c r="Q1108" s="91"/>
      <c r="R1108" s="91"/>
      <c r="S1108" s="91"/>
    </row>
    <row r="1109" spans="1:19" hidden="1" x14ac:dyDescent="0.2">
      <c r="A1109" s="95" t="s">
        <v>618</v>
      </c>
      <c r="B1109" s="95">
        <f>_xlfn.XLOOKUP(D1109,'M A C R O S'!R:R,'M A C R O S'!K:K,0)</f>
        <v>0</v>
      </c>
      <c r="C1109" s="95">
        <f>_xlfn.XLOOKUP(J1109,'F U L L   S E T S  (-10%)'!T:T,'F U L L   S E T S  (-10%)'!L:L,0)+_xlfn.XLOOKUP(J1109,'M A C R O S'!R:R,'M A C R O S'!K:K,0)</f>
        <v>0</v>
      </c>
      <c r="D1109" s="95" t="s">
        <v>371</v>
      </c>
      <c r="E1109" s="95">
        <f t="shared" si="82"/>
        <v>0</v>
      </c>
      <c r="F1109" s="95">
        <v>10133</v>
      </c>
      <c r="G1109" s="95">
        <f t="shared" si="80"/>
        <v>0</v>
      </c>
      <c r="J1109" s="91" t="s">
        <v>112</v>
      </c>
      <c r="K1109" s="91"/>
      <c r="L1109" s="91"/>
      <c r="M1109" s="91"/>
      <c r="N1109" s="91"/>
      <c r="O1109" s="91"/>
      <c r="P1109" s="91"/>
      <c r="Q1109" s="91"/>
      <c r="R1109" s="91"/>
      <c r="S1109" s="91"/>
    </row>
    <row r="1110" spans="1:19" hidden="1" x14ac:dyDescent="0.2">
      <c r="A1110" s="95" t="s">
        <v>618</v>
      </c>
      <c r="B1110" s="95">
        <f>_xlfn.XLOOKUP(D1110,'M A C R O S'!R:R,'M A C R O S'!K:K,0)</f>
        <v>0</v>
      </c>
      <c r="C1110" s="95">
        <f>_xlfn.XLOOKUP(J1110,'F U L L   S E T S  (-10%)'!T:T,'F U L L   S E T S  (-10%)'!L:L,0)+_xlfn.XLOOKUP(J1110,'M A C R O S'!R:R,'M A C R O S'!K:K,0)</f>
        <v>0</v>
      </c>
      <c r="D1110" s="95" t="s">
        <v>373</v>
      </c>
      <c r="E1110" s="95">
        <f t="shared" si="82"/>
        <v>0</v>
      </c>
      <c r="F1110" s="95">
        <v>10133</v>
      </c>
      <c r="G1110" s="95">
        <f t="shared" si="80"/>
        <v>0</v>
      </c>
      <c r="J1110" s="91" t="s">
        <v>112</v>
      </c>
      <c r="K1110" s="91"/>
      <c r="L1110" s="91"/>
      <c r="M1110" s="91"/>
      <c r="N1110" s="91"/>
      <c r="O1110" s="91"/>
      <c r="P1110" s="91"/>
      <c r="Q1110" s="91"/>
      <c r="R1110" s="91"/>
      <c r="S1110" s="91"/>
    </row>
    <row r="1111" spans="1:19" hidden="1" x14ac:dyDescent="0.2">
      <c r="A1111" s="95" t="s">
        <v>618</v>
      </c>
      <c r="B1111" s="95">
        <f>_xlfn.XLOOKUP(D1111,'M A C R O S'!R:R,'M A C R O S'!K:K,0)</f>
        <v>0</v>
      </c>
      <c r="C1111" s="95">
        <f>_xlfn.XLOOKUP(J1111,'F U L L   S E T S  (-10%)'!T:T,'F U L L   S E T S  (-10%)'!L:L,0)+_xlfn.XLOOKUP(J1111,'M A C R O S'!R:R,'M A C R O S'!K:K,0)</f>
        <v>0</v>
      </c>
      <c r="D1111" s="95" t="s">
        <v>375</v>
      </c>
      <c r="E1111" s="95">
        <f t="shared" si="82"/>
        <v>0</v>
      </c>
      <c r="F1111" s="95">
        <v>10133</v>
      </c>
      <c r="G1111" s="95">
        <f t="shared" si="80"/>
        <v>0</v>
      </c>
      <c r="J1111" s="91" t="s">
        <v>112</v>
      </c>
      <c r="K1111" s="91"/>
      <c r="L1111" s="91"/>
      <c r="M1111" s="91"/>
      <c r="N1111" s="91"/>
      <c r="O1111" s="91"/>
      <c r="P1111" s="91"/>
      <c r="Q1111" s="91"/>
      <c r="R1111" s="91"/>
      <c r="S1111" s="91"/>
    </row>
    <row r="1112" spans="1:19" hidden="1" x14ac:dyDescent="0.2">
      <c r="A1112" s="95" t="s">
        <v>618</v>
      </c>
      <c r="B1112" s="95">
        <f>_xlfn.XLOOKUP(D1112,'M A C R O S'!R:R,'M A C R O S'!K:K,0)</f>
        <v>0</v>
      </c>
      <c r="C1112" s="95">
        <f>_xlfn.XLOOKUP(J1112,'F U L L   S E T S  (-10%)'!T:T,'F U L L   S E T S  (-10%)'!L:L,0)+_xlfn.XLOOKUP(J1112,'M A C R O S'!R:R,'M A C R O S'!K:K,0)</f>
        <v>0</v>
      </c>
      <c r="D1112" s="95" t="s">
        <v>377</v>
      </c>
      <c r="E1112" s="95">
        <f t="shared" si="82"/>
        <v>0</v>
      </c>
      <c r="F1112" s="95">
        <v>10133</v>
      </c>
      <c r="G1112" s="95">
        <f t="shared" si="80"/>
        <v>0</v>
      </c>
      <c r="J1112" s="91" t="s">
        <v>112</v>
      </c>
      <c r="K1112" s="91"/>
      <c r="L1112" s="91"/>
      <c r="M1112" s="91"/>
      <c r="N1112" s="91"/>
      <c r="O1112" s="91"/>
      <c r="P1112" s="91"/>
      <c r="Q1112" s="91"/>
      <c r="R1112" s="91"/>
      <c r="S1112" s="91"/>
    </row>
    <row r="1113" spans="1:19" hidden="1" x14ac:dyDescent="0.2">
      <c r="A1113" s="95" t="s">
        <v>618</v>
      </c>
      <c r="B1113" s="95">
        <f>_xlfn.XLOOKUP(D1113,'M A C R O S'!R:R,'M A C R O S'!K:K,0)</f>
        <v>0</v>
      </c>
      <c r="C1113" s="95">
        <f>_xlfn.XLOOKUP(J1113,'F U L L   S E T S  (-10%)'!T:T,'F U L L   S E T S  (-10%)'!L:L,0)+_xlfn.XLOOKUP(J1113,'M A C R O S'!R:R,'M A C R O S'!K:K,0)</f>
        <v>0</v>
      </c>
      <c r="D1113" s="95" t="s">
        <v>379</v>
      </c>
      <c r="E1113" s="95">
        <f t="shared" si="82"/>
        <v>0</v>
      </c>
      <c r="F1113" s="95">
        <v>10133</v>
      </c>
      <c r="G1113" s="95">
        <f t="shared" si="80"/>
        <v>0</v>
      </c>
      <c r="J1113" s="91" t="s">
        <v>112</v>
      </c>
      <c r="K1113" s="91"/>
      <c r="L1113" s="91"/>
      <c r="M1113" s="91"/>
      <c r="N1113" s="91"/>
      <c r="O1113" s="91"/>
      <c r="P1113" s="91"/>
      <c r="Q1113" s="91"/>
      <c r="R1113" s="91"/>
      <c r="S1113" s="91"/>
    </row>
    <row r="1114" spans="1:19" hidden="1" x14ac:dyDescent="0.2">
      <c r="A1114" s="95" t="s">
        <v>618</v>
      </c>
      <c r="B1114" s="95">
        <f>_xlfn.XLOOKUP(D1114,'M A C R O S'!R:R,'M A C R O S'!K:K,0)</f>
        <v>0</v>
      </c>
      <c r="C1114" s="95">
        <f>_xlfn.XLOOKUP(J1114,'F U L L   S E T S  (-10%)'!T:T,'F U L L   S E T S  (-10%)'!L:L,0)+_xlfn.XLOOKUP(J1114,'M A C R O S'!R:R,'M A C R O S'!K:K,0)</f>
        <v>0</v>
      </c>
      <c r="D1114" s="95" t="s">
        <v>381</v>
      </c>
      <c r="E1114" s="95">
        <f t="shared" si="82"/>
        <v>0</v>
      </c>
      <c r="F1114" s="95">
        <v>10133</v>
      </c>
      <c r="G1114" s="95">
        <f t="shared" si="80"/>
        <v>0</v>
      </c>
      <c r="J1114" s="91" t="s">
        <v>112</v>
      </c>
      <c r="K1114" s="91"/>
      <c r="L1114" s="91"/>
      <c r="M1114" s="91"/>
      <c r="N1114" s="91"/>
      <c r="O1114" s="91"/>
      <c r="P1114" s="91"/>
      <c r="Q1114" s="91"/>
      <c r="R1114" s="91"/>
      <c r="S1114" s="91"/>
    </row>
    <row r="1115" spans="1:19" hidden="1" x14ac:dyDescent="0.2">
      <c r="A1115" s="95" t="s">
        <v>618</v>
      </c>
      <c r="B1115" s="95">
        <f>_xlfn.XLOOKUP(D1115,'M A C R O S'!R:R,'M A C R O S'!K:K,0)</f>
        <v>0</v>
      </c>
      <c r="C1115" s="95">
        <f>_xlfn.XLOOKUP(J1115,'F U L L   S E T S  (-10%)'!T:T,'F U L L   S E T S  (-10%)'!L:L,0)+_xlfn.XLOOKUP(J1115,'M A C R O S'!R:R,'M A C R O S'!K:K,0)</f>
        <v>0</v>
      </c>
      <c r="D1115" s="95" t="s">
        <v>383</v>
      </c>
      <c r="E1115" s="95">
        <f t="shared" si="82"/>
        <v>0</v>
      </c>
      <c r="F1115" s="95">
        <v>10133</v>
      </c>
      <c r="G1115" s="95">
        <f t="shared" si="80"/>
        <v>0</v>
      </c>
      <c r="J1115" s="91" t="s">
        <v>112</v>
      </c>
      <c r="K1115" s="91"/>
      <c r="L1115" s="91"/>
      <c r="M1115" s="91"/>
      <c r="N1115" s="91"/>
      <c r="O1115" s="91"/>
      <c r="P1115" s="91"/>
      <c r="Q1115" s="91"/>
      <c r="R1115" s="91"/>
      <c r="S1115" s="91"/>
    </row>
    <row r="1116" spans="1:19" hidden="1" x14ac:dyDescent="0.2">
      <c r="A1116" s="95" t="s">
        <v>618</v>
      </c>
      <c r="B1116" s="95">
        <f>_xlfn.XLOOKUP(D1116,'M A C R O S'!R:R,'M A C R O S'!K:K,0)</f>
        <v>0</v>
      </c>
      <c r="C1116" s="95">
        <f>_xlfn.XLOOKUP(J1116,'F U L L   S E T S  (-10%)'!T:T,'F U L L   S E T S  (-10%)'!L:L,0)+_xlfn.XLOOKUP(J1116,'M A C R O S'!R:R,'M A C R O S'!K:K,0)</f>
        <v>0</v>
      </c>
      <c r="D1116" s="95" t="s">
        <v>385</v>
      </c>
      <c r="E1116" s="95">
        <f t="shared" si="82"/>
        <v>0</v>
      </c>
      <c r="F1116" s="95">
        <v>10133</v>
      </c>
      <c r="G1116" s="95">
        <f t="shared" si="80"/>
        <v>0</v>
      </c>
      <c r="J1116" s="91" t="s">
        <v>112</v>
      </c>
      <c r="K1116" s="91"/>
      <c r="L1116" s="91"/>
      <c r="M1116" s="91"/>
      <c r="N1116" s="91"/>
      <c r="O1116" s="91"/>
      <c r="P1116" s="91"/>
      <c r="Q1116" s="91"/>
      <c r="R1116" s="91"/>
      <c r="S1116" s="91"/>
    </row>
    <row r="1117" spans="1:19" hidden="1" x14ac:dyDescent="0.2">
      <c r="A1117" s="95" t="s">
        <v>618</v>
      </c>
      <c r="B1117" s="95">
        <f>_xlfn.XLOOKUP(D1117,'M A C R O S'!R:R,'M A C R O S'!K:K,0)</f>
        <v>0</v>
      </c>
      <c r="C1117" s="95">
        <f>_xlfn.XLOOKUP(J1117,'F U L L   S E T S  (-10%)'!T:T,'F U L L   S E T S  (-10%)'!L:L,0)+_xlfn.XLOOKUP(J1117,'M A C R O S'!R:R,'M A C R O S'!K:K,0)</f>
        <v>0</v>
      </c>
      <c r="D1117" s="95" t="s">
        <v>387</v>
      </c>
      <c r="E1117" s="95">
        <f t="shared" si="82"/>
        <v>0</v>
      </c>
      <c r="F1117" s="95">
        <v>10133</v>
      </c>
      <c r="G1117" s="95">
        <f t="shared" si="80"/>
        <v>0</v>
      </c>
      <c r="J1117" s="91" t="s">
        <v>112</v>
      </c>
      <c r="K1117" s="91"/>
      <c r="L1117" s="91"/>
      <c r="M1117" s="91"/>
      <c r="N1117" s="91"/>
      <c r="O1117" s="91"/>
      <c r="P1117" s="91"/>
      <c r="Q1117" s="91"/>
      <c r="R1117" s="91"/>
      <c r="S1117" s="91"/>
    </row>
    <row r="1118" spans="1:19" hidden="1" x14ac:dyDescent="0.2">
      <c r="A1118" s="161" t="s">
        <v>618</v>
      </c>
      <c r="B1118" s="161">
        <f>_xlfn.XLOOKUP(D1118,'M A C R O S'!R:R,'M A C R O S'!L:L,0)</f>
        <v>0</v>
      </c>
      <c r="C1118" s="161">
        <f>_xlfn.XLOOKUP(J1118,'F U L L   S E T S  (-10%)'!T:T,'F U L L   S E T S  (-10%)'!M:M,0)+_xlfn.XLOOKUP(J1118,'M A C R O S'!R:R,'M A C R O S'!L:L,0)</f>
        <v>0</v>
      </c>
      <c r="D1118" s="161" t="s">
        <v>321</v>
      </c>
      <c r="E1118" s="161">
        <f t="shared" si="82"/>
        <v>0</v>
      </c>
      <c r="F1118" s="161">
        <v>10134</v>
      </c>
      <c r="G1118" s="161">
        <f t="shared" si="80"/>
        <v>0</v>
      </c>
      <c r="J1118" s="91" t="s">
        <v>104</v>
      </c>
      <c r="K1118" s="91"/>
      <c r="L1118" s="91"/>
      <c r="M1118" s="91"/>
      <c r="N1118" s="91"/>
      <c r="O1118" s="91"/>
      <c r="P1118" s="91"/>
      <c r="Q1118" s="91"/>
      <c r="R1118" s="91"/>
      <c r="S1118" s="91"/>
    </row>
    <row r="1119" spans="1:19" hidden="1" x14ac:dyDescent="0.2">
      <c r="A1119" s="95" t="s">
        <v>618</v>
      </c>
      <c r="B1119" s="95">
        <f>_xlfn.XLOOKUP(D1119,'M A C R O S'!R:R,'M A C R O S'!L:L,0)</f>
        <v>0</v>
      </c>
      <c r="C1119" s="95">
        <f>_xlfn.XLOOKUP(J1119,'F U L L   S E T S  (-10%)'!T:T,'F U L L   S E T S  (-10%)'!M:M,0)+_xlfn.XLOOKUP(J1119,'M A C R O S'!R:R,'M A C R O S'!L:L,0)</f>
        <v>0</v>
      </c>
      <c r="D1119" s="95" t="s">
        <v>323</v>
      </c>
      <c r="E1119" s="95">
        <f t="shared" si="82"/>
        <v>0</v>
      </c>
      <c r="F1119" s="95">
        <v>10134</v>
      </c>
      <c r="G1119" s="95">
        <f t="shared" si="80"/>
        <v>0</v>
      </c>
      <c r="J1119" s="91" t="s">
        <v>104</v>
      </c>
      <c r="K1119" s="91"/>
      <c r="L1119" s="91"/>
      <c r="M1119" s="91"/>
      <c r="N1119" s="91"/>
      <c r="O1119" s="91"/>
      <c r="P1119" s="91"/>
      <c r="Q1119" s="91"/>
      <c r="R1119" s="91"/>
      <c r="S1119" s="91"/>
    </row>
    <row r="1120" spans="1:19" hidden="1" x14ac:dyDescent="0.2">
      <c r="A1120" s="95" t="s">
        <v>618</v>
      </c>
      <c r="B1120" s="95">
        <f>_xlfn.XLOOKUP(D1120,'M A C R O S'!R:R,'M A C R O S'!L:L,0)</f>
        <v>0</v>
      </c>
      <c r="C1120" s="95">
        <f>_xlfn.XLOOKUP(J1120,'F U L L   S E T S  (-10%)'!T:T,'F U L L   S E T S  (-10%)'!M:M,0)+_xlfn.XLOOKUP(J1120,'M A C R O S'!R:R,'M A C R O S'!L:L,0)</f>
        <v>0</v>
      </c>
      <c r="D1120" s="95" t="s">
        <v>325</v>
      </c>
      <c r="E1120" s="95">
        <f t="shared" si="82"/>
        <v>0</v>
      </c>
      <c r="F1120" s="95">
        <v>10134</v>
      </c>
      <c r="G1120" s="95">
        <f t="shared" si="80"/>
        <v>0</v>
      </c>
      <c r="J1120" s="91" t="s">
        <v>104</v>
      </c>
      <c r="K1120" s="91"/>
      <c r="L1120" s="91"/>
      <c r="M1120" s="91"/>
      <c r="N1120" s="91"/>
      <c r="O1120" s="91"/>
      <c r="P1120" s="91"/>
      <c r="Q1120" s="91"/>
      <c r="R1120" s="91"/>
      <c r="S1120" s="91"/>
    </row>
    <row r="1121" spans="1:19" hidden="1" x14ac:dyDescent="0.2">
      <c r="A1121" s="95" t="s">
        <v>618</v>
      </c>
      <c r="B1121" s="95">
        <f>_xlfn.XLOOKUP(D1121,'M A C R O S'!R:R,'M A C R O S'!L:L,0)</f>
        <v>0</v>
      </c>
      <c r="C1121" s="95">
        <f>_xlfn.XLOOKUP(J1121,'F U L L   S E T S  (-10%)'!T:T,'F U L L   S E T S  (-10%)'!M:M,0)+_xlfn.XLOOKUP(J1121,'M A C R O S'!R:R,'M A C R O S'!L:L,0)</f>
        <v>0</v>
      </c>
      <c r="D1121" s="95" t="s">
        <v>327</v>
      </c>
      <c r="E1121" s="95">
        <f t="shared" si="82"/>
        <v>0</v>
      </c>
      <c r="F1121" s="95">
        <v>10134</v>
      </c>
      <c r="G1121" s="95">
        <f t="shared" si="80"/>
        <v>0</v>
      </c>
      <c r="J1121" s="91" t="s">
        <v>104</v>
      </c>
      <c r="K1121" s="91"/>
      <c r="L1121" s="91"/>
      <c r="M1121" s="91"/>
      <c r="N1121" s="91"/>
      <c r="O1121" s="91"/>
      <c r="P1121" s="91"/>
      <c r="Q1121" s="91"/>
      <c r="R1121" s="91"/>
      <c r="S1121" s="91"/>
    </row>
    <row r="1122" spans="1:19" hidden="1" x14ac:dyDescent="0.2">
      <c r="A1122" s="95" t="s">
        <v>618</v>
      </c>
      <c r="B1122" s="95">
        <f>_xlfn.XLOOKUP(D1122,'M A C R O S'!R:R,'M A C R O S'!L:L,0)</f>
        <v>0</v>
      </c>
      <c r="C1122" s="95">
        <f>_xlfn.XLOOKUP(J1122,'F U L L   S E T S  (-10%)'!T:T,'F U L L   S E T S  (-10%)'!M:M,0)+_xlfn.XLOOKUP(J1122,'M A C R O S'!R:R,'M A C R O S'!L:L,0)</f>
        <v>0</v>
      </c>
      <c r="D1122" s="95" t="s">
        <v>329</v>
      </c>
      <c r="E1122" s="95">
        <f t="shared" si="82"/>
        <v>0</v>
      </c>
      <c r="F1122" s="95">
        <v>10134</v>
      </c>
      <c r="G1122" s="95">
        <f t="shared" si="80"/>
        <v>0</v>
      </c>
      <c r="J1122" s="91" t="s">
        <v>104</v>
      </c>
      <c r="K1122" s="91"/>
      <c r="L1122" s="91"/>
      <c r="M1122" s="91"/>
      <c r="N1122" s="91"/>
      <c r="O1122" s="91"/>
      <c r="P1122" s="91"/>
      <c r="Q1122" s="91"/>
      <c r="R1122" s="91"/>
      <c r="S1122" s="91"/>
    </row>
    <row r="1123" spans="1:19" hidden="1" x14ac:dyDescent="0.2">
      <c r="A1123" s="95" t="s">
        <v>618</v>
      </c>
      <c r="B1123" s="95">
        <f>_xlfn.XLOOKUP(D1123,'M A C R O S'!R:R,'M A C R O S'!L:L,0)</f>
        <v>0</v>
      </c>
      <c r="C1123" s="95">
        <f>_xlfn.XLOOKUP(J1123,'F U L L   S E T S  (-10%)'!T:T,'F U L L   S E T S  (-10%)'!M:M,0)+_xlfn.XLOOKUP(J1123,'M A C R O S'!R:R,'M A C R O S'!L:L,0)</f>
        <v>0</v>
      </c>
      <c r="D1123" s="141" t="s">
        <v>331</v>
      </c>
      <c r="E1123" s="95">
        <f t="shared" ref="E1123:E1126" si="83">SUM(B1123:C1123)</f>
        <v>0</v>
      </c>
      <c r="F1123" s="95">
        <v>10134</v>
      </c>
      <c r="G1123" s="95">
        <f t="shared" si="80"/>
        <v>0</v>
      </c>
      <c r="J1123" s="91" t="s">
        <v>104</v>
      </c>
      <c r="K1123" s="91"/>
      <c r="L1123" s="91"/>
      <c r="M1123" s="91"/>
      <c r="N1123" s="91"/>
      <c r="O1123" s="91"/>
      <c r="P1123" s="91"/>
      <c r="Q1123" s="91"/>
      <c r="R1123" s="91"/>
      <c r="S1123" s="91"/>
    </row>
    <row r="1124" spans="1:19" hidden="1" x14ac:dyDescent="0.2">
      <c r="A1124" s="95" t="s">
        <v>618</v>
      </c>
      <c r="B1124" s="95">
        <f>_xlfn.XLOOKUP(D1124,'M A C R O S'!R:R,'M A C R O S'!L:L,0)</f>
        <v>0</v>
      </c>
      <c r="C1124" s="95">
        <f>_xlfn.XLOOKUP(J1124,'F U L L   S E T S  (-10%)'!T:T,'F U L L   S E T S  (-10%)'!M:M,0)+_xlfn.XLOOKUP(J1124,'M A C R O S'!R:R,'M A C R O S'!L:L,0)</f>
        <v>0</v>
      </c>
      <c r="D1124" s="140" t="s">
        <v>333</v>
      </c>
      <c r="E1124" s="95">
        <f t="shared" si="83"/>
        <v>0</v>
      </c>
      <c r="F1124" s="95">
        <v>10134</v>
      </c>
      <c r="G1124" s="95">
        <f t="shared" si="80"/>
        <v>0</v>
      </c>
      <c r="J1124" s="91" t="s">
        <v>104</v>
      </c>
      <c r="K1124" s="91"/>
      <c r="L1124" s="91"/>
      <c r="M1124" s="91"/>
      <c r="N1124" s="91"/>
      <c r="O1124" s="91"/>
      <c r="P1124" s="91"/>
      <c r="Q1124" s="91"/>
      <c r="R1124" s="91"/>
      <c r="S1124" s="91"/>
    </row>
    <row r="1125" spans="1:19" hidden="1" x14ac:dyDescent="0.2">
      <c r="A1125" s="95" t="s">
        <v>618</v>
      </c>
      <c r="B1125" s="95">
        <f>_xlfn.XLOOKUP(D1125,'M A C R O S'!R:R,'M A C R O S'!L:L,0)</f>
        <v>0</v>
      </c>
      <c r="C1125" s="95">
        <f>_xlfn.XLOOKUP(J1125,'F U L L   S E T S  (-10%)'!T:T,'F U L L   S E T S  (-10%)'!M:M,0)+_xlfn.XLOOKUP(J1125,'M A C R O S'!R:R,'M A C R O S'!L:L,0)</f>
        <v>0</v>
      </c>
      <c r="D1125" s="141" t="s">
        <v>335</v>
      </c>
      <c r="E1125" s="95">
        <f t="shared" si="83"/>
        <v>0</v>
      </c>
      <c r="F1125" s="95">
        <v>10134</v>
      </c>
      <c r="G1125" s="95">
        <f t="shared" si="80"/>
        <v>0</v>
      </c>
      <c r="J1125" s="91" t="s">
        <v>104</v>
      </c>
      <c r="K1125" s="91"/>
      <c r="L1125" s="91"/>
      <c r="M1125" s="91"/>
      <c r="N1125" s="91"/>
      <c r="O1125" s="91"/>
      <c r="P1125" s="91"/>
      <c r="Q1125" s="91"/>
      <c r="R1125" s="91"/>
      <c r="S1125" s="91"/>
    </row>
    <row r="1126" spans="1:19" hidden="1" x14ac:dyDescent="0.2">
      <c r="A1126" s="95" t="s">
        <v>618</v>
      </c>
      <c r="B1126" s="95">
        <f>_xlfn.XLOOKUP(D1126,'M A C R O S'!R:R,'M A C R O S'!L:L,0)</f>
        <v>0</v>
      </c>
      <c r="C1126" s="95">
        <f>_xlfn.XLOOKUP(J1126,'F U L L   S E T S  (-10%)'!T:T,'F U L L   S E T S  (-10%)'!M:M,0)+_xlfn.XLOOKUP(J1126,'M A C R O S'!R:R,'M A C R O S'!L:L,0)</f>
        <v>0</v>
      </c>
      <c r="D1126" s="140" t="s">
        <v>337</v>
      </c>
      <c r="E1126" s="95">
        <f t="shared" si="83"/>
        <v>0</v>
      </c>
      <c r="F1126" s="95">
        <v>10134</v>
      </c>
      <c r="G1126" s="95">
        <f t="shared" si="80"/>
        <v>0</v>
      </c>
      <c r="J1126" s="91" t="s">
        <v>104</v>
      </c>
      <c r="K1126" s="91"/>
      <c r="L1126" s="91"/>
      <c r="M1126" s="91"/>
      <c r="N1126" s="91"/>
      <c r="O1126" s="91"/>
      <c r="P1126" s="91"/>
      <c r="Q1126" s="91"/>
      <c r="R1126" s="91"/>
      <c r="S1126" s="91"/>
    </row>
    <row r="1127" spans="1:19" hidden="1" x14ac:dyDescent="0.2">
      <c r="A1127" s="163" t="s">
        <v>618</v>
      </c>
      <c r="B1127" s="163">
        <f>_xlfn.XLOOKUP(D1127,'M A C R O S'!R:R,'M A C R O S'!L:L,0)</f>
        <v>0</v>
      </c>
      <c r="C1127" s="163">
        <f>_xlfn.XLOOKUP(J1127,'F U L L   S E T S  (-10%)'!T:T,'F U L L   S E T S  (-10%)'!M:M,0)+_xlfn.XLOOKUP(J1127,'M A C R O S'!R:R,'M A C R O S'!L:L,0)</f>
        <v>0</v>
      </c>
      <c r="D1127" s="163" t="s">
        <v>359</v>
      </c>
      <c r="E1127" s="163">
        <f t="shared" ref="E1127:E1146" si="84">SUM(B1127:C1127)</f>
        <v>0</v>
      </c>
      <c r="F1127" s="163">
        <v>10134</v>
      </c>
      <c r="G1127" s="161">
        <f t="shared" si="80"/>
        <v>0</v>
      </c>
      <c r="J1127" s="91" t="s">
        <v>112</v>
      </c>
      <c r="K1127" s="91"/>
      <c r="L1127" s="91"/>
      <c r="M1127" s="91"/>
      <c r="N1127" s="91"/>
      <c r="O1127" s="91"/>
      <c r="P1127" s="91"/>
      <c r="Q1127" s="91"/>
      <c r="R1127" s="91"/>
      <c r="S1127" s="91"/>
    </row>
    <row r="1128" spans="1:19" hidden="1" x14ac:dyDescent="0.2">
      <c r="A1128" s="95" t="s">
        <v>618</v>
      </c>
      <c r="B1128" s="95">
        <f>_xlfn.XLOOKUP(D1128,'M A C R O S'!R:R,'M A C R O S'!L:L,0)</f>
        <v>0</v>
      </c>
      <c r="C1128" s="95">
        <f>_xlfn.XLOOKUP(J1128,'F U L L   S E T S  (-10%)'!T:T,'F U L L   S E T S  (-10%)'!M:M,0)+_xlfn.XLOOKUP(J1128,'M A C R O S'!R:R,'M A C R O S'!L:L,0)</f>
        <v>0</v>
      </c>
      <c r="D1128" s="95" t="s">
        <v>361</v>
      </c>
      <c r="E1128" s="95">
        <f t="shared" si="84"/>
        <v>0</v>
      </c>
      <c r="F1128" s="95">
        <v>10134</v>
      </c>
      <c r="G1128" s="95">
        <f t="shared" si="80"/>
        <v>0</v>
      </c>
      <c r="J1128" s="91" t="s">
        <v>112</v>
      </c>
      <c r="K1128" s="91"/>
      <c r="L1128" s="91"/>
      <c r="M1128" s="91"/>
      <c r="N1128" s="91"/>
      <c r="O1128" s="91"/>
      <c r="P1128" s="91"/>
      <c r="Q1128" s="91"/>
      <c r="R1128" s="91"/>
      <c r="S1128" s="91"/>
    </row>
    <row r="1129" spans="1:19" hidden="1" x14ac:dyDescent="0.2">
      <c r="A1129" s="95" t="s">
        <v>618</v>
      </c>
      <c r="B1129" s="95">
        <f>_xlfn.XLOOKUP(D1129,'M A C R O S'!R:R,'M A C R O S'!L:L,0)</f>
        <v>0</v>
      </c>
      <c r="C1129" s="95">
        <f>_xlfn.XLOOKUP(J1129,'F U L L   S E T S  (-10%)'!T:T,'F U L L   S E T S  (-10%)'!M:M,0)+_xlfn.XLOOKUP(J1129,'M A C R O S'!R:R,'M A C R O S'!L:L,0)</f>
        <v>0</v>
      </c>
      <c r="D1129" s="95" t="s">
        <v>363</v>
      </c>
      <c r="E1129" s="95">
        <f t="shared" si="84"/>
        <v>0</v>
      </c>
      <c r="F1129" s="95">
        <v>10134</v>
      </c>
      <c r="G1129" s="95">
        <f t="shared" si="80"/>
        <v>0</v>
      </c>
      <c r="J1129" s="91" t="s">
        <v>112</v>
      </c>
      <c r="K1129" s="91"/>
      <c r="L1129" s="91"/>
      <c r="M1129" s="91"/>
      <c r="N1129" s="91"/>
      <c r="O1129" s="91"/>
      <c r="P1129" s="91"/>
      <c r="Q1129" s="91"/>
      <c r="R1129" s="91"/>
      <c r="S1129" s="91"/>
    </row>
    <row r="1130" spans="1:19" hidden="1" x14ac:dyDescent="0.2">
      <c r="A1130" s="95" t="s">
        <v>618</v>
      </c>
      <c r="B1130" s="95">
        <f>_xlfn.XLOOKUP(D1130,'M A C R O S'!R:R,'M A C R O S'!L:L,0)</f>
        <v>0</v>
      </c>
      <c r="C1130" s="95">
        <f>_xlfn.XLOOKUP(J1130,'F U L L   S E T S  (-10%)'!T:T,'F U L L   S E T S  (-10%)'!M:M,0)+_xlfn.XLOOKUP(J1130,'M A C R O S'!R:R,'M A C R O S'!L:L,0)</f>
        <v>0</v>
      </c>
      <c r="D1130" s="95" t="s">
        <v>365</v>
      </c>
      <c r="E1130" s="95">
        <f t="shared" si="84"/>
        <v>0</v>
      </c>
      <c r="F1130" s="95">
        <v>10134</v>
      </c>
      <c r="G1130" s="95">
        <f t="shared" si="80"/>
        <v>0</v>
      </c>
      <c r="J1130" s="91" t="s">
        <v>112</v>
      </c>
      <c r="K1130" s="91"/>
      <c r="L1130" s="91"/>
      <c r="M1130" s="91"/>
      <c r="N1130" s="91"/>
      <c r="O1130" s="91"/>
      <c r="P1130" s="91"/>
      <c r="Q1130" s="91"/>
      <c r="R1130" s="91"/>
      <c r="S1130" s="91"/>
    </row>
    <row r="1131" spans="1:19" hidden="1" x14ac:dyDescent="0.2">
      <c r="A1131" s="95" t="s">
        <v>618</v>
      </c>
      <c r="B1131" s="95">
        <f>_xlfn.XLOOKUP(D1131,'M A C R O S'!R:R,'M A C R O S'!L:L,0)</f>
        <v>0</v>
      </c>
      <c r="C1131" s="95">
        <f>_xlfn.XLOOKUP(J1131,'F U L L   S E T S  (-10%)'!T:T,'F U L L   S E T S  (-10%)'!M:M,0)+_xlfn.XLOOKUP(J1131,'M A C R O S'!R:R,'M A C R O S'!L:L,0)</f>
        <v>0</v>
      </c>
      <c r="D1131" s="95" t="s">
        <v>367</v>
      </c>
      <c r="E1131" s="95">
        <f t="shared" si="84"/>
        <v>0</v>
      </c>
      <c r="F1131" s="95">
        <v>10134</v>
      </c>
      <c r="G1131" s="95">
        <f t="shared" si="80"/>
        <v>0</v>
      </c>
      <c r="J1131" s="91" t="s">
        <v>112</v>
      </c>
      <c r="K1131" s="91"/>
      <c r="L1131" s="91"/>
      <c r="M1131" s="91"/>
      <c r="N1131" s="91"/>
      <c r="O1131" s="91"/>
      <c r="P1131" s="91"/>
      <c r="Q1131" s="91"/>
      <c r="R1131" s="91"/>
      <c r="S1131" s="91"/>
    </row>
    <row r="1132" spans="1:19" hidden="1" x14ac:dyDescent="0.2">
      <c r="A1132" s="95" t="s">
        <v>618</v>
      </c>
      <c r="B1132" s="95">
        <f>_xlfn.XLOOKUP(D1132,'M A C R O S'!R:R,'M A C R O S'!L:L,0)</f>
        <v>0</v>
      </c>
      <c r="C1132" s="95">
        <f>_xlfn.XLOOKUP(J1132,'F U L L   S E T S  (-10%)'!T:T,'F U L L   S E T S  (-10%)'!M:M,0)+_xlfn.XLOOKUP(J1132,'M A C R O S'!R:R,'M A C R O S'!L:L,0)</f>
        <v>0</v>
      </c>
      <c r="D1132" s="95" t="s">
        <v>369</v>
      </c>
      <c r="E1132" s="95">
        <f t="shared" si="84"/>
        <v>0</v>
      </c>
      <c r="F1132" s="95">
        <v>10134</v>
      </c>
      <c r="G1132" s="95">
        <f t="shared" si="80"/>
        <v>0</v>
      </c>
      <c r="J1132" s="91" t="s">
        <v>112</v>
      </c>
      <c r="K1132" s="91"/>
      <c r="L1132" s="91"/>
      <c r="M1132" s="91"/>
      <c r="N1132" s="91"/>
      <c r="O1132" s="91"/>
      <c r="P1132" s="91"/>
      <c r="Q1132" s="91"/>
      <c r="R1132" s="91"/>
      <c r="S1132" s="91"/>
    </row>
    <row r="1133" spans="1:19" hidden="1" x14ac:dyDescent="0.2">
      <c r="A1133" s="95" t="s">
        <v>618</v>
      </c>
      <c r="B1133" s="95">
        <f>_xlfn.XLOOKUP(D1133,'M A C R O S'!R:R,'M A C R O S'!L:L,0)</f>
        <v>0</v>
      </c>
      <c r="C1133" s="95">
        <f>_xlfn.XLOOKUP(J1133,'F U L L   S E T S  (-10%)'!T:T,'F U L L   S E T S  (-10%)'!M:M,0)+_xlfn.XLOOKUP(J1133,'M A C R O S'!R:R,'M A C R O S'!L:L,0)</f>
        <v>0</v>
      </c>
      <c r="D1133" s="95" t="s">
        <v>371</v>
      </c>
      <c r="E1133" s="95">
        <f t="shared" si="84"/>
        <v>0</v>
      </c>
      <c r="F1133" s="95">
        <v>10134</v>
      </c>
      <c r="G1133" s="95">
        <f t="shared" si="80"/>
        <v>0</v>
      </c>
      <c r="J1133" s="91" t="s">
        <v>112</v>
      </c>
      <c r="K1133" s="91"/>
      <c r="L1133" s="91"/>
      <c r="M1133" s="91"/>
      <c r="N1133" s="91"/>
      <c r="O1133" s="91"/>
      <c r="P1133" s="91"/>
      <c r="Q1133" s="91"/>
      <c r="R1133" s="91"/>
      <c r="S1133" s="91"/>
    </row>
    <row r="1134" spans="1:19" hidden="1" x14ac:dyDescent="0.2">
      <c r="A1134" s="95" t="s">
        <v>618</v>
      </c>
      <c r="B1134" s="95">
        <f>_xlfn.XLOOKUP(D1134,'M A C R O S'!R:R,'M A C R O S'!L:L,0)</f>
        <v>0</v>
      </c>
      <c r="C1134" s="95">
        <f>_xlfn.XLOOKUP(J1134,'F U L L   S E T S  (-10%)'!T:T,'F U L L   S E T S  (-10%)'!M:M,0)+_xlfn.XLOOKUP(J1134,'M A C R O S'!R:R,'M A C R O S'!L:L,0)</f>
        <v>0</v>
      </c>
      <c r="D1134" s="95" t="s">
        <v>373</v>
      </c>
      <c r="E1134" s="95">
        <f t="shared" si="84"/>
        <v>0</v>
      </c>
      <c r="F1134" s="95">
        <v>10134</v>
      </c>
      <c r="G1134" s="95">
        <f t="shared" si="80"/>
        <v>0</v>
      </c>
      <c r="J1134" s="91" t="s">
        <v>112</v>
      </c>
      <c r="K1134" s="91"/>
      <c r="L1134" s="91"/>
      <c r="M1134" s="91"/>
      <c r="N1134" s="91"/>
      <c r="O1134" s="91"/>
      <c r="P1134" s="91"/>
      <c r="Q1134" s="91"/>
      <c r="R1134" s="91"/>
      <c r="S1134" s="91"/>
    </row>
    <row r="1135" spans="1:19" hidden="1" x14ac:dyDescent="0.2">
      <c r="A1135" s="95" t="s">
        <v>618</v>
      </c>
      <c r="B1135" s="95">
        <f>_xlfn.XLOOKUP(D1135,'M A C R O S'!R:R,'M A C R O S'!L:L,0)</f>
        <v>0</v>
      </c>
      <c r="C1135" s="95">
        <f>_xlfn.XLOOKUP(J1135,'F U L L   S E T S  (-10%)'!T:T,'F U L L   S E T S  (-10%)'!M:M,0)+_xlfn.XLOOKUP(J1135,'M A C R O S'!R:R,'M A C R O S'!L:L,0)</f>
        <v>0</v>
      </c>
      <c r="D1135" s="95" t="s">
        <v>375</v>
      </c>
      <c r="E1135" s="95">
        <f t="shared" si="84"/>
        <v>0</v>
      </c>
      <c r="F1135" s="95">
        <v>10134</v>
      </c>
      <c r="G1135" s="95">
        <f t="shared" si="80"/>
        <v>0</v>
      </c>
      <c r="J1135" s="91" t="s">
        <v>112</v>
      </c>
      <c r="K1135" s="91"/>
      <c r="L1135" s="91"/>
      <c r="M1135" s="91"/>
      <c r="N1135" s="91"/>
      <c r="O1135" s="91"/>
      <c r="P1135" s="91"/>
      <c r="Q1135" s="91"/>
      <c r="R1135" s="91"/>
      <c r="S1135" s="91"/>
    </row>
    <row r="1136" spans="1:19" hidden="1" x14ac:dyDescent="0.2">
      <c r="A1136" s="95" t="s">
        <v>618</v>
      </c>
      <c r="B1136" s="95">
        <f>_xlfn.XLOOKUP(D1136,'M A C R O S'!R:R,'M A C R O S'!L:L,0)</f>
        <v>0</v>
      </c>
      <c r="C1136" s="95">
        <f>_xlfn.XLOOKUP(J1136,'F U L L   S E T S  (-10%)'!T:T,'F U L L   S E T S  (-10%)'!M:M,0)+_xlfn.XLOOKUP(J1136,'M A C R O S'!R:R,'M A C R O S'!L:L,0)</f>
        <v>0</v>
      </c>
      <c r="D1136" s="95" t="s">
        <v>377</v>
      </c>
      <c r="E1136" s="95">
        <f t="shared" si="84"/>
        <v>0</v>
      </c>
      <c r="F1136" s="95">
        <v>10134</v>
      </c>
      <c r="G1136" s="95">
        <f t="shared" si="80"/>
        <v>0</v>
      </c>
      <c r="J1136" s="91" t="s">
        <v>112</v>
      </c>
      <c r="K1136" s="91"/>
      <c r="L1136" s="91"/>
      <c r="M1136" s="91"/>
      <c r="N1136" s="91"/>
      <c r="O1136" s="91"/>
      <c r="P1136" s="91"/>
      <c r="Q1136" s="91"/>
      <c r="R1136" s="91"/>
      <c r="S1136" s="91"/>
    </row>
    <row r="1137" spans="1:19" hidden="1" x14ac:dyDescent="0.2">
      <c r="A1137" s="95" t="s">
        <v>618</v>
      </c>
      <c r="B1137" s="95">
        <f>_xlfn.XLOOKUP(D1137,'M A C R O S'!R:R,'M A C R O S'!L:L,0)</f>
        <v>0</v>
      </c>
      <c r="C1137" s="95">
        <f>_xlfn.XLOOKUP(J1137,'F U L L   S E T S  (-10%)'!T:T,'F U L L   S E T S  (-10%)'!M:M,0)+_xlfn.XLOOKUP(J1137,'M A C R O S'!R:R,'M A C R O S'!L:L,0)</f>
        <v>0</v>
      </c>
      <c r="D1137" s="95" t="s">
        <v>379</v>
      </c>
      <c r="E1137" s="95">
        <f t="shared" si="84"/>
        <v>0</v>
      </c>
      <c r="F1137" s="95">
        <v>10134</v>
      </c>
      <c r="G1137" s="95">
        <f t="shared" si="80"/>
        <v>0</v>
      </c>
      <c r="J1137" s="91" t="s">
        <v>112</v>
      </c>
      <c r="K1137" s="91"/>
      <c r="L1137" s="91"/>
      <c r="M1137" s="91"/>
      <c r="N1137" s="91"/>
      <c r="O1137" s="91"/>
      <c r="P1137" s="91"/>
      <c r="Q1137" s="91"/>
      <c r="R1137" s="91"/>
      <c r="S1137" s="91"/>
    </row>
    <row r="1138" spans="1:19" hidden="1" x14ac:dyDescent="0.2">
      <c r="A1138" s="95" t="s">
        <v>618</v>
      </c>
      <c r="B1138" s="95">
        <f>_xlfn.XLOOKUP(D1138,'M A C R O S'!R:R,'M A C R O S'!L:L,0)</f>
        <v>0</v>
      </c>
      <c r="C1138" s="95">
        <f>_xlfn.XLOOKUP(J1138,'F U L L   S E T S  (-10%)'!T:T,'F U L L   S E T S  (-10%)'!M:M,0)+_xlfn.XLOOKUP(J1138,'M A C R O S'!R:R,'M A C R O S'!L:L,0)</f>
        <v>0</v>
      </c>
      <c r="D1138" s="95" t="s">
        <v>381</v>
      </c>
      <c r="E1138" s="95">
        <f t="shared" si="84"/>
        <v>0</v>
      </c>
      <c r="F1138" s="95">
        <v>10134</v>
      </c>
      <c r="G1138" s="95">
        <f t="shared" si="80"/>
        <v>0</v>
      </c>
      <c r="J1138" s="91" t="s">
        <v>112</v>
      </c>
      <c r="K1138" s="91"/>
      <c r="L1138" s="91"/>
      <c r="M1138" s="91"/>
      <c r="N1138" s="91"/>
      <c r="O1138" s="91"/>
      <c r="P1138" s="91"/>
      <c r="Q1138" s="91"/>
      <c r="R1138" s="91"/>
      <c r="S1138" s="91"/>
    </row>
    <row r="1139" spans="1:19" hidden="1" x14ac:dyDescent="0.2">
      <c r="A1139" s="95" t="s">
        <v>618</v>
      </c>
      <c r="B1139" s="95">
        <f>_xlfn.XLOOKUP(D1139,'M A C R O S'!R:R,'M A C R O S'!L:L,0)</f>
        <v>0</v>
      </c>
      <c r="C1139" s="95">
        <f>_xlfn.XLOOKUP(J1139,'F U L L   S E T S  (-10%)'!T:T,'F U L L   S E T S  (-10%)'!M:M,0)+_xlfn.XLOOKUP(J1139,'M A C R O S'!R:R,'M A C R O S'!L:L,0)</f>
        <v>0</v>
      </c>
      <c r="D1139" s="95" t="s">
        <v>383</v>
      </c>
      <c r="E1139" s="95">
        <f t="shared" si="84"/>
        <v>0</v>
      </c>
      <c r="F1139" s="95">
        <v>10134</v>
      </c>
      <c r="G1139" s="95">
        <f t="shared" si="80"/>
        <v>0</v>
      </c>
      <c r="J1139" s="91" t="s">
        <v>112</v>
      </c>
      <c r="K1139" s="91"/>
      <c r="L1139" s="91"/>
      <c r="M1139" s="91"/>
      <c r="N1139" s="91"/>
      <c r="O1139" s="91"/>
      <c r="P1139" s="91"/>
      <c r="Q1139" s="91"/>
      <c r="R1139" s="91"/>
      <c r="S1139" s="91"/>
    </row>
    <row r="1140" spans="1:19" hidden="1" x14ac:dyDescent="0.2">
      <c r="A1140" s="95" t="s">
        <v>618</v>
      </c>
      <c r="B1140" s="95">
        <f>_xlfn.XLOOKUP(D1140,'M A C R O S'!R:R,'M A C R O S'!L:L,0)</f>
        <v>0</v>
      </c>
      <c r="C1140" s="95">
        <f>_xlfn.XLOOKUP(J1140,'F U L L   S E T S  (-10%)'!T:T,'F U L L   S E T S  (-10%)'!M:M,0)+_xlfn.XLOOKUP(J1140,'M A C R O S'!R:R,'M A C R O S'!L:L,0)</f>
        <v>0</v>
      </c>
      <c r="D1140" s="95" t="s">
        <v>385</v>
      </c>
      <c r="E1140" s="95">
        <f t="shared" si="84"/>
        <v>0</v>
      </c>
      <c r="F1140" s="95">
        <v>10134</v>
      </c>
      <c r="G1140" s="95">
        <f t="shared" si="80"/>
        <v>0</v>
      </c>
      <c r="J1140" s="91" t="s">
        <v>112</v>
      </c>
      <c r="K1140" s="91"/>
      <c r="L1140" s="91"/>
      <c r="M1140" s="91"/>
      <c r="N1140" s="91"/>
      <c r="O1140" s="91"/>
      <c r="P1140" s="91"/>
      <c r="Q1140" s="91"/>
      <c r="R1140" s="91"/>
      <c r="S1140" s="91"/>
    </row>
    <row r="1141" spans="1:19" hidden="1" x14ac:dyDescent="0.2">
      <c r="A1141" s="95" t="s">
        <v>618</v>
      </c>
      <c r="B1141" s="95">
        <f>_xlfn.XLOOKUP(D1141,'M A C R O S'!R:R,'M A C R O S'!L:L,0)</f>
        <v>0</v>
      </c>
      <c r="C1141" s="95">
        <f>_xlfn.XLOOKUP(J1141,'F U L L   S E T S  (-10%)'!T:T,'F U L L   S E T S  (-10%)'!M:M,0)+_xlfn.XLOOKUP(J1141,'M A C R O S'!R:R,'M A C R O S'!L:L,0)</f>
        <v>0</v>
      </c>
      <c r="D1141" s="95" t="s">
        <v>387</v>
      </c>
      <c r="E1141" s="95">
        <f t="shared" si="84"/>
        <v>0</v>
      </c>
      <c r="F1141" s="95">
        <v>10134</v>
      </c>
      <c r="G1141" s="95">
        <f t="shared" si="80"/>
        <v>0</v>
      </c>
      <c r="J1141" s="91" t="s">
        <v>112</v>
      </c>
      <c r="K1141" s="91"/>
      <c r="L1141" s="91"/>
      <c r="M1141" s="91"/>
      <c r="N1141" s="91"/>
      <c r="O1141" s="91"/>
      <c r="P1141" s="91"/>
      <c r="Q1141" s="91"/>
      <c r="R1141" s="91"/>
      <c r="S1141" s="91"/>
    </row>
    <row r="1142" spans="1:19" x14ac:dyDescent="0.2">
      <c r="A1142" s="161" t="s">
        <v>618</v>
      </c>
      <c r="B1142" s="161">
        <f>_xlfn.XLOOKUP(D1142,'M A C R O S'!R:R,'M A C R O S'!N:N,0)</f>
        <v>0</v>
      </c>
      <c r="C1142" s="161">
        <f>_xlfn.XLOOKUP(J1142,'F U L L   S E T S  (-10%)'!T:T,'F U L L   S E T S  (-10%)'!O:O,0)+_xlfn.XLOOKUP(J1142,'M A C R O S'!R:R,'M A C R O S'!N:N,0)</f>
        <v>0</v>
      </c>
      <c r="D1142" s="161" t="s">
        <v>321</v>
      </c>
      <c r="E1142" s="161">
        <f t="shared" si="84"/>
        <v>0</v>
      </c>
      <c r="F1142" s="161">
        <v>10137</v>
      </c>
      <c r="G1142" s="161">
        <f t="shared" si="80"/>
        <v>0</v>
      </c>
      <c r="J1142" s="91" t="s">
        <v>104</v>
      </c>
      <c r="K1142" s="91"/>
      <c r="L1142" s="91"/>
      <c r="M1142" s="91"/>
      <c r="N1142" s="91"/>
      <c r="O1142" s="91"/>
      <c r="P1142" s="91"/>
      <c r="Q1142" s="91"/>
      <c r="R1142" s="91"/>
      <c r="S1142" s="91"/>
    </row>
    <row r="1143" spans="1:19" x14ac:dyDescent="0.2">
      <c r="A1143" s="95" t="s">
        <v>618</v>
      </c>
      <c r="B1143" s="95">
        <f>_xlfn.XLOOKUP(D1143,'M A C R O S'!R:R,'M A C R O S'!N:N,0)</f>
        <v>0</v>
      </c>
      <c r="C1143" s="95">
        <f>_xlfn.XLOOKUP(J1143,'F U L L   S E T S  (-10%)'!T:T,'F U L L   S E T S  (-10%)'!O:O,0)+_xlfn.XLOOKUP(J1143,'M A C R O S'!R:R,'M A C R O S'!N:N,0)</f>
        <v>0</v>
      </c>
      <c r="D1143" s="95" t="s">
        <v>323</v>
      </c>
      <c r="E1143" s="95">
        <f t="shared" si="84"/>
        <v>0</v>
      </c>
      <c r="F1143" s="95">
        <v>10137</v>
      </c>
      <c r="G1143" s="95">
        <f t="shared" si="80"/>
        <v>0</v>
      </c>
      <c r="J1143" s="91" t="s">
        <v>104</v>
      </c>
      <c r="K1143" s="91"/>
      <c r="L1143" s="91"/>
      <c r="M1143" s="91"/>
      <c r="N1143" s="91"/>
      <c r="O1143" s="91"/>
      <c r="P1143" s="91"/>
      <c r="Q1143" s="91"/>
      <c r="R1143" s="91"/>
      <c r="S1143" s="91"/>
    </row>
    <row r="1144" spans="1:19" x14ac:dyDescent="0.2">
      <c r="A1144" s="95" t="s">
        <v>618</v>
      </c>
      <c r="B1144" s="95">
        <f>_xlfn.XLOOKUP(D1144,'M A C R O S'!R:R,'M A C R O S'!N:N,0)</f>
        <v>0</v>
      </c>
      <c r="C1144" s="95">
        <f>_xlfn.XLOOKUP(J1144,'F U L L   S E T S  (-10%)'!T:T,'F U L L   S E T S  (-10%)'!O:O,0)+_xlfn.XLOOKUP(J1144,'M A C R O S'!R:R,'M A C R O S'!N:N,0)</f>
        <v>0</v>
      </c>
      <c r="D1144" s="95" t="s">
        <v>325</v>
      </c>
      <c r="E1144" s="95">
        <f t="shared" si="84"/>
        <v>0</v>
      </c>
      <c r="F1144" s="95">
        <v>10137</v>
      </c>
      <c r="G1144" s="95">
        <f t="shared" si="80"/>
        <v>0</v>
      </c>
      <c r="J1144" s="91" t="s">
        <v>104</v>
      </c>
      <c r="K1144" s="91"/>
      <c r="L1144" s="91"/>
      <c r="M1144" s="91"/>
      <c r="N1144" s="91"/>
      <c r="O1144" s="91"/>
      <c r="P1144" s="91"/>
      <c r="Q1144" s="91"/>
      <c r="R1144" s="91"/>
      <c r="S1144" s="91"/>
    </row>
    <row r="1145" spans="1:19" x14ac:dyDescent="0.2">
      <c r="A1145" s="95" t="s">
        <v>618</v>
      </c>
      <c r="B1145" s="95">
        <f>_xlfn.XLOOKUP(D1145,'M A C R O S'!R:R,'M A C R O S'!N:N,0)</f>
        <v>0</v>
      </c>
      <c r="C1145" s="95">
        <f>_xlfn.XLOOKUP(J1145,'F U L L   S E T S  (-10%)'!T:T,'F U L L   S E T S  (-10%)'!O:O,0)+_xlfn.XLOOKUP(J1145,'M A C R O S'!R:R,'M A C R O S'!N:N,0)</f>
        <v>0</v>
      </c>
      <c r="D1145" s="95" t="s">
        <v>327</v>
      </c>
      <c r="E1145" s="95">
        <f t="shared" si="84"/>
        <v>0</v>
      </c>
      <c r="F1145" s="95">
        <v>10137</v>
      </c>
      <c r="G1145" s="95">
        <f t="shared" si="80"/>
        <v>0</v>
      </c>
      <c r="J1145" s="91" t="s">
        <v>104</v>
      </c>
      <c r="K1145" s="91"/>
      <c r="L1145" s="91"/>
      <c r="M1145" s="91"/>
      <c r="N1145" s="91"/>
      <c r="O1145" s="91"/>
      <c r="P1145" s="91"/>
      <c r="Q1145" s="91"/>
      <c r="R1145" s="91"/>
      <c r="S1145" s="91"/>
    </row>
    <row r="1146" spans="1:19" x14ac:dyDescent="0.2">
      <c r="A1146" s="95" t="s">
        <v>618</v>
      </c>
      <c r="B1146" s="95">
        <f>_xlfn.XLOOKUP(D1146,'M A C R O S'!R:R,'M A C R O S'!N:N,0)</f>
        <v>0</v>
      </c>
      <c r="C1146" s="95">
        <f>_xlfn.XLOOKUP(J1146,'F U L L   S E T S  (-10%)'!T:T,'F U L L   S E T S  (-10%)'!O:O,0)+_xlfn.XLOOKUP(J1146,'M A C R O S'!R:R,'M A C R O S'!N:N,0)</f>
        <v>0</v>
      </c>
      <c r="D1146" s="95" t="s">
        <v>329</v>
      </c>
      <c r="E1146" s="95">
        <f t="shared" si="84"/>
        <v>0</v>
      </c>
      <c r="F1146" s="95">
        <v>10137</v>
      </c>
      <c r="G1146" s="95">
        <f t="shared" si="80"/>
        <v>0</v>
      </c>
      <c r="J1146" s="91" t="s">
        <v>104</v>
      </c>
      <c r="K1146" s="91"/>
      <c r="L1146" s="91"/>
      <c r="M1146" s="91"/>
      <c r="N1146" s="91"/>
      <c r="O1146" s="91"/>
      <c r="P1146" s="91"/>
      <c r="Q1146" s="91"/>
      <c r="R1146" s="91"/>
      <c r="S1146" s="91"/>
    </row>
    <row r="1147" spans="1:19" x14ac:dyDescent="0.2">
      <c r="A1147" s="95" t="s">
        <v>618</v>
      </c>
      <c r="B1147" s="95">
        <f>_xlfn.XLOOKUP(D1147,'M A C R O S'!R:R,'M A C R O S'!N:N,0)</f>
        <v>0</v>
      </c>
      <c r="C1147" s="95">
        <f>_xlfn.XLOOKUP(J1147,'F U L L   S E T S  (-10%)'!T:T,'F U L L   S E T S  (-10%)'!O:O,0)+_xlfn.XLOOKUP(J1147,'M A C R O S'!R:R,'M A C R O S'!N:N,0)</f>
        <v>0</v>
      </c>
      <c r="D1147" s="141" t="s">
        <v>331</v>
      </c>
      <c r="E1147" s="95">
        <f t="shared" ref="E1147:E1150" si="85">SUM(B1147:C1147)</f>
        <v>0</v>
      </c>
      <c r="F1147" s="95">
        <v>10137</v>
      </c>
      <c r="G1147" s="95">
        <f t="shared" si="80"/>
        <v>0</v>
      </c>
      <c r="J1147" s="91" t="s">
        <v>104</v>
      </c>
      <c r="K1147" s="91"/>
      <c r="L1147" s="91"/>
      <c r="M1147" s="91"/>
      <c r="N1147" s="91"/>
      <c r="O1147" s="91"/>
      <c r="P1147" s="91"/>
      <c r="Q1147" s="91"/>
      <c r="R1147" s="91"/>
      <c r="S1147" s="91"/>
    </row>
    <row r="1148" spans="1:19" x14ac:dyDescent="0.2">
      <c r="A1148" s="95" t="s">
        <v>618</v>
      </c>
      <c r="B1148" s="95">
        <f>_xlfn.XLOOKUP(D1148,'M A C R O S'!R:R,'M A C R O S'!N:N,0)</f>
        <v>0</v>
      </c>
      <c r="C1148" s="95">
        <f>_xlfn.XLOOKUP(J1148,'F U L L   S E T S  (-10%)'!T:T,'F U L L   S E T S  (-10%)'!O:O,0)+_xlfn.XLOOKUP(J1148,'M A C R O S'!R:R,'M A C R O S'!N:N,0)</f>
        <v>0</v>
      </c>
      <c r="D1148" s="140" t="s">
        <v>333</v>
      </c>
      <c r="E1148" s="95">
        <f t="shared" si="85"/>
        <v>0</v>
      </c>
      <c r="F1148" s="95">
        <v>10137</v>
      </c>
      <c r="G1148" s="95">
        <f t="shared" si="80"/>
        <v>0</v>
      </c>
      <c r="J1148" s="91" t="s">
        <v>104</v>
      </c>
      <c r="K1148" s="91"/>
      <c r="L1148" s="91"/>
      <c r="M1148" s="91"/>
      <c r="N1148" s="91"/>
      <c r="O1148" s="91"/>
      <c r="P1148" s="91"/>
      <c r="Q1148" s="91"/>
      <c r="R1148" s="91"/>
      <c r="S1148" s="91"/>
    </row>
    <row r="1149" spans="1:19" x14ac:dyDescent="0.2">
      <c r="A1149" s="95" t="s">
        <v>618</v>
      </c>
      <c r="B1149" s="95">
        <f>_xlfn.XLOOKUP(D1149,'M A C R O S'!R:R,'M A C R O S'!N:N,0)</f>
        <v>0</v>
      </c>
      <c r="C1149" s="95">
        <f>_xlfn.XLOOKUP(J1149,'F U L L   S E T S  (-10%)'!T:T,'F U L L   S E T S  (-10%)'!O:O,0)+_xlfn.XLOOKUP(J1149,'M A C R O S'!R:R,'M A C R O S'!N:N,0)</f>
        <v>0</v>
      </c>
      <c r="D1149" s="141" t="s">
        <v>335</v>
      </c>
      <c r="E1149" s="95">
        <f t="shared" si="85"/>
        <v>0</v>
      </c>
      <c r="F1149" s="95">
        <v>10137</v>
      </c>
      <c r="G1149" s="95">
        <f t="shared" si="80"/>
        <v>0</v>
      </c>
      <c r="J1149" s="91" t="s">
        <v>104</v>
      </c>
      <c r="K1149" s="91"/>
      <c r="L1149" s="91"/>
      <c r="M1149" s="91"/>
      <c r="N1149" s="91"/>
      <c r="O1149" s="91"/>
      <c r="P1149" s="91"/>
      <c r="Q1149" s="91"/>
      <c r="R1149" s="91"/>
      <c r="S1149" s="91"/>
    </row>
    <row r="1150" spans="1:19" x14ac:dyDescent="0.2">
      <c r="A1150" s="95" t="s">
        <v>618</v>
      </c>
      <c r="B1150" s="95">
        <f>_xlfn.XLOOKUP(D1150,'M A C R O S'!R:R,'M A C R O S'!N:N,0)</f>
        <v>0</v>
      </c>
      <c r="C1150" s="95">
        <f>_xlfn.XLOOKUP(J1150,'F U L L   S E T S  (-10%)'!T:T,'F U L L   S E T S  (-10%)'!O:O,0)+_xlfn.XLOOKUP(J1150,'M A C R O S'!R:R,'M A C R O S'!N:N,0)</f>
        <v>0</v>
      </c>
      <c r="D1150" s="140" t="s">
        <v>337</v>
      </c>
      <c r="E1150" s="95">
        <f t="shared" si="85"/>
        <v>0</v>
      </c>
      <c r="F1150" s="95">
        <v>10137</v>
      </c>
      <c r="G1150" s="95">
        <f t="shared" si="80"/>
        <v>0</v>
      </c>
      <c r="J1150" s="91" t="s">
        <v>104</v>
      </c>
      <c r="K1150" s="91"/>
      <c r="L1150" s="91"/>
      <c r="M1150" s="91"/>
      <c r="N1150" s="91"/>
      <c r="O1150" s="91"/>
      <c r="P1150" s="91"/>
      <c r="Q1150" s="91"/>
      <c r="R1150" s="91"/>
      <c r="S1150" s="91"/>
    </row>
    <row r="1151" spans="1:19" x14ac:dyDescent="0.2">
      <c r="A1151" s="163" t="s">
        <v>618</v>
      </c>
      <c r="B1151" s="163">
        <f>_xlfn.XLOOKUP(D1151,'M A C R O S'!R:R,'M A C R O S'!N:N,0)</f>
        <v>0</v>
      </c>
      <c r="C1151" s="163">
        <f>_xlfn.XLOOKUP(J1151,'F U L L   S E T S  (-10%)'!T:T,'F U L L   S E T S  (-10%)'!O:O,0)+_xlfn.XLOOKUP(J1151,'M A C R O S'!R:R,'M A C R O S'!N:N,0)</f>
        <v>0</v>
      </c>
      <c r="D1151" s="163" t="s">
        <v>359</v>
      </c>
      <c r="E1151" s="163">
        <f t="shared" ref="E1151:E1170" si="86">SUM(B1151:C1151)</f>
        <v>0</v>
      </c>
      <c r="F1151" s="163">
        <v>10137</v>
      </c>
      <c r="G1151" s="161">
        <f t="shared" si="80"/>
        <v>0</v>
      </c>
      <c r="J1151" s="91" t="s">
        <v>112</v>
      </c>
      <c r="K1151" s="91"/>
      <c r="L1151" s="91"/>
      <c r="M1151" s="91"/>
      <c r="N1151" s="91"/>
      <c r="O1151" s="91"/>
      <c r="P1151" s="91"/>
      <c r="Q1151" s="91"/>
      <c r="R1151" s="91"/>
      <c r="S1151" s="91"/>
    </row>
    <row r="1152" spans="1:19" x14ac:dyDescent="0.2">
      <c r="A1152" s="95" t="s">
        <v>618</v>
      </c>
      <c r="B1152" s="95">
        <f>_xlfn.XLOOKUP(D1152,'M A C R O S'!R:R,'M A C R O S'!N:N,0)</f>
        <v>0</v>
      </c>
      <c r="C1152" s="95">
        <f>_xlfn.XLOOKUP(J1152,'F U L L   S E T S  (-10%)'!T:T,'F U L L   S E T S  (-10%)'!O:O,0)+_xlfn.XLOOKUP(J1152,'M A C R O S'!R:R,'M A C R O S'!N:N,0)</f>
        <v>0</v>
      </c>
      <c r="D1152" s="95" t="s">
        <v>361</v>
      </c>
      <c r="E1152" s="95">
        <f t="shared" si="86"/>
        <v>0</v>
      </c>
      <c r="F1152" s="95">
        <v>10137</v>
      </c>
      <c r="G1152" s="95">
        <f t="shared" si="80"/>
        <v>0</v>
      </c>
      <c r="J1152" s="91" t="s">
        <v>112</v>
      </c>
      <c r="K1152" s="91"/>
      <c r="L1152" s="91"/>
      <c r="M1152" s="91"/>
      <c r="N1152" s="91"/>
      <c r="O1152" s="91"/>
      <c r="P1152" s="91"/>
      <c r="Q1152" s="91"/>
      <c r="R1152" s="91"/>
      <c r="S1152" s="91"/>
    </row>
    <row r="1153" spans="1:19" x14ac:dyDescent="0.2">
      <c r="A1153" s="95" t="s">
        <v>618</v>
      </c>
      <c r="B1153" s="95">
        <f>_xlfn.XLOOKUP(D1153,'M A C R O S'!R:R,'M A C R O S'!N:N,0)</f>
        <v>0</v>
      </c>
      <c r="C1153" s="95">
        <f>_xlfn.XLOOKUP(J1153,'F U L L   S E T S  (-10%)'!T:T,'F U L L   S E T S  (-10%)'!O:O,0)+_xlfn.XLOOKUP(J1153,'M A C R O S'!R:R,'M A C R O S'!N:N,0)</f>
        <v>0</v>
      </c>
      <c r="D1153" s="95" t="s">
        <v>363</v>
      </c>
      <c r="E1153" s="95">
        <f t="shared" si="86"/>
        <v>0</v>
      </c>
      <c r="F1153" s="95">
        <v>10137</v>
      </c>
      <c r="G1153" s="95">
        <f t="shared" si="80"/>
        <v>0</v>
      </c>
      <c r="J1153" s="91" t="s">
        <v>112</v>
      </c>
      <c r="K1153" s="91"/>
      <c r="L1153" s="91"/>
      <c r="M1153" s="91"/>
      <c r="N1153" s="91"/>
      <c r="O1153" s="91"/>
      <c r="P1153" s="91"/>
      <c r="Q1153" s="91"/>
      <c r="R1153" s="91"/>
      <c r="S1153" s="91"/>
    </row>
    <row r="1154" spans="1:19" x14ac:dyDescent="0.2">
      <c r="A1154" s="95" t="s">
        <v>618</v>
      </c>
      <c r="B1154" s="95">
        <f>_xlfn.XLOOKUP(D1154,'M A C R O S'!R:R,'M A C R O S'!N:N,0)</f>
        <v>0</v>
      </c>
      <c r="C1154" s="95">
        <f>_xlfn.XLOOKUP(J1154,'F U L L   S E T S  (-10%)'!T:T,'F U L L   S E T S  (-10%)'!O:O,0)+_xlfn.XLOOKUP(J1154,'M A C R O S'!R:R,'M A C R O S'!N:N,0)</f>
        <v>0</v>
      </c>
      <c r="D1154" s="95" t="s">
        <v>365</v>
      </c>
      <c r="E1154" s="95">
        <f t="shared" si="86"/>
        <v>0</v>
      </c>
      <c r="F1154" s="95">
        <v>10137</v>
      </c>
      <c r="G1154" s="95">
        <f t="shared" ref="G1154:G1217" si="87">IF(C1154&gt;0,10*C1154/E1154,0)</f>
        <v>0</v>
      </c>
      <c r="J1154" s="91" t="s">
        <v>112</v>
      </c>
      <c r="K1154" s="91"/>
      <c r="L1154" s="91"/>
      <c r="M1154" s="91"/>
      <c r="N1154" s="91"/>
      <c r="O1154" s="91"/>
      <c r="P1154" s="91"/>
      <c r="Q1154" s="91"/>
      <c r="R1154" s="91"/>
      <c r="S1154" s="91"/>
    </row>
    <row r="1155" spans="1:19" x14ac:dyDescent="0.2">
      <c r="A1155" s="95" t="s">
        <v>618</v>
      </c>
      <c r="B1155" s="95">
        <f>_xlfn.XLOOKUP(D1155,'M A C R O S'!R:R,'M A C R O S'!N:N,0)</f>
        <v>0</v>
      </c>
      <c r="C1155" s="95">
        <f>_xlfn.XLOOKUP(J1155,'F U L L   S E T S  (-10%)'!T:T,'F U L L   S E T S  (-10%)'!O:O,0)+_xlfn.XLOOKUP(J1155,'M A C R O S'!R:R,'M A C R O S'!N:N,0)</f>
        <v>0</v>
      </c>
      <c r="D1155" s="95" t="s">
        <v>367</v>
      </c>
      <c r="E1155" s="95">
        <f t="shared" si="86"/>
        <v>0</v>
      </c>
      <c r="F1155" s="95">
        <v>10137</v>
      </c>
      <c r="G1155" s="95">
        <f t="shared" si="87"/>
        <v>0</v>
      </c>
      <c r="J1155" s="91" t="s">
        <v>112</v>
      </c>
      <c r="K1155" s="91"/>
      <c r="L1155" s="91"/>
      <c r="M1155" s="91"/>
      <c r="N1155" s="91"/>
      <c r="O1155" s="91"/>
      <c r="P1155" s="91"/>
      <c r="Q1155" s="91"/>
      <c r="R1155" s="91"/>
      <c r="S1155" s="91"/>
    </row>
    <row r="1156" spans="1:19" x14ac:dyDescent="0.2">
      <c r="A1156" s="95" t="s">
        <v>618</v>
      </c>
      <c r="B1156" s="95">
        <f>_xlfn.XLOOKUP(D1156,'M A C R O S'!R:R,'M A C R O S'!N:N,0)</f>
        <v>0</v>
      </c>
      <c r="C1156" s="95">
        <f>_xlfn.XLOOKUP(J1156,'F U L L   S E T S  (-10%)'!T:T,'F U L L   S E T S  (-10%)'!O:O,0)+_xlfn.XLOOKUP(J1156,'M A C R O S'!R:R,'M A C R O S'!N:N,0)</f>
        <v>0</v>
      </c>
      <c r="D1156" s="95" t="s">
        <v>369</v>
      </c>
      <c r="E1156" s="95">
        <f t="shared" si="86"/>
        <v>0</v>
      </c>
      <c r="F1156" s="95">
        <v>10137</v>
      </c>
      <c r="G1156" s="95">
        <f t="shared" si="87"/>
        <v>0</v>
      </c>
      <c r="J1156" s="91" t="s">
        <v>112</v>
      </c>
      <c r="K1156" s="91"/>
      <c r="L1156" s="91"/>
      <c r="M1156" s="91"/>
      <c r="N1156" s="91"/>
      <c r="O1156" s="91"/>
      <c r="P1156" s="91"/>
      <c r="Q1156" s="91"/>
      <c r="R1156" s="91"/>
      <c r="S1156" s="91"/>
    </row>
    <row r="1157" spans="1:19" x14ac:dyDescent="0.2">
      <c r="A1157" s="95" t="s">
        <v>618</v>
      </c>
      <c r="B1157" s="95">
        <f>_xlfn.XLOOKUP(D1157,'M A C R O S'!R:R,'M A C R O S'!N:N,0)</f>
        <v>0</v>
      </c>
      <c r="C1157" s="95">
        <f>_xlfn.XLOOKUP(J1157,'F U L L   S E T S  (-10%)'!T:T,'F U L L   S E T S  (-10%)'!O:O,0)+_xlfn.XLOOKUP(J1157,'M A C R O S'!R:R,'M A C R O S'!N:N,0)</f>
        <v>0</v>
      </c>
      <c r="D1157" s="95" t="s">
        <v>371</v>
      </c>
      <c r="E1157" s="95">
        <f t="shared" si="86"/>
        <v>0</v>
      </c>
      <c r="F1157" s="95">
        <v>10137</v>
      </c>
      <c r="G1157" s="95">
        <f t="shared" si="87"/>
        <v>0</v>
      </c>
      <c r="J1157" s="91" t="s">
        <v>112</v>
      </c>
      <c r="K1157" s="91"/>
      <c r="L1157" s="91"/>
      <c r="M1157" s="91"/>
      <c r="N1157" s="91"/>
      <c r="O1157" s="91"/>
      <c r="P1157" s="91"/>
      <c r="Q1157" s="91"/>
      <c r="R1157" s="91"/>
      <c r="S1157" s="91"/>
    </row>
    <row r="1158" spans="1:19" x14ac:dyDescent="0.2">
      <c r="A1158" s="95" t="s">
        <v>618</v>
      </c>
      <c r="B1158" s="95">
        <f>_xlfn.XLOOKUP(D1158,'M A C R O S'!R:R,'M A C R O S'!N:N,0)</f>
        <v>0</v>
      </c>
      <c r="C1158" s="95">
        <f>_xlfn.XLOOKUP(J1158,'F U L L   S E T S  (-10%)'!T:T,'F U L L   S E T S  (-10%)'!O:O,0)+_xlfn.XLOOKUP(J1158,'M A C R O S'!R:R,'M A C R O S'!N:N,0)</f>
        <v>0</v>
      </c>
      <c r="D1158" s="95" t="s">
        <v>373</v>
      </c>
      <c r="E1158" s="95">
        <f t="shared" si="86"/>
        <v>0</v>
      </c>
      <c r="F1158" s="95">
        <v>10137</v>
      </c>
      <c r="G1158" s="95">
        <f t="shared" si="87"/>
        <v>0</v>
      </c>
      <c r="J1158" s="91" t="s">
        <v>112</v>
      </c>
      <c r="K1158" s="91"/>
      <c r="L1158" s="91"/>
      <c r="M1158" s="91"/>
      <c r="N1158" s="91"/>
      <c r="O1158" s="91"/>
      <c r="P1158" s="91"/>
      <c r="Q1158" s="91"/>
      <c r="R1158" s="91"/>
      <c r="S1158" s="91"/>
    </row>
    <row r="1159" spans="1:19" x14ac:dyDescent="0.2">
      <c r="A1159" s="95" t="s">
        <v>618</v>
      </c>
      <c r="B1159" s="95">
        <f>_xlfn.XLOOKUP(D1159,'M A C R O S'!R:R,'M A C R O S'!N:N,0)</f>
        <v>0</v>
      </c>
      <c r="C1159" s="95">
        <f>_xlfn.XLOOKUP(J1159,'F U L L   S E T S  (-10%)'!T:T,'F U L L   S E T S  (-10%)'!O:O,0)+_xlfn.XLOOKUP(J1159,'M A C R O S'!R:R,'M A C R O S'!N:N,0)</f>
        <v>0</v>
      </c>
      <c r="D1159" s="95" t="s">
        <v>375</v>
      </c>
      <c r="E1159" s="95">
        <f t="shared" si="86"/>
        <v>0</v>
      </c>
      <c r="F1159" s="95">
        <v>10137</v>
      </c>
      <c r="G1159" s="95">
        <f t="shared" si="87"/>
        <v>0</v>
      </c>
      <c r="J1159" s="91" t="s">
        <v>112</v>
      </c>
      <c r="K1159" s="91"/>
      <c r="L1159" s="91"/>
      <c r="M1159" s="91"/>
      <c r="N1159" s="91"/>
      <c r="O1159" s="91"/>
      <c r="P1159" s="91"/>
      <c r="Q1159" s="91"/>
      <c r="R1159" s="91"/>
      <c r="S1159" s="91"/>
    </row>
    <row r="1160" spans="1:19" x14ac:dyDescent="0.2">
      <c r="A1160" s="95" t="s">
        <v>618</v>
      </c>
      <c r="B1160" s="95">
        <f>_xlfn.XLOOKUP(D1160,'M A C R O S'!R:R,'M A C R O S'!N:N,0)</f>
        <v>0</v>
      </c>
      <c r="C1160" s="95">
        <f>_xlfn.XLOOKUP(J1160,'F U L L   S E T S  (-10%)'!T:T,'F U L L   S E T S  (-10%)'!O:O,0)+_xlfn.XLOOKUP(J1160,'M A C R O S'!R:R,'M A C R O S'!N:N,0)</f>
        <v>0</v>
      </c>
      <c r="D1160" s="95" t="s">
        <v>377</v>
      </c>
      <c r="E1160" s="95">
        <f t="shared" si="86"/>
        <v>0</v>
      </c>
      <c r="F1160" s="95">
        <v>10137</v>
      </c>
      <c r="G1160" s="95">
        <f t="shared" si="87"/>
        <v>0</v>
      </c>
      <c r="J1160" s="91" t="s">
        <v>112</v>
      </c>
      <c r="K1160" s="91"/>
      <c r="L1160" s="91"/>
      <c r="M1160" s="91"/>
      <c r="N1160" s="91"/>
      <c r="O1160" s="91"/>
      <c r="P1160" s="91"/>
      <c r="Q1160" s="91"/>
      <c r="R1160" s="91"/>
      <c r="S1160" s="91"/>
    </row>
    <row r="1161" spans="1:19" x14ac:dyDescent="0.2">
      <c r="A1161" s="95" t="s">
        <v>618</v>
      </c>
      <c r="B1161" s="95">
        <f>_xlfn.XLOOKUP(D1161,'M A C R O S'!R:R,'M A C R O S'!N:N,0)</f>
        <v>0</v>
      </c>
      <c r="C1161" s="95">
        <f>_xlfn.XLOOKUP(J1161,'F U L L   S E T S  (-10%)'!T:T,'F U L L   S E T S  (-10%)'!O:O,0)+_xlfn.XLOOKUP(J1161,'M A C R O S'!R:R,'M A C R O S'!N:N,0)</f>
        <v>0</v>
      </c>
      <c r="D1161" s="95" t="s">
        <v>379</v>
      </c>
      <c r="E1161" s="95">
        <f t="shared" si="86"/>
        <v>0</v>
      </c>
      <c r="F1161" s="95">
        <v>10137</v>
      </c>
      <c r="G1161" s="95">
        <f t="shared" si="87"/>
        <v>0</v>
      </c>
      <c r="J1161" s="91" t="s">
        <v>112</v>
      </c>
      <c r="K1161" s="91"/>
      <c r="L1161" s="91"/>
      <c r="M1161" s="91"/>
      <c r="N1161" s="91"/>
      <c r="O1161" s="91"/>
      <c r="P1161" s="91"/>
      <c r="Q1161" s="91"/>
      <c r="R1161" s="91"/>
      <c r="S1161" s="91"/>
    </row>
    <row r="1162" spans="1:19" x14ac:dyDescent="0.2">
      <c r="A1162" s="95" t="s">
        <v>618</v>
      </c>
      <c r="B1162" s="95">
        <f>_xlfn.XLOOKUP(D1162,'M A C R O S'!R:R,'M A C R O S'!N:N,0)</f>
        <v>0</v>
      </c>
      <c r="C1162" s="95">
        <f>_xlfn.XLOOKUP(J1162,'F U L L   S E T S  (-10%)'!T:T,'F U L L   S E T S  (-10%)'!O:O,0)+_xlfn.XLOOKUP(J1162,'M A C R O S'!R:R,'M A C R O S'!N:N,0)</f>
        <v>0</v>
      </c>
      <c r="D1162" s="95" t="s">
        <v>381</v>
      </c>
      <c r="E1162" s="95">
        <f t="shared" si="86"/>
        <v>0</v>
      </c>
      <c r="F1162" s="95">
        <v>10137</v>
      </c>
      <c r="G1162" s="95">
        <f t="shared" si="87"/>
        <v>0</v>
      </c>
      <c r="J1162" s="91" t="s">
        <v>112</v>
      </c>
      <c r="K1162" s="91"/>
      <c r="L1162" s="91"/>
      <c r="M1162" s="91"/>
      <c r="N1162" s="91"/>
      <c r="O1162" s="91"/>
      <c r="P1162" s="91"/>
      <c r="Q1162" s="91"/>
      <c r="R1162" s="91"/>
      <c r="S1162" s="91"/>
    </row>
    <row r="1163" spans="1:19" x14ac:dyDescent="0.2">
      <c r="A1163" s="95" t="s">
        <v>618</v>
      </c>
      <c r="B1163" s="95">
        <f>_xlfn.XLOOKUP(D1163,'M A C R O S'!R:R,'M A C R O S'!N:N,0)</f>
        <v>0</v>
      </c>
      <c r="C1163" s="95">
        <f>_xlfn.XLOOKUP(J1163,'F U L L   S E T S  (-10%)'!T:T,'F U L L   S E T S  (-10%)'!O:O,0)+_xlfn.XLOOKUP(J1163,'M A C R O S'!R:R,'M A C R O S'!N:N,0)</f>
        <v>0</v>
      </c>
      <c r="D1163" s="95" t="s">
        <v>383</v>
      </c>
      <c r="E1163" s="95">
        <f t="shared" si="86"/>
        <v>0</v>
      </c>
      <c r="F1163" s="95">
        <v>10137</v>
      </c>
      <c r="G1163" s="95">
        <f t="shared" si="87"/>
        <v>0</v>
      </c>
      <c r="J1163" s="91" t="s">
        <v>112</v>
      </c>
      <c r="K1163" s="91"/>
      <c r="L1163" s="91"/>
      <c r="M1163" s="91"/>
      <c r="N1163" s="91"/>
      <c r="O1163" s="91"/>
      <c r="P1163" s="91"/>
      <c r="Q1163" s="91"/>
      <c r="R1163" s="91"/>
      <c r="S1163" s="91"/>
    </row>
    <row r="1164" spans="1:19" x14ac:dyDescent="0.2">
      <c r="A1164" s="95" t="s">
        <v>618</v>
      </c>
      <c r="B1164" s="95">
        <f>_xlfn.XLOOKUP(D1164,'M A C R O S'!R:R,'M A C R O S'!N:N,0)</f>
        <v>0</v>
      </c>
      <c r="C1164" s="95">
        <f>_xlfn.XLOOKUP(J1164,'F U L L   S E T S  (-10%)'!T:T,'F U L L   S E T S  (-10%)'!O:O,0)+_xlfn.XLOOKUP(J1164,'M A C R O S'!R:R,'M A C R O S'!N:N,0)</f>
        <v>0</v>
      </c>
      <c r="D1164" s="95" t="s">
        <v>385</v>
      </c>
      <c r="E1164" s="95">
        <f t="shared" si="86"/>
        <v>0</v>
      </c>
      <c r="F1164" s="95">
        <v>10137</v>
      </c>
      <c r="G1164" s="95">
        <f t="shared" si="87"/>
        <v>0</v>
      </c>
      <c r="J1164" s="91" t="s">
        <v>112</v>
      </c>
      <c r="K1164" s="91"/>
      <c r="L1164" s="91"/>
      <c r="M1164" s="91"/>
      <c r="N1164" s="91"/>
      <c r="O1164" s="91"/>
      <c r="P1164" s="91"/>
      <c r="Q1164" s="91"/>
      <c r="R1164" s="91"/>
      <c r="S1164" s="91"/>
    </row>
    <row r="1165" spans="1:19" x14ac:dyDescent="0.2">
      <c r="A1165" s="95" t="s">
        <v>618</v>
      </c>
      <c r="B1165" s="95">
        <f>_xlfn.XLOOKUP(D1165,'M A C R O S'!R:R,'M A C R O S'!N:N,0)</f>
        <v>0</v>
      </c>
      <c r="C1165" s="95">
        <f>_xlfn.XLOOKUP(J1165,'F U L L   S E T S  (-10%)'!T:T,'F U L L   S E T S  (-10%)'!O:O,0)+_xlfn.XLOOKUP(J1165,'M A C R O S'!R:R,'M A C R O S'!N:N,0)</f>
        <v>0</v>
      </c>
      <c r="D1165" s="95" t="s">
        <v>387</v>
      </c>
      <c r="E1165" s="95">
        <f t="shared" si="86"/>
        <v>0</v>
      </c>
      <c r="F1165" s="95">
        <v>10137</v>
      </c>
      <c r="G1165" s="95">
        <f t="shared" si="87"/>
        <v>0</v>
      </c>
      <c r="J1165" s="91" t="s">
        <v>112</v>
      </c>
      <c r="K1165" s="91"/>
      <c r="L1165" s="91"/>
      <c r="M1165" s="91"/>
      <c r="N1165" s="91"/>
      <c r="O1165" s="91"/>
      <c r="P1165" s="91"/>
      <c r="Q1165" s="91"/>
      <c r="R1165" s="91"/>
      <c r="S1165" s="91"/>
    </row>
    <row r="1166" spans="1:19" hidden="1" x14ac:dyDescent="0.2">
      <c r="A1166" s="161" t="s">
        <v>618</v>
      </c>
      <c r="B1166" s="161">
        <f>_xlfn.XLOOKUP(D1166,'M A C R O S'!R:R,'M A C R O S'!O:O,0)</f>
        <v>0</v>
      </c>
      <c r="C1166" s="161">
        <f>_xlfn.XLOOKUP(J1166,'F U L L   S E T S  (-10%)'!T:T,'F U L L   S E T S  (-10%)'!P:P,0)+_xlfn.XLOOKUP(J1166,'M A C R O S'!R:R,'M A C R O S'!O:O,0)</f>
        <v>0</v>
      </c>
      <c r="D1166" s="161" t="s">
        <v>321</v>
      </c>
      <c r="E1166" s="161">
        <f t="shared" si="86"/>
        <v>0</v>
      </c>
      <c r="F1166" s="161">
        <v>10138</v>
      </c>
      <c r="G1166" s="161">
        <f t="shared" si="87"/>
        <v>0</v>
      </c>
      <c r="J1166" s="91" t="s">
        <v>104</v>
      </c>
      <c r="K1166" s="91"/>
      <c r="L1166" s="91"/>
      <c r="M1166" s="91"/>
      <c r="N1166" s="91"/>
      <c r="O1166" s="91"/>
      <c r="P1166" s="91"/>
      <c r="Q1166" s="91"/>
      <c r="R1166" s="91"/>
      <c r="S1166" s="91"/>
    </row>
    <row r="1167" spans="1:19" hidden="1" x14ac:dyDescent="0.2">
      <c r="A1167" s="95" t="s">
        <v>618</v>
      </c>
      <c r="B1167" s="95">
        <f>_xlfn.XLOOKUP(D1167,'M A C R O S'!R:R,'M A C R O S'!O:O,0)</f>
        <v>0</v>
      </c>
      <c r="C1167" s="95">
        <f>_xlfn.XLOOKUP(J1167,'F U L L   S E T S  (-10%)'!T:T,'F U L L   S E T S  (-10%)'!P:P,0)+_xlfn.XLOOKUP(J1167,'M A C R O S'!R:R,'M A C R O S'!O:O,0)</f>
        <v>0</v>
      </c>
      <c r="D1167" s="95" t="s">
        <v>323</v>
      </c>
      <c r="E1167" s="95">
        <f t="shared" si="86"/>
        <v>0</v>
      </c>
      <c r="F1167" s="95">
        <v>10138</v>
      </c>
      <c r="G1167" s="95">
        <f t="shared" si="87"/>
        <v>0</v>
      </c>
      <c r="J1167" s="91" t="s">
        <v>104</v>
      </c>
      <c r="K1167" s="91"/>
      <c r="L1167" s="91"/>
      <c r="M1167" s="91"/>
      <c r="N1167" s="91"/>
      <c r="O1167" s="91"/>
      <c r="P1167" s="91"/>
      <c r="Q1167" s="91"/>
      <c r="R1167" s="91"/>
      <c r="S1167" s="91"/>
    </row>
    <row r="1168" spans="1:19" hidden="1" x14ac:dyDescent="0.2">
      <c r="A1168" s="95" t="s">
        <v>618</v>
      </c>
      <c r="B1168" s="95">
        <f>_xlfn.XLOOKUP(D1168,'M A C R O S'!R:R,'M A C R O S'!O:O,0)</f>
        <v>0</v>
      </c>
      <c r="C1168" s="95">
        <f>_xlfn.XLOOKUP(J1168,'F U L L   S E T S  (-10%)'!T:T,'F U L L   S E T S  (-10%)'!P:P,0)+_xlfn.XLOOKUP(J1168,'M A C R O S'!R:R,'M A C R O S'!O:O,0)</f>
        <v>0</v>
      </c>
      <c r="D1168" s="95" t="s">
        <v>325</v>
      </c>
      <c r="E1168" s="95">
        <f t="shared" si="86"/>
        <v>0</v>
      </c>
      <c r="F1168" s="95">
        <v>10138</v>
      </c>
      <c r="G1168" s="95">
        <f t="shared" si="87"/>
        <v>0</v>
      </c>
      <c r="J1168" s="91" t="s">
        <v>104</v>
      </c>
      <c r="K1168" s="91"/>
      <c r="L1168" s="91"/>
      <c r="M1168" s="91"/>
      <c r="N1168" s="91"/>
      <c r="O1168" s="91"/>
      <c r="P1168" s="91"/>
      <c r="Q1168" s="91"/>
      <c r="R1168" s="91"/>
      <c r="S1168" s="91"/>
    </row>
    <row r="1169" spans="1:19" hidden="1" x14ac:dyDescent="0.2">
      <c r="A1169" s="95" t="s">
        <v>618</v>
      </c>
      <c r="B1169" s="95">
        <f>_xlfn.XLOOKUP(D1169,'M A C R O S'!R:R,'M A C R O S'!O:O,0)</f>
        <v>0</v>
      </c>
      <c r="C1169" s="95">
        <f>_xlfn.XLOOKUP(J1169,'F U L L   S E T S  (-10%)'!T:T,'F U L L   S E T S  (-10%)'!P:P,0)+_xlfn.XLOOKUP(J1169,'M A C R O S'!R:R,'M A C R O S'!O:O,0)</f>
        <v>0</v>
      </c>
      <c r="D1169" s="95" t="s">
        <v>327</v>
      </c>
      <c r="E1169" s="95">
        <f t="shared" si="86"/>
        <v>0</v>
      </c>
      <c r="F1169" s="95">
        <v>10138</v>
      </c>
      <c r="G1169" s="95">
        <f t="shared" si="87"/>
        <v>0</v>
      </c>
      <c r="J1169" s="91" t="s">
        <v>104</v>
      </c>
      <c r="K1169" s="91"/>
      <c r="L1169" s="91"/>
      <c r="M1169" s="91"/>
      <c r="N1169" s="91"/>
      <c r="O1169" s="91"/>
      <c r="P1169" s="91"/>
      <c r="Q1169" s="91"/>
      <c r="R1169" s="91"/>
      <c r="S1169" s="91"/>
    </row>
    <row r="1170" spans="1:19" hidden="1" x14ac:dyDescent="0.2">
      <c r="A1170" s="95" t="s">
        <v>618</v>
      </c>
      <c r="B1170" s="95">
        <f>_xlfn.XLOOKUP(D1170,'M A C R O S'!R:R,'M A C R O S'!O:O,0)</f>
        <v>0</v>
      </c>
      <c r="C1170" s="95">
        <f>_xlfn.XLOOKUP(J1170,'F U L L   S E T S  (-10%)'!T:T,'F U L L   S E T S  (-10%)'!P:P,0)+_xlfn.XLOOKUP(J1170,'M A C R O S'!R:R,'M A C R O S'!O:O,0)</f>
        <v>0</v>
      </c>
      <c r="D1170" s="95" t="s">
        <v>329</v>
      </c>
      <c r="E1170" s="95">
        <f t="shared" si="86"/>
        <v>0</v>
      </c>
      <c r="F1170" s="95">
        <v>10138</v>
      </c>
      <c r="G1170" s="95">
        <f t="shared" si="87"/>
        <v>0</v>
      </c>
      <c r="J1170" s="91" t="s">
        <v>104</v>
      </c>
      <c r="K1170" s="91"/>
      <c r="L1170" s="91"/>
      <c r="M1170" s="91"/>
      <c r="N1170" s="91"/>
      <c r="O1170" s="91"/>
      <c r="P1170" s="91"/>
      <c r="Q1170" s="91"/>
      <c r="R1170" s="91"/>
      <c r="S1170" s="91"/>
    </row>
    <row r="1171" spans="1:19" hidden="1" x14ac:dyDescent="0.2">
      <c r="A1171" s="95" t="s">
        <v>618</v>
      </c>
      <c r="B1171" s="95">
        <f>_xlfn.XLOOKUP(D1171,'M A C R O S'!R:R,'M A C R O S'!O:O,0)</f>
        <v>0</v>
      </c>
      <c r="C1171" s="95">
        <f>_xlfn.XLOOKUP(J1171,'F U L L   S E T S  (-10%)'!T:T,'F U L L   S E T S  (-10%)'!P:P,0)+_xlfn.XLOOKUP(J1171,'M A C R O S'!R:R,'M A C R O S'!O:O,0)</f>
        <v>0</v>
      </c>
      <c r="D1171" s="141" t="s">
        <v>331</v>
      </c>
      <c r="E1171" s="95">
        <f t="shared" ref="E1171:E1174" si="88">SUM(B1171:C1171)</f>
        <v>0</v>
      </c>
      <c r="F1171" s="95">
        <v>10138</v>
      </c>
      <c r="G1171" s="95">
        <f t="shared" si="87"/>
        <v>0</v>
      </c>
      <c r="J1171" s="91" t="s">
        <v>104</v>
      </c>
      <c r="K1171" s="91"/>
      <c r="L1171" s="91"/>
      <c r="M1171" s="91"/>
      <c r="N1171" s="91"/>
      <c r="O1171" s="91"/>
      <c r="P1171" s="91"/>
      <c r="Q1171" s="91"/>
      <c r="R1171" s="91"/>
      <c r="S1171" s="91"/>
    </row>
    <row r="1172" spans="1:19" hidden="1" x14ac:dyDescent="0.2">
      <c r="A1172" s="95" t="s">
        <v>618</v>
      </c>
      <c r="B1172" s="95">
        <f>_xlfn.XLOOKUP(D1172,'M A C R O S'!R:R,'M A C R O S'!O:O,0)</f>
        <v>0</v>
      </c>
      <c r="C1172" s="95">
        <f>_xlfn.XLOOKUP(J1172,'F U L L   S E T S  (-10%)'!T:T,'F U L L   S E T S  (-10%)'!P:P,0)+_xlfn.XLOOKUP(J1172,'M A C R O S'!R:R,'M A C R O S'!O:O,0)</f>
        <v>0</v>
      </c>
      <c r="D1172" s="140" t="s">
        <v>333</v>
      </c>
      <c r="E1172" s="95">
        <f t="shared" si="88"/>
        <v>0</v>
      </c>
      <c r="F1172" s="95">
        <v>10138</v>
      </c>
      <c r="G1172" s="95">
        <f t="shared" si="87"/>
        <v>0</v>
      </c>
      <c r="J1172" s="91" t="s">
        <v>104</v>
      </c>
      <c r="K1172" s="91"/>
      <c r="L1172" s="91"/>
      <c r="M1172" s="91"/>
      <c r="N1172" s="91"/>
      <c r="O1172" s="91"/>
      <c r="P1172" s="91"/>
      <c r="Q1172" s="91"/>
      <c r="R1172" s="91"/>
      <c r="S1172" s="91"/>
    </row>
    <row r="1173" spans="1:19" hidden="1" x14ac:dyDescent="0.2">
      <c r="A1173" s="95" t="s">
        <v>618</v>
      </c>
      <c r="B1173" s="95">
        <f>_xlfn.XLOOKUP(D1173,'M A C R O S'!R:R,'M A C R O S'!O:O,0)</f>
        <v>0</v>
      </c>
      <c r="C1173" s="95">
        <f>_xlfn.XLOOKUP(J1173,'F U L L   S E T S  (-10%)'!T:T,'F U L L   S E T S  (-10%)'!P:P,0)+_xlfn.XLOOKUP(J1173,'M A C R O S'!R:R,'M A C R O S'!O:O,0)</f>
        <v>0</v>
      </c>
      <c r="D1173" s="141" t="s">
        <v>335</v>
      </c>
      <c r="E1173" s="95">
        <f t="shared" si="88"/>
        <v>0</v>
      </c>
      <c r="F1173" s="95">
        <v>10138</v>
      </c>
      <c r="G1173" s="95">
        <f t="shared" si="87"/>
        <v>0</v>
      </c>
      <c r="J1173" s="91" t="s">
        <v>104</v>
      </c>
      <c r="K1173" s="91"/>
      <c r="L1173" s="91"/>
      <c r="M1173" s="91"/>
      <c r="N1173" s="91"/>
      <c r="O1173" s="91"/>
      <c r="P1173" s="91"/>
      <c r="Q1173" s="91"/>
      <c r="R1173" s="91"/>
      <c r="S1173" s="91"/>
    </row>
    <row r="1174" spans="1:19" hidden="1" x14ac:dyDescent="0.2">
      <c r="A1174" s="95" t="s">
        <v>618</v>
      </c>
      <c r="B1174" s="95">
        <f>_xlfn.XLOOKUP(D1174,'M A C R O S'!R:R,'M A C R O S'!O:O,0)</f>
        <v>0</v>
      </c>
      <c r="C1174" s="95">
        <f>_xlfn.XLOOKUP(J1174,'F U L L   S E T S  (-10%)'!T:T,'F U L L   S E T S  (-10%)'!P:P,0)+_xlfn.XLOOKUP(J1174,'M A C R O S'!R:R,'M A C R O S'!O:O,0)</f>
        <v>0</v>
      </c>
      <c r="D1174" s="140" t="s">
        <v>337</v>
      </c>
      <c r="E1174" s="95">
        <f t="shared" si="88"/>
        <v>0</v>
      </c>
      <c r="F1174" s="95">
        <v>10138</v>
      </c>
      <c r="G1174" s="95">
        <f t="shared" si="87"/>
        <v>0</v>
      </c>
      <c r="J1174" s="91" t="s">
        <v>104</v>
      </c>
      <c r="K1174" s="91"/>
      <c r="L1174" s="91"/>
      <c r="M1174" s="91"/>
      <c r="N1174" s="91"/>
      <c r="O1174" s="91"/>
      <c r="P1174" s="91"/>
      <c r="Q1174" s="91"/>
      <c r="R1174" s="91"/>
      <c r="S1174" s="91"/>
    </row>
    <row r="1175" spans="1:19" hidden="1" x14ac:dyDescent="0.2">
      <c r="A1175" s="163" t="s">
        <v>618</v>
      </c>
      <c r="B1175" s="163">
        <f>_xlfn.XLOOKUP(D1175,'M A C R O S'!R:R,'M A C R O S'!O:O,0)</f>
        <v>0</v>
      </c>
      <c r="C1175" s="163">
        <f>_xlfn.XLOOKUP(J1175,'F U L L   S E T S  (-10%)'!T:T,'F U L L   S E T S  (-10%)'!P:P,0)+_xlfn.XLOOKUP(J1175,'M A C R O S'!R:R,'M A C R O S'!O:O,0)</f>
        <v>0</v>
      </c>
      <c r="D1175" s="163" t="s">
        <v>359</v>
      </c>
      <c r="E1175" s="163">
        <f t="shared" ref="E1175:E1238" si="89">SUM(B1175:C1175)</f>
        <v>0</v>
      </c>
      <c r="F1175" s="163">
        <v>10138</v>
      </c>
      <c r="G1175" s="161">
        <f t="shared" si="87"/>
        <v>0</v>
      </c>
      <c r="J1175" s="91" t="s">
        <v>112</v>
      </c>
      <c r="K1175" s="91"/>
      <c r="L1175" s="91"/>
      <c r="M1175" s="91"/>
      <c r="N1175" s="91"/>
      <c r="O1175" s="91"/>
      <c r="P1175" s="91"/>
      <c r="Q1175" s="91"/>
      <c r="R1175" s="91"/>
      <c r="S1175" s="91"/>
    </row>
    <row r="1176" spans="1:19" hidden="1" x14ac:dyDescent="0.2">
      <c r="A1176" s="95" t="s">
        <v>618</v>
      </c>
      <c r="B1176" s="95">
        <f>_xlfn.XLOOKUP(D1176,'M A C R O S'!R:R,'M A C R O S'!O:O,0)</f>
        <v>0</v>
      </c>
      <c r="C1176" s="95">
        <f>_xlfn.XLOOKUP(J1176,'F U L L   S E T S  (-10%)'!T:T,'F U L L   S E T S  (-10%)'!P:P,0)+_xlfn.XLOOKUP(J1176,'M A C R O S'!R:R,'M A C R O S'!O:O,0)</f>
        <v>0</v>
      </c>
      <c r="D1176" s="95" t="s">
        <v>361</v>
      </c>
      <c r="E1176" s="95">
        <f t="shared" si="89"/>
        <v>0</v>
      </c>
      <c r="F1176" s="95">
        <v>10138</v>
      </c>
      <c r="G1176" s="95">
        <f t="shared" si="87"/>
        <v>0</v>
      </c>
      <c r="J1176" s="91" t="s">
        <v>112</v>
      </c>
      <c r="K1176" s="91"/>
      <c r="L1176" s="91"/>
      <c r="M1176" s="91"/>
      <c r="N1176" s="91"/>
      <c r="O1176" s="91"/>
      <c r="P1176" s="91"/>
      <c r="Q1176" s="91"/>
      <c r="R1176" s="91"/>
      <c r="S1176" s="91"/>
    </row>
    <row r="1177" spans="1:19" hidden="1" x14ac:dyDescent="0.2">
      <c r="A1177" s="95" t="s">
        <v>618</v>
      </c>
      <c r="B1177" s="95">
        <f>_xlfn.XLOOKUP(D1177,'M A C R O S'!R:R,'M A C R O S'!O:O,0)</f>
        <v>0</v>
      </c>
      <c r="C1177" s="95">
        <f>_xlfn.XLOOKUP(J1177,'F U L L   S E T S  (-10%)'!T:T,'F U L L   S E T S  (-10%)'!P:P,0)+_xlfn.XLOOKUP(J1177,'M A C R O S'!R:R,'M A C R O S'!O:O,0)</f>
        <v>0</v>
      </c>
      <c r="D1177" s="95" t="s">
        <v>363</v>
      </c>
      <c r="E1177" s="95">
        <f t="shared" si="89"/>
        <v>0</v>
      </c>
      <c r="F1177" s="95">
        <v>10138</v>
      </c>
      <c r="G1177" s="95">
        <f t="shared" si="87"/>
        <v>0</v>
      </c>
      <c r="J1177" s="91" t="s">
        <v>112</v>
      </c>
      <c r="K1177" s="91"/>
      <c r="L1177" s="91"/>
      <c r="M1177" s="91"/>
      <c r="N1177" s="91"/>
      <c r="O1177" s="91"/>
      <c r="P1177" s="91"/>
      <c r="Q1177" s="91"/>
      <c r="R1177" s="91"/>
      <c r="S1177" s="91"/>
    </row>
    <row r="1178" spans="1:19" hidden="1" x14ac:dyDescent="0.2">
      <c r="A1178" s="95" t="s">
        <v>618</v>
      </c>
      <c r="B1178" s="95">
        <f>_xlfn.XLOOKUP(D1178,'M A C R O S'!R:R,'M A C R O S'!O:O,0)</f>
        <v>0</v>
      </c>
      <c r="C1178" s="95">
        <f>_xlfn.XLOOKUP(J1178,'F U L L   S E T S  (-10%)'!T:T,'F U L L   S E T S  (-10%)'!P:P,0)+_xlfn.XLOOKUP(J1178,'M A C R O S'!R:R,'M A C R O S'!O:O,0)</f>
        <v>0</v>
      </c>
      <c r="D1178" s="95" t="s">
        <v>365</v>
      </c>
      <c r="E1178" s="95">
        <f t="shared" si="89"/>
        <v>0</v>
      </c>
      <c r="F1178" s="95">
        <v>10138</v>
      </c>
      <c r="G1178" s="95">
        <f t="shared" si="87"/>
        <v>0</v>
      </c>
      <c r="J1178" s="91" t="s">
        <v>112</v>
      </c>
      <c r="K1178" s="91"/>
      <c r="L1178" s="91"/>
      <c r="M1178" s="91"/>
      <c r="N1178" s="91"/>
      <c r="O1178" s="91"/>
      <c r="P1178" s="91"/>
      <c r="Q1178" s="91"/>
      <c r="R1178" s="91"/>
      <c r="S1178" s="91"/>
    </row>
    <row r="1179" spans="1:19" hidden="1" x14ac:dyDescent="0.2">
      <c r="A1179" s="95" t="s">
        <v>618</v>
      </c>
      <c r="B1179" s="95">
        <f>_xlfn.XLOOKUP(D1179,'M A C R O S'!R:R,'M A C R O S'!O:O,0)</f>
        <v>0</v>
      </c>
      <c r="C1179" s="95">
        <f>_xlfn.XLOOKUP(J1179,'F U L L   S E T S  (-10%)'!T:T,'F U L L   S E T S  (-10%)'!P:P,0)+_xlfn.XLOOKUP(J1179,'M A C R O S'!R:R,'M A C R O S'!O:O,0)</f>
        <v>0</v>
      </c>
      <c r="D1179" s="95" t="s">
        <v>367</v>
      </c>
      <c r="E1179" s="95">
        <f t="shared" si="89"/>
        <v>0</v>
      </c>
      <c r="F1179" s="95">
        <v>10138</v>
      </c>
      <c r="G1179" s="95">
        <f t="shared" si="87"/>
        <v>0</v>
      </c>
      <c r="J1179" s="91" t="s">
        <v>112</v>
      </c>
      <c r="K1179" s="91"/>
      <c r="L1179" s="91"/>
      <c r="M1179" s="91"/>
      <c r="N1179" s="91"/>
      <c r="O1179" s="91"/>
      <c r="P1179" s="91"/>
      <c r="Q1179" s="91"/>
      <c r="R1179" s="91"/>
      <c r="S1179" s="91"/>
    </row>
    <row r="1180" spans="1:19" hidden="1" x14ac:dyDescent="0.2">
      <c r="A1180" s="95" t="s">
        <v>618</v>
      </c>
      <c r="B1180" s="95">
        <f>_xlfn.XLOOKUP(D1180,'M A C R O S'!R:R,'M A C R O S'!O:O,0)</f>
        <v>0</v>
      </c>
      <c r="C1180" s="95">
        <f>_xlfn.XLOOKUP(J1180,'F U L L   S E T S  (-10%)'!T:T,'F U L L   S E T S  (-10%)'!P:P,0)+_xlfn.XLOOKUP(J1180,'M A C R O S'!R:R,'M A C R O S'!O:O,0)</f>
        <v>0</v>
      </c>
      <c r="D1180" s="95" t="s">
        <v>369</v>
      </c>
      <c r="E1180" s="95">
        <f t="shared" si="89"/>
        <v>0</v>
      </c>
      <c r="F1180" s="95">
        <v>10138</v>
      </c>
      <c r="G1180" s="95">
        <f t="shared" si="87"/>
        <v>0</v>
      </c>
      <c r="J1180" s="91" t="s">
        <v>112</v>
      </c>
      <c r="K1180" s="91"/>
      <c r="L1180" s="91"/>
      <c r="M1180" s="91"/>
      <c r="N1180" s="91"/>
      <c r="O1180" s="91"/>
      <c r="P1180" s="91"/>
      <c r="Q1180" s="91"/>
      <c r="R1180" s="91"/>
      <c r="S1180" s="91"/>
    </row>
    <row r="1181" spans="1:19" hidden="1" x14ac:dyDescent="0.2">
      <c r="A1181" s="95" t="s">
        <v>618</v>
      </c>
      <c r="B1181" s="95">
        <f>_xlfn.XLOOKUP(D1181,'M A C R O S'!R:R,'M A C R O S'!O:O,0)</f>
        <v>0</v>
      </c>
      <c r="C1181" s="95">
        <f>_xlfn.XLOOKUP(J1181,'F U L L   S E T S  (-10%)'!T:T,'F U L L   S E T S  (-10%)'!P:P,0)+_xlfn.XLOOKUP(J1181,'M A C R O S'!R:R,'M A C R O S'!O:O,0)</f>
        <v>0</v>
      </c>
      <c r="D1181" s="95" t="s">
        <v>371</v>
      </c>
      <c r="E1181" s="95">
        <f t="shared" si="89"/>
        <v>0</v>
      </c>
      <c r="F1181" s="95">
        <v>10138</v>
      </c>
      <c r="G1181" s="95">
        <f t="shared" si="87"/>
        <v>0</v>
      </c>
      <c r="J1181" s="91" t="s">
        <v>112</v>
      </c>
      <c r="K1181" s="91"/>
      <c r="L1181" s="91"/>
      <c r="M1181" s="91"/>
      <c r="N1181" s="91"/>
      <c r="O1181" s="91"/>
      <c r="P1181" s="91"/>
      <c r="Q1181" s="91"/>
      <c r="R1181" s="91"/>
      <c r="S1181" s="91"/>
    </row>
    <row r="1182" spans="1:19" hidden="1" x14ac:dyDescent="0.2">
      <c r="A1182" s="95" t="s">
        <v>618</v>
      </c>
      <c r="B1182" s="95">
        <f>_xlfn.XLOOKUP(D1182,'M A C R O S'!R:R,'M A C R O S'!O:O,0)</f>
        <v>0</v>
      </c>
      <c r="C1182" s="95">
        <f>_xlfn.XLOOKUP(J1182,'F U L L   S E T S  (-10%)'!T:T,'F U L L   S E T S  (-10%)'!P:P,0)+_xlfn.XLOOKUP(J1182,'M A C R O S'!R:R,'M A C R O S'!O:O,0)</f>
        <v>0</v>
      </c>
      <c r="D1182" s="95" t="s">
        <v>373</v>
      </c>
      <c r="E1182" s="95">
        <f t="shared" si="89"/>
        <v>0</v>
      </c>
      <c r="F1182" s="95">
        <v>10138</v>
      </c>
      <c r="G1182" s="95">
        <f t="shared" si="87"/>
        <v>0</v>
      </c>
      <c r="J1182" s="91" t="s">
        <v>112</v>
      </c>
      <c r="K1182" s="91"/>
      <c r="L1182" s="91"/>
      <c r="M1182" s="91"/>
      <c r="N1182" s="91"/>
      <c r="O1182" s="91"/>
      <c r="P1182" s="91"/>
      <c r="Q1182" s="91"/>
      <c r="R1182" s="91"/>
      <c r="S1182" s="91"/>
    </row>
    <row r="1183" spans="1:19" hidden="1" x14ac:dyDescent="0.2">
      <c r="A1183" s="95" t="s">
        <v>618</v>
      </c>
      <c r="B1183" s="95">
        <f>_xlfn.XLOOKUP(D1183,'M A C R O S'!R:R,'M A C R O S'!O:O,0)</f>
        <v>0</v>
      </c>
      <c r="C1183" s="95">
        <f>_xlfn.XLOOKUP(J1183,'F U L L   S E T S  (-10%)'!T:T,'F U L L   S E T S  (-10%)'!P:P,0)+_xlfn.XLOOKUP(J1183,'M A C R O S'!R:R,'M A C R O S'!O:O,0)</f>
        <v>0</v>
      </c>
      <c r="D1183" s="95" t="s">
        <v>375</v>
      </c>
      <c r="E1183" s="95">
        <f t="shared" si="89"/>
        <v>0</v>
      </c>
      <c r="F1183" s="95">
        <v>10138</v>
      </c>
      <c r="G1183" s="95">
        <f t="shared" si="87"/>
        <v>0</v>
      </c>
      <c r="J1183" s="91" t="s">
        <v>112</v>
      </c>
      <c r="K1183" s="91"/>
      <c r="L1183" s="91"/>
      <c r="M1183" s="91"/>
      <c r="N1183" s="91"/>
      <c r="O1183" s="91"/>
      <c r="P1183" s="91"/>
      <c r="Q1183" s="91"/>
      <c r="R1183" s="91"/>
      <c r="S1183" s="91"/>
    </row>
    <row r="1184" spans="1:19" hidden="1" x14ac:dyDescent="0.2">
      <c r="A1184" s="95" t="s">
        <v>618</v>
      </c>
      <c r="B1184" s="95">
        <f>_xlfn.XLOOKUP(D1184,'M A C R O S'!R:R,'M A C R O S'!O:O,0)</f>
        <v>0</v>
      </c>
      <c r="C1184" s="95">
        <f>_xlfn.XLOOKUP(J1184,'F U L L   S E T S  (-10%)'!T:T,'F U L L   S E T S  (-10%)'!P:P,0)+_xlfn.XLOOKUP(J1184,'M A C R O S'!R:R,'M A C R O S'!O:O,0)</f>
        <v>0</v>
      </c>
      <c r="D1184" s="95" t="s">
        <v>377</v>
      </c>
      <c r="E1184" s="95">
        <f t="shared" si="89"/>
        <v>0</v>
      </c>
      <c r="F1184" s="95">
        <v>10138</v>
      </c>
      <c r="G1184" s="95">
        <f t="shared" si="87"/>
        <v>0</v>
      </c>
      <c r="J1184" s="91" t="s">
        <v>112</v>
      </c>
      <c r="K1184" s="91"/>
      <c r="L1184" s="91"/>
      <c r="M1184" s="91"/>
      <c r="N1184" s="91"/>
      <c r="O1184" s="91"/>
      <c r="P1184" s="91"/>
      <c r="Q1184" s="91"/>
      <c r="R1184" s="91"/>
      <c r="S1184" s="91"/>
    </row>
    <row r="1185" spans="1:19" hidden="1" x14ac:dyDescent="0.2">
      <c r="A1185" s="95" t="s">
        <v>618</v>
      </c>
      <c r="B1185" s="95">
        <f>_xlfn.XLOOKUP(D1185,'M A C R O S'!R:R,'M A C R O S'!O:O,0)</f>
        <v>0</v>
      </c>
      <c r="C1185" s="95">
        <f>_xlfn.XLOOKUP(J1185,'F U L L   S E T S  (-10%)'!T:T,'F U L L   S E T S  (-10%)'!P:P,0)+_xlfn.XLOOKUP(J1185,'M A C R O S'!R:R,'M A C R O S'!O:O,0)</f>
        <v>0</v>
      </c>
      <c r="D1185" s="95" t="s">
        <v>379</v>
      </c>
      <c r="E1185" s="95">
        <f t="shared" si="89"/>
        <v>0</v>
      </c>
      <c r="F1185" s="95">
        <v>10138</v>
      </c>
      <c r="G1185" s="95">
        <f t="shared" si="87"/>
        <v>0</v>
      </c>
      <c r="J1185" s="91" t="s">
        <v>112</v>
      </c>
      <c r="K1185" s="91"/>
      <c r="L1185" s="91"/>
      <c r="M1185" s="91"/>
      <c r="N1185" s="91"/>
      <c r="O1185" s="91"/>
      <c r="P1185" s="91"/>
      <c r="Q1185" s="91"/>
      <c r="R1185" s="91"/>
      <c r="S1185" s="91"/>
    </row>
    <row r="1186" spans="1:19" hidden="1" x14ac:dyDescent="0.2">
      <c r="A1186" s="95" t="s">
        <v>618</v>
      </c>
      <c r="B1186" s="95">
        <f>_xlfn.XLOOKUP(D1186,'M A C R O S'!R:R,'M A C R O S'!O:O,0)</f>
        <v>0</v>
      </c>
      <c r="C1186" s="95">
        <f>_xlfn.XLOOKUP(J1186,'F U L L   S E T S  (-10%)'!T:T,'F U L L   S E T S  (-10%)'!P:P,0)+_xlfn.XLOOKUP(J1186,'M A C R O S'!R:R,'M A C R O S'!O:O,0)</f>
        <v>0</v>
      </c>
      <c r="D1186" s="95" t="s">
        <v>381</v>
      </c>
      <c r="E1186" s="95">
        <f t="shared" si="89"/>
        <v>0</v>
      </c>
      <c r="F1186" s="95">
        <v>10138</v>
      </c>
      <c r="G1186" s="95">
        <f t="shared" si="87"/>
        <v>0</v>
      </c>
      <c r="J1186" s="91" t="s">
        <v>112</v>
      </c>
      <c r="K1186" s="91"/>
      <c r="L1186" s="91"/>
      <c r="M1186" s="91"/>
      <c r="N1186" s="91"/>
      <c r="O1186" s="91"/>
      <c r="P1186" s="91"/>
      <c r="Q1186" s="91"/>
      <c r="R1186" s="91"/>
      <c r="S1186" s="91"/>
    </row>
    <row r="1187" spans="1:19" hidden="1" x14ac:dyDescent="0.2">
      <c r="A1187" s="95" t="s">
        <v>618</v>
      </c>
      <c r="B1187" s="95">
        <f>_xlfn.XLOOKUP(D1187,'M A C R O S'!R:R,'M A C R O S'!O:O,0)</f>
        <v>0</v>
      </c>
      <c r="C1187" s="95">
        <f>_xlfn.XLOOKUP(J1187,'F U L L   S E T S  (-10%)'!T:T,'F U L L   S E T S  (-10%)'!P:P,0)+_xlfn.XLOOKUP(J1187,'M A C R O S'!R:R,'M A C R O S'!O:O,0)</f>
        <v>0</v>
      </c>
      <c r="D1187" s="95" t="s">
        <v>383</v>
      </c>
      <c r="E1187" s="95">
        <f t="shared" si="89"/>
        <v>0</v>
      </c>
      <c r="F1187" s="95">
        <v>10138</v>
      </c>
      <c r="G1187" s="95">
        <f t="shared" si="87"/>
        <v>0</v>
      </c>
      <c r="J1187" s="91" t="s">
        <v>112</v>
      </c>
      <c r="K1187" s="91"/>
      <c r="L1187" s="91"/>
      <c r="M1187" s="91"/>
      <c r="N1187" s="91"/>
      <c r="O1187" s="91"/>
      <c r="P1187" s="91"/>
      <c r="Q1187" s="91"/>
      <c r="R1187" s="91"/>
      <c r="S1187" s="91"/>
    </row>
    <row r="1188" spans="1:19" hidden="1" x14ac:dyDescent="0.2">
      <c r="A1188" s="95" t="s">
        <v>618</v>
      </c>
      <c r="B1188" s="95">
        <f>_xlfn.XLOOKUP(D1188,'M A C R O S'!R:R,'M A C R O S'!O:O,0)</f>
        <v>0</v>
      </c>
      <c r="C1188" s="95">
        <f>_xlfn.XLOOKUP(J1188,'F U L L   S E T S  (-10%)'!T:T,'F U L L   S E T S  (-10%)'!P:P,0)+_xlfn.XLOOKUP(J1188,'M A C R O S'!R:R,'M A C R O S'!O:O,0)</f>
        <v>0</v>
      </c>
      <c r="D1188" s="95" t="s">
        <v>385</v>
      </c>
      <c r="E1188" s="95">
        <f t="shared" si="89"/>
        <v>0</v>
      </c>
      <c r="F1188" s="95">
        <v>10138</v>
      </c>
      <c r="G1188" s="95">
        <f t="shared" si="87"/>
        <v>0</v>
      </c>
      <c r="J1188" s="91" t="s">
        <v>112</v>
      </c>
      <c r="K1188" s="91"/>
      <c r="L1188" s="91"/>
      <c r="M1188" s="91"/>
      <c r="N1188" s="91"/>
      <c r="O1188" s="91"/>
      <c r="P1188" s="91"/>
      <c r="Q1188" s="91"/>
      <c r="R1188" s="91"/>
      <c r="S1188" s="91"/>
    </row>
    <row r="1189" spans="1:19" hidden="1" x14ac:dyDescent="0.2">
      <c r="A1189" s="95" t="s">
        <v>618</v>
      </c>
      <c r="B1189" s="95">
        <f>_xlfn.XLOOKUP(D1189,'M A C R O S'!R:R,'M A C R O S'!O:O,0)</f>
        <v>0</v>
      </c>
      <c r="C1189" s="95">
        <f>_xlfn.XLOOKUP(J1189,'F U L L   S E T S  (-10%)'!T:T,'F U L L   S E T S  (-10%)'!P:P,0)+_xlfn.XLOOKUP(J1189,'M A C R O S'!R:R,'M A C R O S'!O:O,0)</f>
        <v>0</v>
      </c>
      <c r="D1189" s="95" t="s">
        <v>387</v>
      </c>
      <c r="E1189" s="95">
        <f t="shared" si="89"/>
        <v>0</v>
      </c>
      <c r="F1189" s="95">
        <v>10138</v>
      </c>
      <c r="G1189" s="95">
        <f t="shared" si="87"/>
        <v>0</v>
      </c>
      <c r="J1189" s="91" t="s">
        <v>112</v>
      </c>
      <c r="K1189" s="91"/>
      <c r="L1189" s="91"/>
      <c r="M1189" s="91"/>
      <c r="N1189" s="91"/>
      <c r="O1189" s="91"/>
      <c r="P1189" s="91"/>
      <c r="Q1189" s="91"/>
      <c r="R1189" s="91"/>
      <c r="S1189" s="91"/>
    </row>
    <row r="1190" spans="1:19" hidden="1" x14ac:dyDescent="0.2">
      <c r="A1190" s="161" t="s">
        <v>619</v>
      </c>
      <c r="B1190" s="161">
        <f>_xlfn.XLOOKUP(D1190,'H O L D S'!S:S,'H O L D S'!D:D,0)</f>
        <v>0</v>
      </c>
      <c r="C1190" s="161">
        <f t="shared" ref="C1190:C1253" si="90">SUM(K1190+M1190+O1190)</f>
        <v>0</v>
      </c>
      <c r="D1190" s="161" t="s">
        <v>458</v>
      </c>
      <c r="E1190" s="161">
        <f t="shared" si="89"/>
        <v>0</v>
      </c>
      <c r="F1190" s="161">
        <v>10084</v>
      </c>
      <c r="G1190" s="161">
        <f t="shared" si="87"/>
        <v>0</v>
      </c>
      <c r="J1190" s="91" t="s">
        <v>93</v>
      </c>
      <c r="K1190" s="91">
        <f>_xlfn.XLOOKUP(J1190,'F U L L   S E T S  (-10%)'!T:T,'F U L L   S E T S  (-10%)'!E:E,0)</f>
        <v>0</v>
      </c>
      <c r="L1190" s="91"/>
      <c r="M1190" s="91"/>
      <c r="N1190" s="90" t="s">
        <v>98</v>
      </c>
      <c r="O1190" s="91">
        <f>_xlfn.XLOOKUP(N1190,'F U L L   S E T S  (-10%)'!T:T,'F U L L   S E T S  (-10%)'!E:E,0)+_xlfn.XLOOKUP(N1190,'H O L D S'!S:S,'H O L D S'!D:D,0)</f>
        <v>0</v>
      </c>
      <c r="P1190" s="91"/>
      <c r="Q1190" s="91"/>
      <c r="R1190" s="91"/>
      <c r="S1190" s="91"/>
    </row>
    <row r="1191" spans="1:19" hidden="1" x14ac:dyDescent="0.2">
      <c r="A1191" s="95" t="s">
        <v>619</v>
      </c>
      <c r="B1191" s="95">
        <f>_xlfn.XLOOKUP(D1191,'H O L D S'!S:S,'H O L D S'!D:D,0)</f>
        <v>0</v>
      </c>
      <c r="C1191" s="95">
        <f t="shared" si="90"/>
        <v>0</v>
      </c>
      <c r="D1191" s="95" t="s">
        <v>460</v>
      </c>
      <c r="E1191" s="95">
        <f t="shared" si="89"/>
        <v>0</v>
      </c>
      <c r="F1191" s="95">
        <v>10084</v>
      </c>
      <c r="G1191" s="95">
        <f t="shared" si="87"/>
        <v>0</v>
      </c>
      <c r="J1191" s="91" t="s">
        <v>93</v>
      </c>
      <c r="K1191" s="91">
        <f>_xlfn.XLOOKUP(J1191,'F U L L   S E T S  (-10%)'!T:T,'F U L L   S E T S  (-10%)'!E:E,0)</f>
        <v>0</v>
      </c>
      <c r="L1191" s="91"/>
      <c r="M1191" s="91"/>
      <c r="N1191" s="90" t="s">
        <v>98</v>
      </c>
      <c r="O1191" s="91">
        <f>_xlfn.XLOOKUP(N1191,'F U L L   S E T S  (-10%)'!T:T,'F U L L   S E T S  (-10%)'!E:E,0)+_xlfn.XLOOKUP(N1191,'H O L D S'!S:S,'H O L D S'!D:D,0)</f>
        <v>0</v>
      </c>
      <c r="P1191" s="91"/>
      <c r="Q1191" s="91"/>
      <c r="R1191" s="91"/>
      <c r="S1191" s="91"/>
    </row>
    <row r="1192" spans="1:19" hidden="1" x14ac:dyDescent="0.2">
      <c r="A1192" s="95" t="s">
        <v>619</v>
      </c>
      <c r="B1192" s="95">
        <f>_xlfn.XLOOKUP(D1192,'H O L D S'!S:S,'H O L D S'!D:D,0)</f>
        <v>0</v>
      </c>
      <c r="C1192" s="95">
        <f t="shared" si="90"/>
        <v>0</v>
      </c>
      <c r="D1192" s="95" t="s">
        <v>462</v>
      </c>
      <c r="E1192" s="95">
        <f t="shared" si="89"/>
        <v>0</v>
      </c>
      <c r="F1192" s="95">
        <v>10084</v>
      </c>
      <c r="G1192" s="95">
        <f t="shared" si="87"/>
        <v>0</v>
      </c>
      <c r="J1192" s="91" t="s">
        <v>93</v>
      </c>
      <c r="K1192" s="91">
        <f>_xlfn.XLOOKUP(J1192,'F U L L   S E T S  (-10%)'!T:T,'F U L L   S E T S  (-10%)'!E:E,0)</f>
        <v>0</v>
      </c>
      <c r="L1192" s="91"/>
      <c r="M1192" s="91"/>
      <c r="N1192" s="90" t="s">
        <v>98</v>
      </c>
      <c r="O1192" s="91">
        <f>_xlfn.XLOOKUP(N1192,'F U L L   S E T S  (-10%)'!T:T,'F U L L   S E T S  (-10%)'!E:E,0)+_xlfn.XLOOKUP(N1192,'H O L D S'!S:S,'H O L D S'!D:D,0)</f>
        <v>0</v>
      </c>
      <c r="P1192" s="91"/>
      <c r="Q1192" s="91"/>
      <c r="R1192" s="91"/>
      <c r="S1192" s="91"/>
    </row>
    <row r="1193" spans="1:19" hidden="1" x14ac:dyDescent="0.2">
      <c r="A1193" s="95" t="s">
        <v>619</v>
      </c>
      <c r="B1193" s="95">
        <f>_xlfn.XLOOKUP(D1193,'H O L D S'!S:S,'H O L D S'!D:D,0)</f>
        <v>0</v>
      </c>
      <c r="C1193" s="95">
        <f t="shared" si="90"/>
        <v>0</v>
      </c>
      <c r="D1193" s="95" t="s">
        <v>464</v>
      </c>
      <c r="E1193" s="95">
        <f t="shared" si="89"/>
        <v>0</v>
      </c>
      <c r="F1193" s="95">
        <v>10084</v>
      </c>
      <c r="G1193" s="95">
        <f t="shared" si="87"/>
        <v>0</v>
      </c>
      <c r="J1193" s="91" t="s">
        <v>93</v>
      </c>
      <c r="K1193" s="91">
        <f>_xlfn.XLOOKUP(J1193,'F U L L   S E T S  (-10%)'!T:T,'F U L L   S E T S  (-10%)'!E:E,0)</f>
        <v>0</v>
      </c>
      <c r="L1193" s="91"/>
      <c r="M1193" s="91"/>
      <c r="N1193" s="90" t="s">
        <v>98</v>
      </c>
      <c r="O1193" s="91">
        <f>_xlfn.XLOOKUP(N1193,'F U L L   S E T S  (-10%)'!T:T,'F U L L   S E T S  (-10%)'!E:E,0)+_xlfn.XLOOKUP(N1193,'H O L D S'!S:S,'H O L D S'!D:D,0)</f>
        <v>0</v>
      </c>
      <c r="P1193" s="91"/>
      <c r="Q1193" s="91"/>
      <c r="R1193" s="91"/>
      <c r="S1193" s="91"/>
    </row>
    <row r="1194" spans="1:19" hidden="1" x14ac:dyDescent="0.2">
      <c r="A1194" s="95" t="s">
        <v>619</v>
      </c>
      <c r="B1194" s="95">
        <f>_xlfn.XLOOKUP(D1194,'H O L D S'!S:S,'H O L D S'!D:D,0)</f>
        <v>0</v>
      </c>
      <c r="C1194" s="95">
        <f t="shared" si="90"/>
        <v>0</v>
      </c>
      <c r="D1194" s="95" t="s">
        <v>466</v>
      </c>
      <c r="E1194" s="95">
        <f t="shared" si="89"/>
        <v>0</v>
      </c>
      <c r="F1194" s="95">
        <v>10084</v>
      </c>
      <c r="G1194" s="95">
        <f t="shared" si="87"/>
        <v>0</v>
      </c>
      <c r="J1194" s="91" t="s">
        <v>93</v>
      </c>
      <c r="K1194" s="91">
        <f>_xlfn.XLOOKUP(J1194,'F U L L   S E T S  (-10%)'!T:T,'F U L L   S E T S  (-10%)'!E:E,0)</f>
        <v>0</v>
      </c>
      <c r="L1194" s="91"/>
      <c r="M1194" s="91"/>
      <c r="N1194" s="90" t="s">
        <v>98</v>
      </c>
      <c r="O1194" s="91">
        <f>_xlfn.XLOOKUP(N1194,'F U L L   S E T S  (-10%)'!T:T,'F U L L   S E T S  (-10%)'!E:E,0)+_xlfn.XLOOKUP(N1194,'H O L D S'!S:S,'H O L D S'!D:D,0)</f>
        <v>0</v>
      </c>
      <c r="P1194" s="91"/>
      <c r="Q1194" s="91"/>
      <c r="R1194" s="91"/>
      <c r="S1194" s="91"/>
    </row>
    <row r="1195" spans="1:19" hidden="1" x14ac:dyDescent="0.2">
      <c r="A1195" s="95" t="s">
        <v>619</v>
      </c>
      <c r="B1195" s="95">
        <f>_xlfn.XLOOKUP(D1195,'H O L D S'!S:S,'H O L D S'!D:D,0)</f>
        <v>0</v>
      </c>
      <c r="C1195" s="95">
        <f t="shared" si="90"/>
        <v>0</v>
      </c>
      <c r="D1195" s="95" t="s">
        <v>468</v>
      </c>
      <c r="E1195" s="95">
        <f t="shared" si="89"/>
        <v>0</v>
      </c>
      <c r="F1195" s="95">
        <v>10084</v>
      </c>
      <c r="G1195" s="95">
        <f t="shared" si="87"/>
        <v>0</v>
      </c>
      <c r="J1195" s="91" t="s">
        <v>93</v>
      </c>
      <c r="K1195" s="91">
        <f>_xlfn.XLOOKUP(J1195,'F U L L   S E T S  (-10%)'!T:T,'F U L L   S E T S  (-10%)'!E:E,0)</f>
        <v>0</v>
      </c>
      <c r="L1195" s="91"/>
      <c r="M1195" s="91"/>
      <c r="N1195" s="90" t="s">
        <v>98</v>
      </c>
      <c r="O1195" s="91">
        <f>_xlfn.XLOOKUP(N1195,'F U L L   S E T S  (-10%)'!T:T,'F U L L   S E T S  (-10%)'!E:E,0)+_xlfn.XLOOKUP(N1195,'H O L D S'!S:S,'H O L D S'!D:D,0)</f>
        <v>0</v>
      </c>
      <c r="P1195" s="91"/>
      <c r="Q1195" s="91"/>
      <c r="R1195" s="91"/>
      <c r="S1195" s="91"/>
    </row>
    <row r="1196" spans="1:19" hidden="1" x14ac:dyDescent="0.2">
      <c r="A1196" s="95" t="s">
        <v>619</v>
      </c>
      <c r="B1196" s="95">
        <f>_xlfn.XLOOKUP(D1196,'H O L D S'!S:S,'H O L D S'!D:D,0)</f>
        <v>0</v>
      </c>
      <c r="C1196" s="95">
        <f t="shared" si="90"/>
        <v>0</v>
      </c>
      <c r="D1196" s="95" t="s">
        <v>470</v>
      </c>
      <c r="E1196" s="95">
        <f t="shared" si="89"/>
        <v>0</v>
      </c>
      <c r="F1196" s="95">
        <v>10084</v>
      </c>
      <c r="G1196" s="95">
        <f t="shared" si="87"/>
        <v>0</v>
      </c>
      <c r="J1196" s="91" t="s">
        <v>93</v>
      </c>
      <c r="K1196" s="91">
        <f>_xlfn.XLOOKUP(J1196,'F U L L   S E T S  (-10%)'!T:T,'F U L L   S E T S  (-10%)'!E:E,0)</f>
        <v>0</v>
      </c>
      <c r="L1196" s="91"/>
      <c r="M1196" s="91"/>
      <c r="N1196" s="90" t="s">
        <v>98</v>
      </c>
      <c r="O1196" s="91">
        <f>_xlfn.XLOOKUP(N1196,'F U L L   S E T S  (-10%)'!T:T,'F U L L   S E T S  (-10%)'!E:E,0)+_xlfn.XLOOKUP(N1196,'H O L D S'!S:S,'H O L D S'!D:D,0)</f>
        <v>0</v>
      </c>
      <c r="P1196" s="91"/>
      <c r="Q1196" s="91"/>
      <c r="R1196" s="91"/>
      <c r="S1196" s="91"/>
    </row>
    <row r="1197" spans="1:19" hidden="1" x14ac:dyDescent="0.2">
      <c r="A1197" s="95" t="s">
        <v>619</v>
      </c>
      <c r="B1197" s="95">
        <f>_xlfn.XLOOKUP(D1197,'H O L D S'!S:S,'H O L D S'!D:D,0)</f>
        <v>0</v>
      </c>
      <c r="C1197" s="95">
        <f t="shared" si="90"/>
        <v>0</v>
      </c>
      <c r="D1197" s="95" t="s">
        <v>472</v>
      </c>
      <c r="E1197" s="95">
        <f t="shared" si="89"/>
        <v>0</v>
      </c>
      <c r="F1197" s="95">
        <v>10084</v>
      </c>
      <c r="G1197" s="95">
        <f t="shared" si="87"/>
        <v>0</v>
      </c>
      <c r="J1197" s="91" t="s">
        <v>93</v>
      </c>
      <c r="K1197" s="91">
        <f>_xlfn.XLOOKUP(J1197,'F U L L   S E T S  (-10%)'!T:T,'F U L L   S E T S  (-10%)'!E:E,0)</f>
        <v>0</v>
      </c>
      <c r="L1197" s="91"/>
      <c r="M1197" s="91"/>
      <c r="N1197" s="90" t="s">
        <v>98</v>
      </c>
      <c r="O1197" s="91">
        <f>_xlfn.XLOOKUP(N1197,'F U L L   S E T S  (-10%)'!T:T,'F U L L   S E T S  (-10%)'!E:E,0)+_xlfn.XLOOKUP(N1197,'H O L D S'!S:S,'H O L D S'!D:D,0)</f>
        <v>0</v>
      </c>
      <c r="P1197" s="91"/>
      <c r="Q1197" s="91"/>
      <c r="R1197" s="91"/>
      <c r="S1197" s="91"/>
    </row>
    <row r="1198" spans="1:19" hidden="1" x14ac:dyDescent="0.2">
      <c r="A1198" s="95" t="s">
        <v>619</v>
      </c>
      <c r="B1198" s="95">
        <f>_xlfn.XLOOKUP(D1198,'H O L D S'!S:S,'H O L D S'!D:D,0)</f>
        <v>0</v>
      </c>
      <c r="C1198" s="95">
        <f t="shared" si="90"/>
        <v>0</v>
      </c>
      <c r="D1198" s="95" t="s">
        <v>474</v>
      </c>
      <c r="E1198" s="95">
        <f t="shared" si="89"/>
        <v>0</v>
      </c>
      <c r="F1198" s="95">
        <v>10084</v>
      </c>
      <c r="G1198" s="95">
        <f t="shared" si="87"/>
        <v>0</v>
      </c>
      <c r="J1198" s="91" t="s">
        <v>93</v>
      </c>
      <c r="K1198" s="91">
        <f>_xlfn.XLOOKUP(J1198,'F U L L   S E T S  (-10%)'!T:T,'F U L L   S E T S  (-10%)'!E:E,0)</f>
        <v>0</v>
      </c>
      <c r="L1198" s="91"/>
      <c r="M1198" s="91"/>
      <c r="N1198" s="90" t="s">
        <v>98</v>
      </c>
      <c r="O1198" s="91">
        <f>_xlfn.XLOOKUP(N1198,'F U L L   S E T S  (-10%)'!T:T,'F U L L   S E T S  (-10%)'!E:E,0)+_xlfn.XLOOKUP(N1198,'H O L D S'!S:S,'H O L D S'!D:D,0)</f>
        <v>0</v>
      </c>
      <c r="P1198" s="91"/>
      <c r="Q1198" s="91"/>
      <c r="R1198" s="91"/>
      <c r="S1198" s="91"/>
    </row>
    <row r="1199" spans="1:19" hidden="1" x14ac:dyDescent="0.2">
      <c r="A1199" s="95" t="s">
        <v>619</v>
      </c>
      <c r="B1199" s="95">
        <f>_xlfn.XLOOKUP(D1199,'H O L D S'!S:S,'H O L D S'!D:D,0)</f>
        <v>0</v>
      </c>
      <c r="C1199" s="95">
        <f t="shared" si="90"/>
        <v>0</v>
      </c>
      <c r="D1199" s="95" t="s">
        <v>476</v>
      </c>
      <c r="E1199" s="95">
        <f t="shared" si="89"/>
        <v>0</v>
      </c>
      <c r="F1199" s="95">
        <v>10084</v>
      </c>
      <c r="G1199" s="95">
        <f t="shared" si="87"/>
        <v>0</v>
      </c>
      <c r="J1199" s="91" t="s">
        <v>93</v>
      </c>
      <c r="K1199" s="91">
        <f>_xlfn.XLOOKUP(J1199,'F U L L   S E T S  (-10%)'!T:T,'F U L L   S E T S  (-10%)'!E:E,0)</f>
        <v>0</v>
      </c>
      <c r="L1199" s="91"/>
      <c r="M1199" s="91"/>
      <c r="N1199" s="90" t="s">
        <v>98</v>
      </c>
      <c r="O1199" s="91">
        <f>_xlfn.XLOOKUP(N1199,'F U L L   S E T S  (-10%)'!T:T,'F U L L   S E T S  (-10%)'!E:E,0)+_xlfn.XLOOKUP(N1199,'H O L D S'!S:S,'H O L D S'!D:D,0)</f>
        <v>0</v>
      </c>
      <c r="P1199" s="91"/>
      <c r="Q1199" s="91"/>
      <c r="R1199" s="91"/>
      <c r="S1199" s="91"/>
    </row>
    <row r="1200" spans="1:19" hidden="1" x14ac:dyDescent="0.2">
      <c r="A1200" s="95" t="s">
        <v>619</v>
      </c>
      <c r="B1200" s="95">
        <f>_xlfn.XLOOKUP(D1200,'H O L D S'!S:S,'H O L D S'!D:D,0)</f>
        <v>0</v>
      </c>
      <c r="C1200" s="95">
        <f t="shared" si="90"/>
        <v>0</v>
      </c>
      <c r="D1200" s="95" t="s">
        <v>478</v>
      </c>
      <c r="E1200" s="95">
        <f t="shared" si="89"/>
        <v>0</v>
      </c>
      <c r="F1200" s="95">
        <v>10084</v>
      </c>
      <c r="G1200" s="95">
        <f t="shared" si="87"/>
        <v>0</v>
      </c>
      <c r="J1200" s="91" t="s">
        <v>93</v>
      </c>
      <c r="K1200" s="91">
        <f>_xlfn.XLOOKUP(J1200,'F U L L   S E T S  (-10%)'!T:T,'F U L L   S E T S  (-10%)'!E:E,0)</f>
        <v>0</v>
      </c>
      <c r="L1200" s="91"/>
      <c r="M1200" s="91"/>
      <c r="N1200" s="90" t="s">
        <v>98</v>
      </c>
      <c r="O1200" s="91">
        <f>_xlfn.XLOOKUP(N1200,'F U L L   S E T S  (-10%)'!T:T,'F U L L   S E T S  (-10%)'!E:E,0)+_xlfn.XLOOKUP(N1200,'H O L D S'!S:S,'H O L D S'!D:D,0)</f>
        <v>0</v>
      </c>
      <c r="P1200" s="91"/>
      <c r="Q1200" s="91"/>
      <c r="R1200" s="91"/>
      <c r="S1200" s="91"/>
    </row>
    <row r="1201" spans="1:19" hidden="1" x14ac:dyDescent="0.2">
      <c r="A1201" s="161" t="s">
        <v>619</v>
      </c>
      <c r="B1201" s="161">
        <f>_xlfn.XLOOKUP(D1201,'H O L D S'!S:S,'H O L D S'!E:E,0)</f>
        <v>0</v>
      </c>
      <c r="C1201" s="161">
        <f t="shared" si="90"/>
        <v>0</v>
      </c>
      <c r="D1201" s="161" t="s">
        <v>458</v>
      </c>
      <c r="E1201" s="161">
        <f t="shared" si="89"/>
        <v>0</v>
      </c>
      <c r="F1201" s="161">
        <v>10085</v>
      </c>
      <c r="G1201" s="161">
        <f t="shared" si="87"/>
        <v>0</v>
      </c>
      <c r="J1201" s="91" t="s">
        <v>93</v>
      </c>
      <c r="K1201" s="91">
        <f>_xlfn.XLOOKUP(J1201,'F U L L   S E T S  (-10%)'!T:T,'F U L L   S E T S  (-10%)'!F:F,0)</f>
        <v>0</v>
      </c>
      <c r="L1201" s="91"/>
      <c r="M1201" s="91"/>
      <c r="N1201" s="90" t="s">
        <v>98</v>
      </c>
      <c r="O1201" s="91">
        <f>_xlfn.XLOOKUP(N1201,'F U L L   S E T S  (-10%)'!T:T,'F U L L   S E T S  (-10%)'!F:F,0)+_xlfn.XLOOKUP(N1201,'H O L D S'!S:S,'H O L D S'!E:E,0)</f>
        <v>0</v>
      </c>
      <c r="P1201" s="91"/>
      <c r="Q1201" s="91"/>
      <c r="R1201" s="91"/>
      <c r="S1201" s="91"/>
    </row>
    <row r="1202" spans="1:19" hidden="1" x14ac:dyDescent="0.2">
      <c r="A1202" s="95" t="s">
        <v>619</v>
      </c>
      <c r="B1202" s="95">
        <f>_xlfn.XLOOKUP(D1202,'H O L D S'!S:S,'H O L D S'!E:E,0)</f>
        <v>0</v>
      </c>
      <c r="C1202" s="95">
        <f t="shared" si="90"/>
        <v>0</v>
      </c>
      <c r="D1202" s="95" t="s">
        <v>460</v>
      </c>
      <c r="E1202" s="95">
        <f t="shared" si="89"/>
        <v>0</v>
      </c>
      <c r="F1202" s="95">
        <v>10085</v>
      </c>
      <c r="G1202" s="95">
        <f t="shared" si="87"/>
        <v>0</v>
      </c>
      <c r="J1202" s="91" t="s">
        <v>93</v>
      </c>
      <c r="K1202" s="91">
        <f>_xlfn.XLOOKUP(J1202,'F U L L   S E T S  (-10%)'!T:T,'F U L L   S E T S  (-10%)'!F:F,0)</f>
        <v>0</v>
      </c>
      <c r="L1202" s="91"/>
      <c r="M1202" s="91"/>
      <c r="N1202" s="90" t="s">
        <v>98</v>
      </c>
      <c r="O1202" s="91">
        <f>_xlfn.XLOOKUP(N1202,'F U L L   S E T S  (-10%)'!T:T,'F U L L   S E T S  (-10%)'!F:F,0)+_xlfn.XLOOKUP(N1202,'H O L D S'!S:S,'H O L D S'!E:E,0)</f>
        <v>0</v>
      </c>
      <c r="P1202" s="91"/>
      <c r="Q1202" s="91"/>
      <c r="R1202" s="91"/>
      <c r="S1202" s="91"/>
    </row>
    <row r="1203" spans="1:19" hidden="1" x14ac:dyDescent="0.2">
      <c r="A1203" s="95" t="s">
        <v>619</v>
      </c>
      <c r="B1203" s="95">
        <f>_xlfn.XLOOKUP(D1203,'H O L D S'!S:S,'H O L D S'!E:E,0)</f>
        <v>0</v>
      </c>
      <c r="C1203" s="95">
        <f t="shared" si="90"/>
        <v>0</v>
      </c>
      <c r="D1203" s="95" t="s">
        <v>462</v>
      </c>
      <c r="E1203" s="95">
        <f t="shared" si="89"/>
        <v>0</v>
      </c>
      <c r="F1203" s="95">
        <v>10085</v>
      </c>
      <c r="G1203" s="95">
        <f t="shared" si="87"/>
        <v>0</v>
      </c>
      <c r="J1203" s="91" t="s">
        <v>93</v>
      </c>
      <c r="K1203" s="91">
        <f>_xlfn.XLOOKUP(J1203,'F U L L   S E T S  (-10%)'!T:T,'F U L L   S E T S  (-10%)'!F:F,0)</f>
        <v>0</v>
      </c>
      <c r="L1203" s="91"/>
      <c r="M1203" s="91"/>
      <c r="N1203" s="90" t="s">
        <v>98</v>
      </c>
      <c r="O1203" s="91">
        <f>_xlfn.XLOOKUP(N1203,'F U L L   S E T S  (-10%)'!T:T,'F U L L   S E T S  (-10%)'!F:F,0)+_xlfn.XLOOKUP(N1203,'H O L D S'!S:S,'H O L D S'!E:E,0)</f>
        <v>0</v>
      </c>
      <c r="P1203" s="91"/>
      <c r="Q1203" s="91"/>
      <c r="R1203" s="91"/>
      <c r="S1203" s="91"/>
    </row>
    <row r="1204" spans="1:19" hidden="1" x14ac:dyDescent="0.2">
      <c r="A1204" s="95" t="s">
        <v>619</v>
      </c>
      <c r="B1204" s="95">
        <f>_xlfn.XLOOKUP(D1204,'H O L D S'!S:S,'H O L D S'!E:E,0)</f>
        <v>0</v>
      </c>
      <c r="C1204" s="95">
        <f t="shared" si="90"/>
        <v>0</v>
      </c>
      <c r="D1204" s="95" t="s">
        <v>464</v>
      </c>
      <c r="E1204" s="95">
        <f t="shared" si="89"/>
        <v>0</v>
      </c>
      <c r="F1204" s="95">
        <v>10085</v>
      </c>
      <c r="G1204" s="95">
        <f t="shared" si="87"/>
        <v>0</v>
      </c>
      <c r="J1204" s="91" t="s">
        <v>93</v>
      </c>
      <c r="K1204" s="91">
        <f>_xlfn.XLOOKUP(J1204,'F U L L   S E T S  (-10%)'!T:T,'F U L L   S E T S  (-10%)'!F:F,0)</f>
        <v>0</v>
      </c>
      <c r="L1204" s="91"/>
      <c r="M1204" s="91"/>
      <c r="N1204" s="90" t="s">
        <v>98</v>
      </c>
      <c r="O1204" s="91">
        <f>_xlfn.XLOOKUP(N1204,'F U L L   S E T S  (-10%)'!T:T,'F U L L   S E T S  (-10%)'!F:F,0)+_xlfn.XLOOKUP(N1204,'H O L D S'!S:S,'H O L D S'!E:E,0)</f>
        <v>0</v>
      </c>
      <c r="P1204" s="91"/>
      <c r="Q1204" s="91"/>
      <c r="R1204" s="91"/>
      <c r="S1204" s="91"/>
    </row>
    <row r="1205" spans="1:19" hidden="1" x14ac:dyDescent="0.2">
      <c r="A1205" s="95" t="s">
        <v>619</v>
      </c>
      <c r="B1205" s="95">
        <f>_xlfn.XLOOKUP(D1205,'H O L D S'!S:S,'H O L D S'!E:E,0)</f>
        <v>0</v>
      </c>
      <c r="C1205" s="95">
        <f t="shared" si="90"/>
        <v>0</v>
      </c>
      <c r="D1205" s="95" t="s">
        <v>466</v>
      </c>
      <c r="E1205" s="95">
        <f t="shared" si="89"/>
        <v>0</v>
      </c>
      <c r="F1205" s="95">
        <v>10085</v>
      </c>
      <c r="G1205" s="95">
        <f t="shared" si="87"/>
        <v>0</v>
      </c>
      <c r="J1205" s="91" t="s">
        <v>93</v>
      </c>
      <c r="K1205" s="91">
        <f>_xlfn.XLOOKUP(J1205,'F U L L   S E T S  (-10%)'!T:T,'F U L L   S E T S  (-10%)'!F:F,0)</f>
        <v>0</v>
      </c>
      <c r="L1205" s="91"/>
      <c r="M1205" s="91"/>
      <c r="N1205" s="90" t="s">
        <v>98</v>
      </c>
      <c r="O1205" s="91">
        <f>_xlfn.XLOOKUP(N1205,'F U L L   S E T S  (-10%)'!T:T,'F U L L   S E T S  (-10%)'!F:F,0)+_xlfn.XLOOKUP(N1205,'H O L D S'!S:S,'H O L D S'!E:E,0)</f>
        <v>0</v>
      </c>
      <c r="P1205" s="91"/>
      <c r="Q1205" s="91"/>
      <c r="R1205" s="91"/>
      <c r="S1205" s="91"/>
    </row>
    <row r="1206" spans="1:19" hidden="1" x14ac:dyDescent="0.2">
      <c r="A1206" s="95" t="s">
        <v>619</v>
      </c>
      <c r="B1206" s="95">
        <f>_xlfn.XLOOKUP(D1206,'H O L D S'!S:S,'H O L D S'!E:E,0)</f>
        <v>0</v>
      </c>
      <c r="C1206" s="95">
        <f t="shared" si="90"/>
        <v>0</v>
      </c>
      <c r="D1206" s="95" t="s">
        <v>468</v>
      </c>
      <c r="E1206" s="95">
        <f t="shared" si="89"/>
        <v>0</v>
      </c>
      <c r="F1206" s="95">
        <v>10085</v>
      </c>
      <c r="G1206" s="95">
        <f t="shared" si="87"/>
        <v>0</v>
      </c>
      <c r="J1206" s="91" t="s">
        <v>93</v>
      </c>
      <c r="K1206" s="91">
        <f>_xlfn.XLOOKUP(J1206,'F U L L   S E T S  (-10%)'!T:T,'F U L L   S E T S  (-10%)'!F:F,0)</f>
        <v>0</v>
      </c>
      <c r="L1206" s="91"/>
      <c r="M1206" s="91"/>
      <c r="N1206" s="90" t="s">
        <v>98</v>
      </c>
      <c r="O1206" s="91">
        <f>_xlfn.XLOOKUP(N1206,'F U L L   S E T S  (-10%)'!T:T,'F U L L   S E T S  (-10%)'!F:F,0)+_xlfn.XLOOKUP(N1206,'H O L D S'!S:S,'H O L D S'!E:E,0)</f>
        <v>0</v>
      </c>
      <c r="P1206" s="91"/>
      <c r="Q1206" s="91"/>
      <c r="R1206" s="91"/>
      <c r="S1206" s="91"/>
    </row>
    <row r="1207" spans="1:19" hidden="1" x14ac:dyDescent="0.2">
      <c r="A1207" s="95" t="s">
        <v>619</v>
      </c>
      <c r="B1207" s="95">
        <f>_xlfn.XLOOKUP(D1207,'H O L D S'!S:S,'H O L D S'!E:E,0)</f>
        <v>0</v>
      </c>
      <c r="C1207" s="95">
        <f t="shared" si="90"/>
        <v>0</v>
      </c>
      <c r="D1207" s="95" t="s">
        <v>470</v>
      </c>
      <c r="E1207" s="95">
        <f t="shared" si="89"/>
        <v>0</v>
      </c>
      <c r="F1207" s="95">
        <v>10085</v>
      </c>
      <c r="G1207" s="95">
        <f t="shared" si="87"/>
        <v>0</v>
      </c>
      <c r="J1207" s="91" t="s">
        <v>93</v>
      </c>
      <c r="K1207" s="91">
        <f>_xlfn.XLOOKUP(J1207,'F U L L   S E T S  (-10%)'!T:T,'F U L L   S E T S  (-10%)'!F:F,0)</f>
        <v>0</v>
      </c>
      <c r="L1207" s="91"/>
      <c r="M1207" s="91"/>
      <c r="N1207" s="90" t="s">
        <v>98</v>
      </c>
      <c r="O1207" s="91">
        <f>_xlfn.XLOOKUP(N1207,'F U L L   S E T S  (-10%)'!T:T,'F U L L   S E T S  (-10%)'!F:F,0)+_xlfn.XLOOKUP(N1207,'H O L D S'!S:S,'H O L D S'!E:E,0)</f>
        <v>0</v>
      </c>
      <c r="P1207" s="91"/>
      <c r="Q1207" s="91"/>
      <c r="R1207" s="91"/>
      <c r="S1207" s="91"/>
    </row>
    <row r="1208" spans="1:19" hidden="1" x14ac:dyDescent="0.2">
      <c r="A1208" s="95" t="s">
        <v>619</v>
      </c>
      <c r="B1208" s="95">
        <f>_xlfn.XLOOKUP(D1208,'H O L D S'!S:S,'H O L D S'!E:E,0)</f>
        <v>0</v>
      </c>
      <c r="C1208" s="95">
        <f t="shared" si="90"/>
        <v>0</v>
      </c>
      <c r="D1208" s="95" t="s">
        <v>472</v>
      </c>
      <c r="E1208" s="95">
        <f t="shared" si="89"/>
        <v>0</v>
      </c>
      <c r="F1208" s="95">
        <v>10085</v>
      </c>
      <c r="G1208" s="95">
        <f t="shared" si="87"/>
        <v>0</v>
      </c>
      <c r="J1208" s="91" t="s">
        <v>93</v>
      </c>
      <c r="K1208" s="91">
        <f>_xlfn.XLOOKUP(J1208,'F U L L   S E T S  (-10%)'!T:T,'F U L L   S E T S  (-10%)'!F:F,0)</f>
        <v>0</v>
      </c>
      <c r="L1208" s="91"/>
      <c r="M1208" s="91"/>
      <c r="N1208" s="90" t="s">
        <v>98</v>
      </c>
      <c r="O1208" s="91">
        <f>_xlfn.XLOOKUP(N1208,'F U L L   S E T S  (-10%)'!T:T,'F U L L   S E T S  (-10%)'!F:F,0)+_xlfn.XLOOKUP(N1208,'H O L D S'!S:S,'H O L D S'!E:E,0)</f>
        <v>0</v>
      </c>
      <c r="P1208" s="91"/>
      <c r="Q1208" s="91"/>
      <c r="R1208" s="91"/>
      <c r="S1208" s="91"/>
    </row>
    <row r="1209" spans="1:19" hidden="1" x14ac:dyDescent="0.2">
      <c r="A1209" s="95" t="s">
        <v>619</v>
      </c>
      <c r="B1209" s="95">
        <f>_xlfn.XLOOKUP(D1209,'H O L D S'!S:S,'H O L D S'!E:E,0)</f>
        <v>0</v>
      </c>
      <c r="C1209" s="95">
        <f t="shared" si="90"/>
        <v>0</v>
      </c>
      <c r="D1209" s="95" t="s">
        <v>474</v>
      </c>
      <c r="E1209" s="95">
        <f t="shared" si="89"/>
        <v>0</v>
      </c>
      <c r="F1209" s="95">
        <v>10085</v>
      </c>
      <c r="G1209" s="95">
        <f t="shared" si="87"/>
        <v>0</v>
      </c>
      <c r="J1209" s="91" t="s">
        <v>93</v>
      </c>
      <c r="K1209" s="91">
        <f>_xlfn.XLOOKUP(J1209,'F U L L   S E T S  (-10%)'!T:T,'F U L L   S E T S  (-10%)'!F:F,0)</f>
        <v>0</v>
      </c>
      <c r="L1209" s="91"/>
      <c r="M1209" s="91"/>
      <c r="N1209" s="90" t="s">
        <v>98</v>
      </c>
      <c r="O1209" s="91">
        <f>_xlfn.XLOOKUP(N1209,'F U L L   S E T S  (-10%)'!T:T,'F U L L   S E T S  (-10%)'!F:F,0)+_xlfn.XLOOKUP(N1209,'H O L D S'!S:S,'H O L D S'!E:E,0)</f>
        <v>0</v>
      </c>
      <c r="P1209" s="91"/>
      <c r="Q1209" s="91"/>
      <c r="R1209" s="91"/>
      <c r="S1209" s="91"/>
    </row>
    <row r="1210" spans="1:19" hidden="1" x14ac:dyDescent="0.2">
      <c r="A1210" s="95" t="s">
        <v>619</v>
      </c>
      <c r="B1210" s="95">
        <f>_xlfn.XLOOKUP(D1210,'H O L D S'!S:S,'H O L D S'!E:E,0)</f>
        <v>0</v>
      </c>
      <c r="C1210" s="95">
        <f t="shared" si="90"/>
        <v>0</v>
      </c>
      <c r="D1210" s="95" t="s">
        <v>476</v>
      </c>
      <c r="E1210" s="95">
        <f t="shared" si="89"/>
        <v>0</v>
      </c>
      <c r="F1210" s="95">
        <v>10085</v>
      </c>
      <c r="G1210" s="95">
        <f t="shared" si="87"/>
        <v>0</v>
      </c>
      <c r="J1210" s="91" t="s">
        <v>93</v>
      </c>
      <c r="K1210" s="91">
        <f>_xlfn.XLOOKUP(J1210,'F U L L   S E T S  (-10%)'!T:T,'F U L L   S E T S  (-10%)'!F:F,0)</f>
        <v>0</v>
      </c>
      <c r="L1210" s="91"/>
      <c r="M1210" s="91"/>
      <c r="N1210" s="90" t="s">
        <v>98</v>
      </c>
      <c r="O1210" s="91">
        <f>_xlfn.XLOOKUP(N1210,'F U L L   S E T S  (-10%)'!T:T,'F U L L   S E T S  (-10%)'!F:F,0)+_xlfn.XLOOKUP(N1210,'H O L D S'!S:S,'H O L D S'!E:E,0)</f>
        <v>0</v>
      </c>
      <c r="P1210" s="91"/>
      <c r="Q1210" s="91"/>
      <c r="R1210" s="91"/>
      <c r="S1210" s="91"/>
    </row>
    <row r="1211" spans="1:19" hidden="1" x14ac:dyDescent="0.2">
      <c r="A1211" s="95" t="s">
        <v>619</v>
      </c>
      <c r="B1211" s="95">
        <f>_xlfn.XLOOKUP(D1211,'H O L D S'!S:S,'H O L D S'!E:E,0)</f>
        <v>0</v>
      </c>
      <c r="C1211" s="95">
        <f t="shared" si="90"/>
        <v>0</v>
      </c>
      <c r="D1211" s="95" t="s">
        <v>478</v>
      </c>
      <c r="E1211" s="95">
        <f t="shared" si="89"/>
        <v>0</v>
      </c>
      <c r="F1211" s="95">
        <v>10085</v>
      </c>
      <c r="G1211" s="95">
        <f t="shared" si="87"/>
        <v>0</v>
      </c>
      <c r="J1211" s="91" t="s">
        <v>93</v>
      </c>
      <c r="K1211" s="91">
        <f>_xlfn.XLOOKUP(J1211,'F U L L   S E T S  (-10%)'!T:T,'F U L L   S E T S  (-10%)'!F:F,0)</f>
        <v>0</v>
      </c>
      <c r="L1211" s="91"/>
      <c r="M1211" s="91"/>
      <c r="N1211" s="90" t="s">
        <v>98</v>
      </c>
      <c r="O1211" s="91">
        <f>_xlfn.XLOOKUP(N1211,'F U L L   S E T S  (-10%)'!T:T,'F U L L   S E T S  (-10%)'!F:F,0)+_xlfn.XLOOKUP(N1211,'H O L D S'!S:S,'H O L D S'!E:E,0)</f>
        <v>0</v>
      </c>
      <c r="P1211" s="91"/>
      <c r="Q1211" s="91"/>
      <c r="R1211" s="91"/>
      <c r="S1211" s="91"/>
    </row>
    <row r="1212" spans="1:19" hidden="1" x14ac:dyDescent="0.2">
      <c r="A1212" s="161" t="s">
        <v>619</v>
      </c>
      <c r="B1212" s="161">
        <f>_xlfn.XLOOKUP(D1212,'H O L D S'!S:S,'H O L D S'!F:F,0)</f>
        <v>0</v>
      </c>
      <c r="C1212" s="161">
        <f t="shared" si="90"/>
        <v>0</v>
      </c>
      <c r="D1212" s="161" t="s">
        <v>458</v>
      </c>
      <c r="E1212" s="161">
        <f t="shared" si="89"/>
        <v>0</v>
      </c>
      <c r="F1212" s="161">
        <v>10086</v>
      </c>
      <c r="G1212" s="161">
        <f t="shared" si="87"/>
        <v>0</v>
      </c>
      <c r="J1212" s="91" t="s">
        <v>93</v>
      </c>
      <c r="K1212" s="91">
        <f>_xlfn.XLOOKUP(J1212,'F U L L   S E T S  (-10%)'!T:T,'F U L L   S E T S  (-10%)'!G:G,0)</f>
        <v>0</v>
      </c>
      <c r="L1212" s="91"/>
      <c r="M1212" s="91"/>
      <c r="N1212" s="90" t="s">
        <v>98</v>
      </c>
      <c r="O1212" s="91">
        <f>_xlfn.XLOOKUP(N1212,'F U L L   S E T S  (-10%)'!T:T,'F U L L   S E T S  (-10%)'!G:G,0)+_xlfn.XLOOKUP(N1212,'H O L D S'!S:S,'H O L D S'!F:F,0)</f>
        <v>0</v>
      </c>
      <c r="P1212" s="91"/>
      <c r="Q1212" s="91"/>
      <c r="R1212" s="91"/>
      <c r="S1212" s="91"/>
    </row>
    <row r="1213" spans="1:19" hidden="1" x14ac:dyDescent="0.2">
      <c r="A1213" s="95" t="s">
        <v>619</v>
      </c>
      <c r="B1213" s="95">
        <f>_xlfn.XLOOKUP(D1213,'H O L D S'!S:S,'H O L D S'!F:F,0)</f>
        <v>0</v>
      </c>
      <c r="C1213" s="95">
        <f t="shared" si="90"/>
        <v>0</v>
      </c>
      <c r="D1213" s="95" t="s">
        <v>460</v>
      </c>
      <c r="E1213" s="95">
        <f t="shared" si="89"/>
        <v>0</v>
      </c>
      <c r="F1213" s="95">
        <v>10086</v>
      </c>
      <c r="G1213" s="95">
        <f t="shared" si="87"/>
        <v>0</v>
      </c>
      <c r="J1213" s="91" t="s">
        <v>93</v>
      </c>
      <c r="K1213" s="91">
        <f>_xlfn.XLOOKUP(J1213,'F U L L   S E T S  (-10%)'!T:T,'F U L L   S E T S  (-10%)'!G:G,0)</f>
        <v>0</v>
      </c>
      <c r="L1213" s="91"/>
      <c r="M1213" s="91"/>
      <c r="N1213" s="90" t="s">
        <v>98</v>
      </c>
      <c r="O1213" s="91">
        <f>_xlfn.XLOOKUP(N1213,'F U L L   S E T S  (-10%)'!T:T,'F U L L   S E T S  (-10%)'!G:G,0)+_xlfn.XLOOKUP(N1213,'H O L D S'!S:S,'H O L D S'!F:F,0)</f>
        <v>0</v>
      </c>
      <c r="P1213" s="91"/>
      <c r="Q1213" s="91"/>
      <c r="R1213" s="91"/>
      <c r="S1213" s="91"/>
    </row>
    <row r="1214" spans="1:19" hidden="1" x14ac:dyDescent="0.2">
      <c r="A1214" s="95" t="s">
        <v>619</v>
      </c>
      <c r="B1214" s="95">
        <f>_xlfn.XLOOKUP(D1214,'H O L D S'!S:S,'H O L D S'!F:F,0)</f>
        <v>0</v>
      </c>
      <c r="C1214" s="95">
        <f t="shared" si="90"/>
        <v>0</v>
      </c>
      <c r="D1214" s="95" t="s">
        <v>462</v>
      </c>
      <c r="E1214" s="95">
        <f t="shared" si="89"/>
        <v>0</v>
      </c>
      <c r="F1214" s="95">
        <v>10086</v>
      </c>
      <c r="G1214" s="95">
        <f t="shared" si="87"/>
        <v>0</v>
      </c>
      <c r="J1214" s="91" t="s">
        <v>93</v>
      </c>
      <c r="K1214" s="91">
        <f>_xlfn.XLOOKUP(J1214,'F U L L   S E T S  (-10%)'!T:T,'F U L L   S E T S  (-10%)'!G:G,0)</f>
        <v>0</v>
      </c>
      <c r="L1214" s="91"/>
      <c r="M1214" s="91"/>
      <c r="N1214" s="90" t="s">
        <v>98</v>
      </c>
      <c r="O1214" s="91">
        <f>_xlfn.XLOOKUP(N1214,'F U L L   S E T S  (-10%)'!T:T,'F U L L   S E T S  (-10%)'!G:G,0)+_xlfn.XLOOKUP(N1214,'H O L D S'!S:S,'H O L D S'!F:F,0)</f>
        <v>0</v>
      </c>
      <c r="P1214" s="91"/>
      <c r="Q1214" s="91"/>
      <c r="R1214" s="91"/>
      <c r="S1214" s="91"/>
    </row>
    <row r="1215" spans="1:19" hidden="1" x14ac:dyDescent="0.2">
      <c r="A1215" s="95" t="s">
        <v>619</v>
      </c>
      <c r="B1215" s="95">
        <f>_xlfn.XLOOKUP(D1215,'H O L D S'!S:S,'H O L D S'!F:F,0)</f>
        <v>0</v>
      </c>
      <c r="C1215" s="95">
        <f t="shared" si="90"/>
        <v>0</v>
      </c>
      <c r="D1215" s="95" t="s">
        <v>464</v>
      </c>
      <c r="E1215" s="95">
        <f t="shared" si="89"/>
        <v>0</v>
      </c>
      <c r="F1215" s="95">
        <v>10086</v>
      </c>
      <c r="G1215" s="95">
        <f t="shared" si="87"/>
        <v>0</v>
      </c>
      <c r="J1215" s="91" t="s">
        <v>93</v>
      </c>
      <c r="K1215" s="91">
        <f>_xlfn.XLOOKUP(J1215,'F U L L   S E T S  (-10%)'!T:T,'F U L L   S E T S  (-10%)'!G:G,0)</f>
        <v>0</v>
      </c>
      <c r="L1215" s="91"/>
      <c r="M1215" s="91"/>
      <c r="N1215" s="90" t="s">
        <v>98</v>
      </c>
      <c r="O1215" s="91">
        <f>_xlfn.XLOOKUP(N1215,'F U L L   S E T S  (-10%)'!T:T,'F U L L   S E T S  (-10%)'!G:G,0)+_xlfn.XLOOKUP(N1215,'H O L D S'!S:S,'H O L D S'!F:F,0)</f>
        <v>0</v>
      </c>
      <c r="P1215" s="91"/>
      <c r="Q1215" s="91"/>
      <c r="R1215" s="91"/>
      <c r="S1215" s="91"/>
    </row>
    <row r="1216" spans="1:19" hidden="1" x14ac:dyDescent="0.2">
      <c r="A1216" s="95" t="s">
        <v>619</v>
      </c>
      <c r="B1216" s="95">
        <f>_xlfn.XLOOKUP(D1216,'H O L D S'!S:S,'H O L D S'!F:F,0)</f>
        <v>0</v>
      </c>
      <c r="C1216" s="95">
        <f t="shared" si="90"/>
        <v>0</v>
      </c>
      <c r="D1216" s="95" t="s">
        <v>466</v>
      </c>
      <c r="E1216" s="95">
        <f t="shared" si="89"/>
        <v>0</v>
      </c>
      <c r="F1216" s="95">
        <v>10086</v>
      </c>
      <c r="G1216" s="95">
        <f t="shared" si="87"/>
        <v>0</v>
      </c>
      <c r="J1216" s="91" t="s">
        <v>93</v>
      </c>
      <c r="K1216" s="91">
        <f>_xlfn.XLOOKUP(J1216,'F U L L   S E T S  (-10%)'!T:T,'F U L L   S E T S  (-10%)'!G:G,0)</f>
        <v>0</v>
      </c>
      <c r="L1216" s="91"/>
      <c r="M1216" s="91"/>
      <c r="N1216" s="90" t="s">
        <v>98</v>
      </c>
      <c r="O1216" s="91">
        <f>_xlfn.XLOOKUP(N1216,'F U L L   S E T S  (-10%)'!T:T,'F U L L   S E T S  (-10%)'!G:G,0)+_xlfn.XLOOKUP(N1216,'H O L D S'!S:S,'H O L D S'!F:F,0)</f>
        <v>0</v>
      </c>
      <c r="P1216" s="91"/>
      <c r="Q1216" s="91"/>
      <c r="R1216" s="91"/>
      <c r="S1216" s="91"/>
    </row>
    <row r="1217" spans="1:19" hidden="1" x14ac:dyDescent="0.2">
      <c r="A1217" s="95" t="s">
        <v>619</v>
      </c>
      <c r="B1217" s="95">
        <f>_xlfn.XLOOKUP(D1217,'H O L D S'!S:S,'H O L D S'!F:F,0)</f>
        <v>0</v>
      </c>
      <c r="C1217" s="95">
        <f t="shared" si="90"/>
        <v>0</v>
      </c>
      <c r="D1217" s="95" t="s">
        <v>468</v>
      </c>
      <c r="E1217" s="95">
        <f t="shared" si="89"/>
        <v>0</v>
      </c>
      <c r="F1217" s="95">
        <v>10086</v>
      </c>
      <c r="G1217" s="95">
        <f t="shared" si="87"/>
        <v>0</v>
      </c>
      <c r="J1217" s="91" t="s">
        <v>93</v>
      </c>
      <c r="K1217" s="91">
        <f>_xlfn.XLOOKUP(J1217,'F U L L   S E T S  (-10%)'!T:T,'F U L L   S E T S  (-10%)'!G:G,0)</f>
        <v>0</v>
      </c>
      <c r="L1217" s="91"/>
      <c r="M1217" s="91"/>
      <c r="N1217" s="90" t="s">
        <v>98</v>
      </c>
      <c r="O1217" s="91">
        <f>_xlfn.XLOOKUP(N1217,'F U L L   S E T S  (-10%)'!T:T,'F U L L   S E T S  (-10%)'!G:G,0)+_xlfn.XLOOKUP(N1217,'H O L D S'!S:S,'H O L D S'!F:F,0)</f>
        <v>0</v>
      </c>
      <c r="P1217" s="91"/>
      <c r="Q1217" s="91"/>
      <c r="R1217" s="91"/>
      <c r="S1217" s="91"/>
    </row>
    <row r="1218" spans="1:19" hidden="1" x14ac:dyDescent="0.2">
      <c r="A1218" s="95" t="s">
        <v>619</v>
      </c>
      <c r="B1218" s="95">
        <f>_xlfn.XLOOKUP(D1218,'H O L D S'!S:S,'H O L D S'!F:F,0)</f>
        <v>0</v>
      </c>
      <c r="C1218" s="95">
        <f t="shared" si="90"/>
        <v>0</v>
      </c>
      <c r="D1218" s="95" t="s">
        <v>470</v>
      </c>
      <c r="E1218" s="95">
        <f t="shared" si="89"/>
        <v>0</v>
      </c>
      <c r="F1218" s="95">
        <v>10086</v>
      </c>
      <c r="G1218" s="95">
        <f t="shared" ref="G1218:G1281" si="91">IF(C1218&gt;0,10*C1218/E1218,0)</f>
        <v>0</v>
      </c>
      <c r="J1218" s="91" t="s">
        <v>93</v>
      </c>
      <c r="K1218" s="91">
        <f>_xlfn.XLOOKUP(J1218,'F U L L   S E T S  (-10%)'!T:T,'F U L L   S E T S  (-10%)'!G:G,0)</f>
        <v>0</v>
      </c>
      <c r="L1218" s="91"/>
      <c r="M1218" s="91"/>
      <c r="N1218" s="90" t="s">
        <v>98</v>
      </c>
      <c r="O1218" s="91">
        <f>_xlfn.XLOOKUP(N1218,'F U L L   S E T S  (-10%)'!T:T,'F U L L   S E T S  (-10%)'!G:G,0)+_xlfn.XLOOKUP(N1218,'H O L D S'!S:S,'H O L D S'!F:F,0)</f>
        <v>0</v>
      </c>
      <c r="P1218" s="91"/>
      <c r="Q1218" s="91"/>
      <c r="R1218" s="91"/>
      <c r="S1218" s="91"/>
    </row>
    <row r="1219" spans="1:19" hidden="1" x14ac:dyDescent="0.2">
      <c r="A1219" s="95" t="s">
        <v>619</v>
      </c>
      <c r="B1219" s="95">
        <f>_xlfn.XLOOKUP(D1219,'H O L D S'!S:S,'H O L D S'!F:F,0)</f>
        <v>0</v>
      </c>
      <c r="C1219" s="95">
        <f t="shared" si="90"/>
        <v>0</v>
      </c>
      <c r="D1219" s="95" t="s">
        <v>472</v>
      </c>
      <c r="E1219" s="95">
        <f t="shared" si="89"/>
        <v>0</v>
      </c>
      <c r="F1219" s="95">
        <v>10086</v>
      </c>
      <c r="G1219" s="95">
        <f t="shared" si="91"/>
        <v>0</v>
      </c>
      <c r="J1219" s="91" t="s">
        <v>93</v>
      </c>
      <c r="K1219" s="91">
        <f>_xlfn.XLOOKUP(J1219,'F U L L   S E T S  (-10%)'!T:T,'F U L L   S E T S  (-10%)'!G:G,0)</f>
        <v>0</v>
      </c>
      <c r="L1219" s="91"/>
      <c r="M1219" s="91"/>
      <c r="N1219" s="90" t="s">
        <v>98</v>
      </c>
      <c r="O1219" s="91">
        <f>_xlfn.XLOOKUP(N1219,'F U L L   S E T S  (-10%)'!T:T,'F U L L   S E T S  (-10%)'!G:G,0)+_xlfn.XLOOKUP(N1219,'H O L D S'!S:S,'H O L D S'!F:F,0)</f>
        <v>0</v>
      </c>
      <c r="P1219" s="91"/>
      <c r="Q1219" s="91"/>
      <c r="R1219" s="91"/>
      <c r="S1219" s="91"/>
    </row>
    <row r="1220" spans="1:19" hidden="1" x14ac:dyDescent="0.2">
      <c r="A1220" s="95" t="s">
        <v>619</v>
      </c>
      <c r="B1220" s="95">
        <f>_xlfn.XLOOKUP(D1220,'H O L D S'!S:S,'H O L D S'!F:F,0)</f>
        <v>0</v>
      </c>
      <c r="C1220" s="95">
        <f t="shared" si="90"/>
        <v>0</v>
      </c>
      <c r="D1220" s="95" t="s">
        <v>474</v>
      </c>
      <c r="E1220" s="95">
        <f t="shared" si="89"/>
        <v>0</v>
      </c>
      <c r="F1220" s="95">
        <v>10086</v>
      </c>
      <c r="G1220" s="95">
        <f t="shared" si="91"/>
        <v>0</v>
      </c>
      <c r="J1220" s="91" t="s">
        <v>93</v>
      </c>
      <c r="K1220" s="91">
        <f>_xlfn.XLOOKUP(J1220,'F U L L   S E T S  (-10%)'!T:T,'F U L L   S E T S  (-10%)'!G:G,0)</f>
        <v>0</v>
      </c>
      <c r="L1220" s="91"/>
      <c r="M1220" s="91"/>
      <c r="N1220" s="90" t="s">
        <v>98</v>
      </c>
      <c r="O1220" s="91">
        <f>_xlfn.XLOOKUP(N1220,'F U L L   S E T S  (-10%)'!T:T,'F U L L   S E T S  (-10%)'!G:G,0)+_xlfn.XLOOKUP(N1220,'H O L D S'!S:S,'H O L D S'!F:F,0)</f>
        <v>0</v>
      </c>
      <c r="P1220" s="91"/>
      <c r="Q1220" s="91"/>
      <c r="R1220" s="91"/>
      <c r="S1220" s="91"/>
    </row>
    <row r="1221" spans="1:19" hidden="1" x14ac:dyDescent="0.2">
      <c r="A1221" s="95" t="s">
        <v>619</v>
      </c>
      <c r="B1221" s="95">
        <f>_xlfn.XLOOKUP(D1221,'H O L D S'!S:S,'H O L D S'!F:F,0)</f>
        <v>0</v>
      </c>
      <c r="C1221" s="95">
        <f t="shared" si="90"/>
        <v>0</v>
      </c>
      <c r="D1221" s="95" t="s">
        <v>476</v>
      </c>
      <c r="E1221" s="95">
        <f t="shared" si="89"/>
        <v>0</v>
      </c>
      <c r="F1221" s="95">
        <v>10086</v>
      </c>
      <c r="G1221" s="95">
        <f t="shared" si="91"/>
        <v>0</v>
      </c>
      <c r="J1221" s="91" t="s">
        <v>93</v>
      </c>
      <c r="K1221" s="91">
        <f>_xlfn.XLOOKUP(J1221,'F U L L   S E T S  (-10%)'!T:T,'F U L L   S E T S  (-10%)'!G:G,0)</f>
        <v>0</v>
      </c>
      <c r="L1221" s="91"/>
      <c r="M1221" s="91"/>
      <c r="N1221" s="90" t="s">
        <v>98</v>
      </c>
      <c r="O1221" s="91">
        <f>_xlfn.XLOOKUP(N1221,'F U L L   S E T S  (-10%)'!T:T,'F U L L   S E T S  (-10%)'!G:G,0)+_xlfn.XLOOKUP(N1221,'H O L D S'!S:S,'H O L D S'!F:F,0)</f>
        <v>0</v>
      </c>
      <c r="P1221" s="91"/>
      <c r="Q1221" s="91"/>
      <c r="R1221" s="91"/>
      <c r="S1221" s="91"/>
    </row>
    <row r="1222" spans="1:19" hidden="1" x14ac:dyDescent="0.2">
      <c r="A1222" s="95" t="s">
        <v>619</v>
      </c>
      <c r="B1222" s="95">
        <f>_xlfn.XLOOKUP(D1222,'H O L D S'!S:S,'H O L D S'!F:F,0)</f>
        <v>0</v>
      </c>
      <c r="C1222" s="95">
        <f t="shared" si="90"/>
        <v>0</v>
      </c>
      <c r="D1222" s="95" t="s">
        <v>478</v>
      </c>
      <c r="E1222" s="95">
        <f t="shared" si="89"/>
        <v>0</v>
      </c>
      <c r="F1222" s="95">
        <v>10086</v>
      </c>
      <c r="G1222" s="95">
        <f t="shared" si="91"/>
        <v>0</v>
      </c>
      <c r="J1222" s="91" t="s">
        <v>93</v>
      </c>
      <c r="K1222" s="91">
        <f>_xlfn.XLOOKUP(J1222,'F U L L   S E T S  (-10%)'!T:T,'F U L L   S E T S  (-10%)'!G:G,0)</f>
        <v>0</v>
      </c>
      <c r="L1222" s="91"/>
      <c r="M1222" s="91"/>
      <c r="N1222" s="90" t="s">
        <v>98</v>
      </c>
      <c r="O1222" s="91">
        <f>_xlfn.XLOOKUP(N1222,'F U L L   S E T S  (-10%)'!T:T,'F U L L   S E T S  (-10%)'!G:G,0)+_xlfn.XLOOKUP(N1222,'H O L D S'!S:S,'H O L D S'!F:F,0)</f>
        <v>0</v>
      </c>
      <c r="P1222" s="91"/>
      <c r="Q1222" s="91"/>
      <c r="R1222" s="91"/>
      <c r="S1222" s="91"/>
    </row>
    <row r="1223" spans="1:19" hidden="1" x14ac:dyDescent="0.2">
      <c r="A1223" s="161" t="s">
        <v>619</v>
      </c>
      <c r="B1223" s="161">
        <f>_xlfn.XLOOKUP(D1223,'H O L D S'!S:S,'H O L D S'!G:G,0)</f>
        <v>0</v>
      </c>
      <c r="C1223" s="161">
        <f t="shared" si="90"/>
        <v>0</v>
      </c>
      <c r="D1223" s="161" t="s">
        <v>458</v>
      </c>
      <c r="E1223" s="161">
        <f t="shared" si="89"/>
        <v>0</v>
      </c>
      <c r="F1223" s="161">
        <v>10088</v>
      </c>
      <c r="G1223" s="161">
        <f t="shared" si="91"/>
        <v>0</v>
      </c>
      <c r="J1223" s="91" t="s">
        <v>93</v>
      </c>
      <c r="K1223" s="91">
        <f>_xlfn.XLOOKUP(J1223,'F U L L   S E T S  (-10%)'!T:T,'F U L L   S E T S  (-10%)'!H:H,0)</f>
        <v>0</v>
      </c>
      <c r="L1223" s="91"/>
      <c r="M1223" s="91"/>
      <c r="N1223" s="90" t="s">
        <v>98</v>
      </c>
      <c r="O1223" s="91">
        <f>_xlfn.XLOOKUP(N1223,'F U L L   S E T S  (-10%)'!T:T,'F U L L   S E T S  (-10%)'!H:H,0)+_xlfn.XLOOKUP(N1223,'H O L D S'!S:S,'H O L D S'!G:G,0)</f>
        <v>0</v>
      </c>
      <c r="P1223" s="91"/>
      <c r="Q1223" s="91"/>
      <c r="R1223" s="91"/>
      <c r="S1223" s="91"/>
    </row>
    <row r="1224" spans="1:19" hidden="1" x14ac:dyDescent="0.2">
      <c r="A1224" s="95" t="s">
        <v>619</v>
      </c>
      <c r="B1224" s="95">
        <f>_xlfn.XLOOKUP(D1224,'H O L D S'!S:S,'H O L D S'!G:G,0)</f>
        <v>0</v>
      </c>
      <c r="C1224" s="95">
        <f t="shared" si="90"/>
        <v>0</v>
      </c>
      <c r="D1224" s="95" t="s">
        <v>460</v>
      </c>
      <c r="E1224" s="95">
        <f t="shared" si="89"/>
        <v>0</v>
      </c>
      <c r="F1224" s="95">
        <v>10088</v>
      </c>
      <c r="G1224" s="95">
        <f t="shared" si="91"/>
        <v>0</v>
      </c>
      <c r="J1224" s="91" t="s">
        <v>93</v>
      </c>
      <c r="K1224" s="91">
        <f>_xlfn.XLOOKUP(J1224,'F U L L   S E T S  (-10%)'!T:T,'F U L L   S E T S  (-10%)'!H:H,0)</f>
        <v>0</v>
      </c>
      <c r="L1224" s="91"/>
      <c r="M1224" s="91"/>
      <c r="N1224" s="90" t="s">
        <v>98</v>
      </c>
      <c r="O1224" s="91">
        <f>_xlfn.XLOOKUP(N1224,'F U L L   S E T S  (-10%)'!T:T,'F U L L   S E T S  (-10%)'!H:H,0)+_xlfn.XLOOKUP(N1224,'H O L D S'!S:S,'H O L D S'!G:G,0)</f>
        <v>0</v>
      </c>
      <c r="P1224" s="91"/>
      <c r="Q1224" s="91"/>
      <c r="R1224" s="91"/>
      <c r="S1224" s="91"/>
    </row>
    <row r="1225" spans="1:19" hidden="1" x14ac:dyDescent="0.2">
      <c r="A1225" s="95" t="s">
        <v>619</v>
      </c>
      <c r="B1225" s="95">
        <f>_xlfn.XLOOKUP(D1225,'H O L D S'!S:S,'H O L D S'!G:G,0)</f>
        <v>0</v>
      </c>
      <c r="C1225" s="95">
        <f t="shared" si="90"/>
        <v>0</v>
      </c>
      <c r="D1225" s="95" t="s">
        <v>462</v>
      </c>
      <c r="E1225" s="95">
        <f t="shared" si="89"/>
        <v>0</v>
      </c>
      <c r="F1225" s="95">
        <v>10088</v>
      </c>
      <c r="G1225" s="95">
        <f t="shared" si="91"/>
        <v>0</v>
      </c>
      <c r="J1225" s="91" t="s">
        <v>93</v>
      </c>
      <c r="K1225" s="91">
        <f>_xlfn.XLOOKUP(J1225,'F U L L   S E T S  (-10%)'!T:T,'F U L L   S E T S  (-10%)'!H:H,0)</f>
        <v>0</v>
      </c>
      <c r="L1225" s="91"/>
      <c r="M1225" s="91"/>
      <c r="N1225" s="90" t="s">
        <v>98</v>
      </c>
      <c r="O1225" s="91">
        <f>_xlfn.XLOOKUP(N1225,'F U L L   S E T S  (-10%)'!T:T,'F U L L   S E T S  (-10%)'!H:H,0)+_xlfn.XLOOKUP(N1225,'H O L D S'!S:S,'H O L D S'!G:G,0)</f>
        <v>0</v>
      </c>
      <c r="P1225" s="91"/>
      <c r="Q1225" s="91"/>
      <c r="R1225" s="91"/>
      <c r="S1225" s="91"/>
    </row>
    <row r="1226" spans="1:19" hidden="1" x14ac:dyDescent="0.2">
      <c r="A1226" s="95" t="s">
        <v>619</v>
      </c>
      <c r="B1226" s="95">
        <f>_xlfn.XLOOKUP(D1226,'H O L D S'!S:S,'H O L D S'!G:G,0)</f>
        <v>0</v>
      </c>
      <c r="C1226" s="95">
        <f t="shared" si="90"/>
        <v>0</v>
      </c>
      <c r="D1226" s="95" t="s">
        <v>464</v>
      </c>
      <c r="E1226" s="95">
        <f t="shared" si="89"/>
        <v>0</v>
      </c>
      <c r="F1226" s="95">
        <v>10088</v>
      </c>
      <c r="G1226" s="95">
        <f t="shared" si="91"/>
        <v>0</v>
      </c>
      <c r="J1226" s="91" t="s">
        <v>93</v>
      </c>
      <c r="K1226" s="91">
        <f>_xlfn.XLOOKUP(J1226,'F U L L   S E T S  (-10%)'!T:T,'F U L L   S E T S  (-10%)'!H:H,0)</f>
        <v>0</v>
      </c>
      <c r="L1226" s="91"/>
      <c r="M1226" s="91"/>
      <c r="N1226" s="90" t="s">
        <v>98</v>
      </c>
      <c r="O1226" s="91">
        <f>_xlfn.XLOOKUP(N1226,'F U L L   S E T S  (-10%)'!T:T,'F U L L   S E T S  (-10%)'!H:H,0)+_xlfn.XLOOKUP(N1226,'H O L D S'!S:S,'H O L D S'!G:G,0)</f>
        <v>0</v>
      </c>
      <c r="P1226" s="91"/>
      <c r="Q1226" s="91"/>
      <c r="R1226" s="91"/>
      <c r="S1226" s="91"/>
    </row>
    <row r="1227" spans="1:19" hidden="1" x14ac:dyDescent="0.2">
      <c r="A1227" s="95" t="s">
        <v>619</v>
      </c>
      <c r="B1227" s="95">
        <f>_xlfn.XLOOKUP(D1227,'H O L D S'!S:S,'H O L D S'!G:G,0)</f>
        <v>0</v>
      </c>
      <c r="C1227" s="95">
        <f t="shared" si="90"/>
        <v>0</v>
      </c>
      <c r="D1227" s="95" t="s">
        <v>466</v>
      </c>
      <c r="E1227" s="95">
        <f t="shared" si="89"/>
        <v>0</v>
      </c>
      <c r="F1227" s="95">
        <v>10088</v>
      </c>
      <c r="G1227" s="95">
        <f t="shared" si="91"/>
        <v>0</v>
      </c>
      <c r="J1227" s="91" t="s">
        <v>93</v>
      </c>
      <c r="K1227" s="91">
        <f>_xlfn.XLOOKUP(J1227,'F U L L   S E T S  (-10%)'!T:T,'F U L L   S E T S  (-10%)'!H:H,0)</f>
        <v>0</v>
      </c>
      <c r="L1227" s="91"/>
      <c r="M1227" s="91"/>
      <c r="N1227" s="90" t="s">
        <v>98</v>
      </c>
      <c r="O1227" s="91">
        <f>_xlfn.XLOOKUP(N1227,'F U L L   S E T S  (-10%)'!T:T,'F U L L   S E T S  (-10%)'!H:H,0)+_xlfn.XLOOKUP(N1227,'H O L D S'!S:S,'H O L D S'!G:G,0)</f>
        <v>0</v>
      </c>
      <c r="P1227" s="91"/>
      <c r="Q1227" s="91"/>
      <c r="R1227" s="91"/>
      <c r="S1227" s="91"/>
    </row>
    <row r="1228" spans="1:19" hidden="1" x14ac:dyDescent="0.2">
      <c r="A1228" s="95" t="s">
        <v>619</v>
      </c>
      <c r="B1228" s="95">
        <f>_xlfn.XLOOKUP(D1228,'H O L D S'!S:S,'H O L D S'!G:G,0)</f>
        <v>0</v>
      </c>
      <c r="C1228" s="95">
        <f t="shared" si="90"/>
        <v>0</v>
      </c>
      <c r="D1228" s="95" t="s">
        <v>468</v>
      </c>
      <c r="E1228" s="95">
        <f t="shared" si="89"/>
        <v>0</v>
      </c>
      <c r="F1228" s="95">
        <v>10088</v>
      </c>
      <c r="G1228" s="95">
        <f t="shared" si="91"/>
        <v>0</v>
      </c>
      <c r="J1228" s="91" t="s">
        <v>93</v>
      </c>
      <c r="K1228" s="91">
        <f>_xlfn.XLOOKUP(J1228,'F U L L   S E T S  (-10%)'!T:T,'F U L L   S E T S  (-10%)'!H:H,0)</f>
        <v>0</v>
      </c>
      <c r="L1228" s="91"/>
      <c r="M1228" s="91"/>
      <c r="N1228" s="90" t="s">
        <v>98</v>
      </c>
      <c r="O1228" s="91">
        <f>_xlfn.XLOOKUP(N1228,'F U L L   S E T S  (-10%)'!T:T,'F U L L   S E T S  (-10%)'!H:H,0)+_xlfn.XLOOKUP(N1228,'H O L D S'!S:S,'H O L D S'!G:G,0)</f>
        <v>0</v>
      </c>
      <c r="P1228" s="91"/>
      <c r="Q1228" s="91"/>
      <c r="R1228" s="91"/>
      <c r="S1228" s="91"/>
    </row>
    <row r="1229" spans="1:19" hidden="1" x14ac:dyDescent="0.2">
      <c r="A1229" s="95" t="s">
        <v>619</v>
      </c>
      <c r="B1229" s="95">
        <f>_xlfn.XLOOKUP(D1229,'H O L D S'!S:S,'H O L D S'!G:G,0)</f>
        <v>0</v>
      </c>
      <c r="C1229" s="95">
        <f t="shared" si="90"/>
        <v>0</v>
      </c>
      <c r="D1229" s="95" t="s">
        <v>470</v>
      </c>
      <c r="E1229" s="95">
        <f t="shared" si="89"/>
        <v>0</v>
      </c>
      <c r="F1229" s="95">
        <v>10088</v>
      </c>
      <c r="G1229" s="95">
        <f t="shared" si="91"/>
        <v>0</v>
      </c>
      <c r="J1229" s="91" t="s">
        <v>93</v>
      </c>
      <c r="K1229" s="91">
        <f>_xlfn.XLOOKUP(J1229,'F U L L   S E T S  (-10%)'!T:T,'F U L L   S E T S  (-10%)'!H:H,0)</f>
        <v>0</v>
      </c>
      <c r="L1229" s="91"/>
      <c r="M1229" s="91"/>
      <c r="N1229" s="90" t="s">
        <v>98</v>
      </c>
      <c r="O1229" s="91">
        <f>_xlfn.XLOOKUP(N1229,'F U L L   S E T S  (-10%)'!T:T,'F U L L   S E T S  (-10%)'!H:H,0)+_xlfn.XLOOKUP(N1229,'H O L D S'!S:S,'H O L D S'!G:G,0)</f>
        <v>0</v>
      </c>
      <c r="P1229" s="91"/>
      <c r="Q1229" s="91"/>
      <c r="R1229" s="91"/>
      <c r="S1229" s="91"/>
    </row>
    <row r="1230" spans="1:19" hidden="1" x14ac:dyDescent="0.2">
      <c r="A1230" s="95" t="s">
        <v>619</v>
      </c>
      <c r="B1230" s="95">
        <f>_xlfn.XLOOKUP(D1230,'H O L D S'!S:S,'H O L D S'!G:G,0)</f>
        <v>0</v>
      </c>
      <c r="C1230" s="95">
        <f t="shared" si="90"/>
        <v>0</v>
      </c>
      <c r="D1230" s="95" t="s">
        <v>472</v>
      </c>
      <c r="E1230" s="95">
        <f t="shared" si="89"/>
        <v>0</v>
      </c>
      <c r="F1230" s="95">
        <v>10088</v>
      </c>
      <c r="G1230" s="95">
        <f t="shared" si="91"/>
        <v>0</v>
      </c>
      <c r="J1230" s="91" t="s">
        <v>93</v>
      </c>
      <c r="K1230" s="91">
        <f>_xlfn.XLOOKUP(J1230,'F U L L   S E T S  (-10%)'!T:T,'F U L L   S E T S  (-10%)'!H:H,0)</f>
        <v>0</v>
      </c>
      <c r="L1230" s="91"/>
      <c r="M1230" s="91"/>
      <c r="N1230" s="90" t="s">
        <v>98</v>
      </c>
      <c r="O1230" s="91">
        <f>_xlfn.XLOOKUP(N1230,'F U L L   S E T S  (-10%)'!T:T,'F U L L   S E T S  (-10%)'!H:H,0)+_xlfn.XLOOKUP(N1230,'H O L D S'!S:S,'H O L D S'!G:G,0)</f>
        <v>0</v>
      </c>
      <c r="P1230" s="91"/>
      <c r="Q1230" s="91"/>
      <c r="R1230" s="91"/>
      <c r="S1230" s="91"/>
    </row>
    <row r="1231" spans="1:19" hidden="1" x14ac:dyDescent="0.2">
      <c r="A1231" s="95" t="s">
        <v>619</v>
      </c>
      <c r="B1231" s="95">
        <f>_xlfn.XLOOKUP(D1231,'H O L D S'!S:S,'H O L D S'!G:G,0)</f>
        <v>0</v>
      </c>
      <c r="C1231" s="95">
        <f t="shared" si="90"/>
        <v>0</v>
      </c>
      <c r="D1231" s="95" t="s">
        <v>474</v>
      </c>
      <c r="E1231" s="95">
        <f t="shared" si="89"/>
        <v>0</v>
      </c>
      <c r="F1231" s="95">
        <v>10088</v>
      </c>
      <c r="G1231" s="95">
        <f t="shared" si="91"/>
        <v>0</v>
      </c>
      <c r="J1231" s="91" t="s">
        <v>93</v>
      </c>
      <c r="K1231" s="91">
        <f>_xlfn.XLOOKUP(J1231,'F U L L   S E T S  (-10%)'!T:T,'F U L L   S E T S  (-10%)'!H:H,0)</f>
        <v>0</v>
      </c>
      <c r="L1231" s="91"/>
      <c r="M1231" s="91"/>
      <c r="N1231" s="90" t="s">
        <v>98</v>
      </c>
      <c r="O1231" s="91">
        <f>_xlfn.XLOOKUP(N1231,'F U L L   S E T S  (-10%)'!T:T,'F U L L   S E T S  (-10%)'!H:H,0)+_xlfn.XLOOKUP(N1231,'H O L D S'!S:S,'H O L D S'!G:G,0)</f>
        <v>0</v>
      </c>
      <c r="P1231" s="91"/>
      <c r="Q1231" s="91"/>
      <c r="R1231" s="91"/>
      <c r="S1231" s="91"/>
    </row>
    <row r="1232" spans="1:19" hidden="1" x14ac:dyDescent="0.2">
      <c r="A1232" s="95" t="s">
        <v>619</v>
      </c>
      <c r="B1232" s="95">
        <f>_xlfn.XLOOKUP(D1232,'H O L D S'!S:S,'H O L D S'!G:G,0)</f>
        <v>0</v>
      </c>
      <c r="C1232" s="95">
        <f t="shared" si="90"/>
        <v>0</v>
      </c>
      <c r="D1232" s="95" t="s">
        <v>476</v>
      </c>
      <c r="E1232" s="95">
        <f t="shared" si="89"/>
        <v>0</v>
      </c>
      <c r="F1232" s="95">
        <v>10088</v>
      </c>
      <c r="G1232" s="95">
        <f t="shared" si="91"/>
        <v>0</v>
      </c>
      <c r="J1232" s="91" t="s">
        <v>93</v>
      </c>
      <c r="K1232" s="91">
        <f>_xlfn.XLOOKUP(J1232,'F U L L   S E T S  (-10%)'!T:T,'F U L L   S E T S  (-10%)'!H:H,0)</f>
        <v>0</v>
      </c>
      <c r="L1232" s="91"/>
      <c r="M1232" s="91"/>
      <c r="N1232" s="90" t="s">
        <v>98</v>
      </c>
      <c r="O1232" s="91">
        <f>_xlfn.XLOOKUP(N1232,'F U L L   S E T S  (-10%)'!T:T,'F U L L   S E T S  (-10%)'!H:H,0)+_xlfn.XLOOKUP(N1232,'H O L D S'!S:S,'H O L D S'!G:G,0)</f>
        <v>0</v>
      </c>
      <c r="P1232" s="91"/>
      <c r="Q1232" s="91"/>
      <c r="R1232" s="91"/>
      <c r="S1232" s="91"/>
    </row>
    <row r="1233" spans="1:19" hidden="1" x14ac:dyDescent="0.2">
      <c r="A1233" s="95" t="s">
        <v>619</v>
      </c>
      <c r="B1233" s="95">
        <f>_xlfn.XLOOKUP(D1233,'H O L D S'!S:S,'H O L D S'!G:G,0)</f>
        <v>0</v>
      </c>
      <c r="C1233" s="95">
        <f t="shared" si="90"/>
        <v>0</v>
      </c>
      <c r="D1233" s="95" t="s">
        <v>478</v>
      </c>
      <c r="E1233" s="95">
        <f t="shared" si="89"/>
        <v>0</v>
      </c>
      <c r="F1233" s="95">
        <v>10088</v>
      </c>
      <c r="G1233" s="95">
        <f t="shared" si="91"/>
        <v>0</v>
      </c>
      <c r="J1233" s="91" t="s">
        <v>93</v>
      </c>
      <c r="K1233" s="91">
        <f>_xlfn.XLOOKUP(J1233,'F U L L   S E T S  (-10%)'!T:T,'F U L L   S E T S  (-10%)'!H:H,0)</f>
        <v>0</v>
      </c>
      <c r="L1233" s="91"/>
      <c r="M1233" s="91"/>
      <c r="N1233" s="90" t="s">
        <v>98</v>
      </c>
      <c r="O1233" s="91">
        <f>_xlfn.XLOOKUP(N1233,'F U L L   S E T S  (-10%)'!T:T,'F U L L   S E T S  (-10%)'!H:H,0)+_xlfn.XLOOKUP(N1233,'H O L D S'!S:S,'H O L D S'!G:G,0)</f>
        <v>0</v>
      </c>
      <c r="P1233" s="91"/>
      <c r="Q1233" s="91"/>
      <c r="R1233" s="91"/>
      <c r="S1233" s="91"/>
    </row>
    <row r="1234" spans="1:19" hidden="1" x14ac:dyDescent="0.2">
      <c r="A1234" s="161" t="s">
        <v>619</v>
      </c>
      <c r="B1234" s="161">
        <f>_xlfn.XLOOKUP(D1234,'H O L D S'!S:S,'H O L D S'!H:H,0)</f>
        <v>0</v>
      </c>
      <c r="C1234" s="161">
        <f t="shared" si="90"/>
        <v>0</v>
      </c>
      <c r="D1234" s="161" t="s">
        <v>458</v>
      </c>
      <c r="E1234" s="161">
        <f t="shared" si="89"/>
        <v>0</v>
      </c>
      <c r="F1234" s="161">
        <v>10089</v>
      </c>
      <c r="G1234" s="161">
        <f t="shared" si="91"/>
        <v>0</v>
      </c>
      <c r="J1234" s="91" t="s">
        <v>93</v>
      </c>
      <c r="K1234" s="91">
        <f>_xlfn.XLOOKUP(J1234,'F U L L   S E T S  (-10%)'!T:T,'F U L L   S E T S  (-10%)'!I:I,0)</f>
        <v>0</v>
      </c>
      <c r="L1234" s="91"/>
      <c r="M1234" s="91"/>
      <c r="N1234" s="90" t="s">
        <v>98</v>
      </c>
      <c r="O1234" s="91">
        <f>_xlfn.XLOOKUP(N1234,'F U L L   S E T S  (-10%)'!T:T,'F U L L   S E T S  (-10%)'!I:I,0)+_xlfn.XLOOKUP(N1234,'H O L D S'!S:S,'H O L D S'!H:H,0)</f>
        <v>0</v>
      </c>
      <c r="P1234" s="91"/>
      <c r="Q1234" s="91"/>
      <c r="R1234" s="91"/>
      <c r="S1234" s="91"/>
    </row>
    <row r="1235" spans="1:19" hidden="1" x14ac:dyDescent="0.2">
      <c r="A1235" s="95" t="s">
        <v>619</v>
      </c>
      <c r="B1235" s="95">
        <f>_xlfn.XLOOKUP(D1235,'H O L D S'!S:S,'H O L D S'!H:H,0)</f>
        <v>0</v>
      </c>
      <c r="C1235" s="95">
        <f t="shared" si="90"/>
        <v>0</v>
      </c>
      <c r="D1235" s="95" t="s">
        <v>460</v>
      </c>
      <c r="E1235" s="95">
        <f t="shared" si="89"/>
        <v>0</v>
      </c>
      <c r="F1235" s="95">
        <v>10089</v>
      </c>
      <c r="G1235" s="95">
        <f t="shared" si="91"/>
        <v>0</v>
      </c>
      <c r="J1235" s="91" t="s">
        <v>93</v>
      </c>
      <c r="K1235" s="91">
        <f>_xlfn.XLOOKUP(J1235,'F U L L   S E T S  (-10%)'!T:T,'F U L L   S E T S  (-10%)'!I:I,0)</f>
        <v>0</v>
      </c>
      <c r="L1235" s="91"/>
      <c r="M1235" s="91"/>
      <c r="N1235" s="90" t="s">
        <v>98</v>
      </c>
      <c r="O1235" s="91">
        <f>_xlfn.XLOOKUP(N1235,'F U L L   S E T S  (-10%)'!T:T,'F U L L   S E T S  (-10%)'!I:I,0)+_xlfn.XLOOKUP(N1235,'H O L D S'!S:S,'H O L D S'!H:H,0)</f>
        <v>0</v>
      </c>
      <c r="P1235" s="91"/>
      <c r="Q1235" s="91"/>
      <c r="R1235" s="91"/>
      <c r="S1235" s="91"/>
    </row>
    <row r="1236" spans="1:19" hidden="1" x14ac:dyDescent="0.2">
      <c r="A1236" s="95" t="s">
        <v>619</v>
      </c>
      <c r="B1236" s="95">
        <f>_xlfn.XLOOKUP(D1236,'H O L D S'!S:S,'H O L D S'!H:H,0)</f>
        <v>0</v>
      </c>
      <c r="C1236" s="95">
        <f t="shared" si="90"/>
        <v>0</v>
      </c>
      <c r="D1236" s="95" t="s">
        <v>462</v>
      </c>
      <c r="E1236" s="95">
        <f t="shared" si="89"/>
        <v>0</v>
      </c>
      <c r="F1236" s="95">
        <v>10089</v>
      </c>
      <c r="G1236" s="95">
        <f t="shared" si="91"/>
        <v>0</v>
      </c>
      <c r="J1236" s="91" t="s">
        <v>93</v>
      </c>
      <c r="K1236" s="91">
        <f>_xlfn.XLOOKUP(J1236,'F U L L   S E T S  (-10%)'!T:T,'F U L L   S E T S  (-10%)'!I:I,0)</f>
        <v>0</v>
      </c>
      <c r="L1236" s="91"/>
      <c r="M1236" s="91"/>
      <c r="N1236" s="90" t="s">
        <v>98</v>
      </c>
      <c r="O1236" s="91">
        <f>_xlfn.XLOOKUP(N1236,'F U L L   S E T S  (-10%)'!T:T,'F U L L   S E T S  (-10%)'!I:I,0)+_xlfn.XLOOKUP(N1236,'H O L D S'!S:S,'H O L D S'!H:H,0)</f>
        <v>0</v>
      </c>
      <c r="P1236" s="91"/>
      <c r="Q1236" s="91"/>
      <c r="R1236" s="91"/>
      <c r="S1236" s="91"/>
    </row>
    <row r="1237" spans="1:19" hidden="1" x14ac:dyDescent="0.2">
      <c r="A1237" s="95" t="s">
        <v>619</v>
      </c>
      <c r="B1237" s="95">
        <f>_xlfn.XLOOKUP(D1237,'H O L D S'!S:S,'H O L D S'!H:H,0)</f>
        <v>0</v>
      </c>
      <c r="C1237" s="95">
        <f t="shared" si="90"/>
        <v>0</v>
      </c>
      <c r="D1237" s="95" t="s">
        <v>464</v>
      </c>
      <c r="E1237" s="95">
        <f t="shared" si="89"/>
        <v>0</v>
      </c>
      <c r="F1237" s="95">
        <v>10089</v>
      </c>
      <c r="G1237" s="95">
        <f t="shared" si="91"/>
        <v>0</v>
      </c>
      <c r="J1237" s="91" t="s">
        <v>93</v>
      </c>
      <c r="K1237" s="91">
        <f>_xlfn.XLOOKUP(J1237,'F U L L   S E T S  (-10%)'!T:T,'F U L L   S E T S  (-10%)'!I:I,0)</f>
        <v>0</v>
      </c>
      <c r="L1237" s="91"/>
      <c r="M1237" s="91"/>
      <c r="N1237" s="90" t="s">
        <v>98</v>
      </c>
      <c r="O1237" s="91">
        <f>_xlfn.XLOOKUP(N1237,'F U L L   S E T S  (-10%)'!T:T,'F U L L   S E T S  (-10%)'!I:I,0)+_xlfn.XLOOKUP(N1237,'H O L D S'!S:S,'H O L D S'!H:H,0)</f>
        <v>0</v>
      </c>
      <c r="P1237" s="91"/>
      <c r="Q1237" s="91"/>
      <c r="R1237" s="91"/>
      <c r="S1237" s="91"/>
    </row>
    <row r="1238" spans="1:19" hidden="1" x14ac:dyDescent="0.2">
      <c r="A1238" s="95" t="s">
        <v>619</v>
      </c>
      <c r="B1238" s="95">
        <f>_xlfn.XLOOKUP(D1238,'H O L D S'!S:S,'H O L D S'!H:H,0)</f>
        <v>0</v>
      </c>
      <c r="C1238" s="95">
        <f t="shared" si="90"/>
        <v>0</v>
      </c>
      <c r="D1238" s="95" t="s">
        <v>466</v>
      </c>
      <c r="E1238" s="95">
        <f t="shared" si="89"/>
        <v>0</v>
      </c>
      <c r="F1238" s="95">
        <v>10089</v>
      </c>
      <c r="G1238" s="95">
        <f t="shared" si="91"/>
        <v>0</v>
      </c>
      <c r="J1238" s="91" t="s">
        <v>93</v>
      </c>
      <c r="K1238" s="91">
        <f>_xlfn.XLOOKUP(J1238,'F U L L   S E T S  (-10%)'!T:T,'F U L L   S E T S  (-10%)'!I:I,0)</f>
        <v>0</v>
      </c>
      <c r="L1238" s="91"/>
      <c r="M1238" s="91"/>
      <c r="N1238" s="90" t="s">
        <v>98</v>
      </c>
      <c r="O1238" s="91">
        <f>_xlfn.XLOOKUP(N1238,'F U L L   S E T S  (-10%)'!T:T,'F U L L   S E T S  (-10%)'!I:I,0)+_xlfn.XLOOKUP(N1238,'H O L D S'!S:S,'H O L D S'!H:H,0)</f>
        <v>0</v>
      </c>
      <c r="P1238" s="91"/>
      <c r="Q1238" s="91"/>
      <c r="R1238" s="91"/>
      <c r="S1238" s="91"/>
    </row>
    <row r="1239" spans="1:19" hidden="1" x14ac:dyDescent="0.2">
      <c r="A1239" s="95" t="s">
        <v>619</v>
      </c>
      <c r="B1239" s="95">
        <f>_xlfn.XLOOKUP(D1239,'H O L D S'!S:S,'H O L D S'!H:H,0)</f>
        <v>0</v>
      </c>
      <c r="C1239" s="95">
        <f t="shared" si="90"/>
        <v>0</v>
      </c>
      <c r="D1239" s="95" t="s">
        <v>468</v>
      </c>
      <c r="E1239" s="95">
        <f t="shared" ref="E1239:E1302" si="92">SUM(B1239:C1239)</f>
        <v>0</v>
      </c>
      <c r="F1239" s="95">
        <v>10089</v>
      </c>
      <c r="G1239" s="95">
        <f t="shared" si="91"/>
        <v>0</v>
      </c>
      <c r="J1239" s="91" t="s">
        <v>93</v>
      </c>
      <c r="K1239" s="91">
        <f>_xlfn.XLOOKUP(J1239,'F U L L   S E T S  (-10%)'!T:T,'F U L L   S E T S  (-10%)'!I:I,0)</f>
        <v>0</v>
      </c>
      <c r="L1239" s="91"/>
      <c r="M1239" s="91"/>
      <c r="N1239" s="90" t="s">
        <v>98</v>
      </c>
      <c r="O1239" s="91">
        <f>_xlfn.XLOOKUP(N1239,'F U L L   S E T S  (-10%)'!T:T,'F U L L   S E T S  (-10%)'!I:I,0)+_xlfn.XLOOKUP(N1239,'H O L D S'!S:S,'H O L D S'!H:H,0)</f>
        <v>0</v>
      </c>
      <c r="P1239" s="91"/>
      <c r="Q1239" s="91"/>
      <c r="R1239" s="91"/>
      <c r="S1239" s="91"/>
    </row>
    <row r="1240" spans="1:19" hidden="1" x14ac:dyDescent="0.2">
      <c r="A1240" s="95" t="s">
        <v>619</v>
      </c>
      <c r="B1240" s="95">
        <f>_xlfn.XLOOKUP(D1240,'H O L D S'!S:S,'H O L D S'!H:H,0)</f>
        <v>0</v>
      </c>
      <c r="C1240" s="95">
        <f t="shared" si="90"/>
        <v>0</v>
      </c>
      <c r="D1240" s="95" t="s">
        <v>470</v>
      </c>
      <c r="E1240" s="95">
        <f t="shared" si="92"/>
        <v>0</v>
      </c>
      <c r="F1240" s="95">
        <v>10089</v>
      </c>
      <c r="G1240" s="95">
        <f t="shared" si="91"/>
        <v>0</v>
      </c>
      <c r="J1240" s="91" t="s">
        <v>93</v>
      </c>
      <c r="K1240" s="91">
        <f>_xlfn.XLOOKUP(J1240,'F U L L   S E T S  (-10%)'!T:T,'F U L L   S E T S  (-10%)'!I:I,0)</f>
        <v>0</v>
      </c>
      <c r="L1240" s="91"/>
      <c r="M1240" s="91"/>
      <c r="N1240" s="90" t="s">
        <v>98</v>
      </c>
      <c r="O1240" s="91">
        <f>_xlfn.XLOOKUP(N1240,'F U L L   S E T S  (-10%)'!T:T,'F U L L   S E T S  (-10%)'!I:I,0)+_xlfn.XLOOKUP(N1240,'H O L D S'!S:S,'H O L D S'!H:H,0)</f>
        <v>0</v>
      </c>
      <c r="P1240" s="91"/>
      <c r="Q1240" s="91"/>
      <c r="R1240" s="91"/>
      <c r="S1240" s="91"/>
    </row>
    <row r="1241" spans="1:19" hidden="1" x14ac:dyDescent="0.2">
      <c r="A1241" s="95" t="s">
        <v>619</v>
      </c>
      <c r="B1241" s="95">
        <f>_xlfn.XLOOKUP(D1241,'H O L D S'!S:S,'H O L D S'!H:H,0)</f>
        <v>0</v>
      </c>
      <c r="C1241" s="95">
        <f t="shared" si="90"/>
        <v>0</v>
      </c>
      <c r="D1241" s="95" t="s">
        <v>472</v>
      </c>
      <c r="E1241" s="95">
        <f t="shared" si="92"/>
        <v>0</v>
      </c>
      <c r="F1241" s="95">
        <v>10089</v>
      </c>
      <c r="G1241" s="95">
        <f t="shared" si="91"/>
        <v>0</v>
      </c>
      <c r="J1241" s="91" t="s">
        <v>93</v>
      </c>
      <c r="K1241" s="91">
        <f>_xlfn.XLOOKUP(J1241,'F U L L   S E T S  (-10%)'!T:T,'F U L L   S E T S  (-10%)'!I:I,0)</f>
        <v>0</v>
      </c>
      <c r="L1241" s="91"/>
      <c r="M1241" s="91"/>
      <c r="N1241" s="90" t="s">
        <v>98</v>
      </c>
      <c r="O1241" s="91">
        <f>_xlfn.XLOOKUP(N1241,'F U L L   S E T S  (-10%)'!T:T,'F U L L   S E T S  (-10%)'!I:I,0)+_xlfn.XLOOKUP(N1241,'H O L D S'!S:S,'H O L D S'!H:H,0)</f>
        <v>0</v>
      </c>
      <c r="P1241" s="91"/>
      <c r="Q1241" s="91"/>
      <c r="R1241" s="91"/>
      <c r="S1241" s="91"/>
    </row>
    <row r="1242" spans="1:19" hidden="1" x14ac:dyDescent="0.2">
      <c r="A1242" s="95" t="s">
        <v>619</v>
      </c>
      <c r="B1242" s="95">
        <f>_xlfn.XLOOKUP(D1242,'H O L D S'!S:S,'H O L D S'!H:H,0)</f>
        <v>0</v>
      </c>
      <c r="C1242" s="95">
        <f t="shared" si="90"/>
        <v>0</v>
      </c>
      <c r="D1242" s="95" t="s">
        <v>474</v>
      </c>
      <c r="E1242" s="95">
        <f t="shared" si="92"/>
        <v>0</v>
      </c>
      <c r="F1242" s="95">
        <v>10089</v>
      </c>
      <c r="G1242" s="95">
        <f t="shared" si="91"/>
        <v>0</v>
      </c>
      <c r="J1242" s="91" t="s">
        <v>93</v>
      </c>
      <c r="K1242" s="91">
        <f>_xlfn.XLOOKUP(J1242,'F U L L   S E T S  (-10%)'!T:T,'F U L L   S E T S  (-10%)'!I:I,0)</f>
        <v>0</v>
      </c>
      <c r="L1242" s="91"/>
      <c r="M1242" s="91"/>
      <c r="N1242" s="90" t="s">
        <v>98</v>
      </c>
      <c r="O1242" s="91">
        <f>_xlfn.XLOOKUP(N1242,'F U L L   S E T S  (-10%)'!T:T,'F U L L   S E T S  (-10%)'!I:I,0)+_xlfn.XLOOKUP(N1242,'H O L D S'!S:S,'H O L D S'!H:H,0)</f>
        <v>0</v>
      </c>
      <c r="P1242" s="91"/>
      <c r="Q1242" s="91"/>
      <c r="R1242" s="91"/>
      <c r="S1242" s="91"/>
    </row>
    <row r="1243" spans="1:19" hidden="1" x14ac:dyDescent="0.2">
      <c r="A1243" s="95" t="s">
        <v>619</v>
      </c>
      <c r="B1243" s="95">
        <f>_xlfn.XLOOKUP(D1243,'H O L D S'!S:S,'H O L D S'!H:H,0)</f>
        <v>0</v>
      </c>
      <c r="C1243" s="95">
        <f t="shared" si="90"/>
        <v>0</v>
      </c>
      <c r="D1243" s="95" t="s">
        <v>476</v>
      </c>
      <c r="E1243" s="95">
        <f t="shared" si="92"/>
        <v>0</v>
      </c>
      <c r="F1243" s="95">
        <v>10089</v>
      </c>
      <c r="G1243" s="95">
        <f t="shared" si="91"/>
        <v>0</v>
      </c>
      <c r="J1243" s="91" t="s">
        <v>93</v>
      </c>
      <c r="K1243" s="91">
        <f>_xlfn.XLOOKUP(J1243,'F U L L   S E T S  (-10%)'!T:T,'F U L L   S E T S  (-10%)'!I:I,0)</f>
        <v>0</v>
      </c>
      <c r="L1243" s="91"/>
      <c r="M1243" s="91"/>
      <c r="N1243" s="90" t="s">
        <v>98</v>
      </c>
      <c r="O1243" s="91">
        <f>_xlfn.XLOOKUP(N1243,'F U L L   S E T S  (-10%)'!T:T,'F U L L   S E T S  (-10%)'!I:I,0)+_xlfn.XLOOKUP(N1243,'H O L D S'!S:S,'H O L D S'!H:H,0)</f>
        <v>0</v>
      </c>
      <c r="P1243" s="91"/>
      <c r="Q1243" s="91"/>
      <c r="R1243" s="91"/>
      <c r="S1243" s="91"/>
    </row>
    <row r="1244" spans="1:19" hidden="1" x14ac:dyDescent="0.2">
      <c r="A1244" s="95" t="s">
        <v>619</v>
      </c>
      <c r="B1244" s="95">
        <f>_xlfn.XLOOKUP(D1244,'H O L D S'!S:S,'H O L D S'!H:H,0)</f>
        <v>0</v>
      </c>
      <c r="C1244" s="95">
        <f t="shared" si="90"/>
        <v>0</v>
      </c>
      <c r="D1244" s="95" t="s">
        <v>478</v>
      </c>
      <c r="E1244" s="95">
        <f t="shared" si="92"/>
        <v>0</v>
      </c>
      <c r="F1244" s="95">
        <v>10089</v>
      </c>
      <c r="G1244" s="95">
        <f t="shared" si="91"/>
        <v>0</v>
      </c>
      <c r="J1244" s="91" t="s">
        <v>93</v>
      </c>
      <c r="K1244" s="91">
        <f>_xlfn.XLOOKUP(J1244,'F U L L   S E T S  (-10%)'!T:T,'F U L L   S E T S  (-10%)'!I:I,0)</f>
        <v>0</v>
      </c>
      <c r="L1244" s="91"/>
      <c r="M1244" s="91"/>
      <c r="N1244" s="90" t="s">
        <v>98</v>
      </c>
      <c r="O1244" s="91">
        <f>_xlfn.XLOOKUP(N1244,'F U L L   S E T S  (-10%)'!T:T,'F U L L   S E T S  (-10%)'!I:I,0)+_xlfn.XLOOKUP(N1244,'H O L D S'!S:S,'H O L D S'!H:H,0)</f>
        <v>0</v>
      </c>
      <c r="P1244" s="91"/>
      <c r="Q1244" s="91"/>
      <c r="R1244" s="91"/>
      <c r="S1244" s="91"/>
    </row>
    <row r="1245" spans="1:19" hidden="1" x14ac:dyDescent="0.2">
      <c r="A1245" s="161" t="s">
        <v>619</v>
      </c>
      <c r="B1245" s="161">
        <f>_xlfn.XLOOKUP(D1245,'H O L D S'!S:S,'H O L D S'!I:I,0)</f>
        <v>0</v>
      </c>
      <c r="C1245" s="161">
        <f t="shared" si="90"/>
        <v>0</v>
      </c>
      <c r="D1245" s="161" t="s">
        <v>458</v>
      </c>
      <c r="E1245" s="161">
        <f t="shared" si="92"/>
        <v>0</v>
      </c>
      <c r="F1245" s="161">
        <v>10090</v>
      </c>
      <c r="G1245" s="161">
        <f t="shared" si="91"/>
        <v>0</v>
      </c>
      <c r="J1245" s="91" t="s">
        <v>93</v>
      </c>
      <c r="K1245" s="91">
        <f>_xlfn.XLOOKUP(J1245,'F U L L   S E T S  (-10%)'!T:T,'F U L L   S E T S  (-10%)'!J:J,0)</f>
        <v>0</v>
      </c>
      <c r="L1245" s="91"/>
      <c r="M1245" s="91"/>
      <c r="N1245" s="90" t="s">
        <v>98</v>
      </c>
      <c r="O1245" s="91">
        <f>_xlfn.XLOOKUP(N1245,'F U L L   S E T S  (-10%)'!T:T,'F U L L   S E T S  (-10%)'!J:J,0)+_xlfn.XLOOKUP(N1245,'H O L D S'!S:S,'H O L D S'!I:I,0)</f>
        <v>0</v>
      </c>
      <c r="P1245" s="91"/>
      <c r="Q1245" s="91"/>
      <c r="R1245" s="91"/>
      <c r="S1245" s="91"/>
    </row>
    <row r="1246" spans="1:19" hidden="1" x14ac:dyDescent="0.2">
      <c r="A1246" s="95" t="s">
        <v>619</v>
      </c>
      <c r="B1246" s="95">
        <f>_xlfn.XLOOKUP(D1246,'H O L D S'!S:S,'H O L D S'!I:I,0)</f>
        <v>0</v>
      </c>
      <c r="C1246" s="95">
        <f t="shared" si="90"/>
        <v>0</v>
      </c>
      <c r="D1246" s="95" t="s">
        <v>460</v>
      </c>
      <c r="E1246" s="95">
        <f t="shared" si="92"/>
        <v>0</v>
      </c>
      <c r="F1246" s="95">
        <v>10090</v>
      </c>
      <c r="G1246" s="95">
        <f t="shared" si="91"/>
        <v>0</v>
      </c>
      <c r="J1246" s="91" t="s">
        <v>93</v>
      </c>
      <c r="K1246" s="91">
        <f>_xlfn.XLOOKUP(J1246,'F U L L   S E T S  (-10%)'!T:T,'F U L L   S E T S  (-10%)'!J:J,0)</f>
        <v>0</v>
      </c>
      <c r="L1246" s="91"/>
      <c r="M1246" s="91"/>
      <c r="N1246" s="90" t="s">
        <v>98</v>
      </c>
      <c r="O1246" s="91">
        <f>_xlfn.XLOOKUP(N1246,'F U L L   S E T S  (-10%)'!T:T,'F U L L   S E T S  (-10%)'!J:J,0)+_xlfn.XLOOKUP(N1246,'H O L D S'!S:S,'H O L D S'!I:I,0)</f>
        <v>0</v>
      </c>
      <c r="P1246" s="91"/>
      <c r="Q1246" s="91"/>
      <c r="R1246" s="91"/>
      <c r="S1246" s="91"/>
    </row>
    <row r="1247" spans="1:19" hidden="1" x14ac:dyDescent="0.2">
      <c r="A1247" s="95" t="s">
        <v>619</v>
      </c>
      <c r="B1247" s="95">
        <f>_xlfn.XLOOKUP(D1247,'H O L D S'!S:S,'H O L D S'!I:I,0)</f>
        <v>0</v>
      </c>
      <c r="C1247" s="95">
        <f t="shared" si="90"/>
        <v>0</v>
      </c>
      <c r="D1247" s="95" t="s">
        <v>462</v>
      </c>
      <c r="E1247" s="95">
        <f t="shared" si="92"/>
        <v>0</v>
      </c>
      <c r="F1247" s="95">
        <v>10090</v>
      </c>
      <c r="G1247" s="95">
        <f t="shared" si="91"/>
        <v>0</v>
      </c>
      <c r="J1247" s="91" t="s">
        <v>93</v>
      </c>
      <c r="K1247" s="91">
        <f>_xlfn.XLOOKUP(J1247,'F U L L   S E T S  (-10%)'!T:T,'F U L L   S E T S  (-10%)'!J:J,0)</f>
        <v>0</v>
      </c>
      <c r="L1247" s="91"/>
      <c r="M1247" s="91"/>
      <c r="N1247" s="90" t="s">
        <v>98</v>
      </c>
      <c r="O1247" s="91">
        <f>_xlfn.XLOOKUP(N1247,'F U L L   S E T S  (-10%)'!T:T,'F U L L   S E T S  (-10%)'!J:J,0)+_xlfn.XLOOKUP(N1247,'H O L D S'!S:S,'H O L D S'!I:I,0)</f>
        <v>0</v>
      </c>
      <c r="P1247" s="91"/>
      <c r="Q1247" s="91"/>
      <c r="R1247" s="91"/>
      <c r="S1247" s="91"/>
    </row>
    <row r="1248" spans="1:19" hidden="1" x14ac:dyDescent="0.2">
      <c r="A1248" s="95" t="s">
        <v>619</v>
      </c>
      <c r="B1248" s="95">
        <f>_xlfn.XLOOKUP(D1248,'H O L D S'!S:S,'H O L D S'!I:I,0)</f>
        <v>0</v>
      </c>
      <c r="C1248" s="95">
        <f t="shared" si="90"/>
        <v>0</v>
      </c>
      <c r="D1248" s="95" t="s">
        <v>464</v>
      </c>
      <c r="E1248" s="95">
        <f t="shared" si="92"/>
        <v>0</v>
      </c>
      <c r="F1248" s="95">
        <v>10090</v>
      </c>
      <c r="G1248" s="95">
        <f t="shared" si="91"/>
        <v>0</v>
      </c>
      <c r="J1248" s="91" t="s">
        <v>93</v>
      </c>
      <c r="K1248" s="91">
        <f>_xlfn.XLOOKUP(J1248,'F U L L   S E T S  (-10%)'!T:T,'F U L L   S E T S  (-10%)'!J:J,0)</f>
        <v>0</v>
      </c>
      <c r="L1248" s="91"/>
      <c r="M1248" s="91"/>
      <c r="N1248" s="90" t="s">
        <v>98</v>
      </c>
      <c r="O1248" s="91">
        <f>_xlfn.XLOOKUP(N1248,'F U L L   S E T S  (-10%)'!T:T,'F U L L   S E T S  (-10%)'!J:J,0)+_xlfn.XLOOKUP(N1248,'H O L D S'!S:S,'H O L D S'!I:I,0)</f>
        <v>0</v>
      </c>
      <c r="P1248" s="91"/>
      <c r="Q1248" s="91"/>
      <c r="R1248" s="91"/>
      <c r="S1248" s="91"/>
    </row>
    <row r="1249" spans="1:19" hidden="1" x14ac:dyDescent="0.2">
      <c r="A1249" s="95" t="s">
        <v>619</v>
      </c>
      <c r="B1249" s="95">
        <f>_xlfn.XLOOKUP(D1249,'H O L D S'!S:S,'H O L D S'!I:I,0)</f>
        <v>0</v>
      </c>
      <c r="C1249" s="95">
        <f t="shared" si="90"/>
        <v>0</v>
      </c>
      <c r="D1249" s="95" t="s">
        <v>466</v>
      </c>
      <c r="E1249" s="95">
        <f t="shared" si="92"/>
        <v>0</v>
      </c>
      <c r="F1249" s="95">
        <v>10090</v>
      </c>
      <c r="G1249" s="95">
        <f t="shared" si="91"/>
        <v>0</v>
      </c>
      <c r="J1249" s="91" t="s">
        <v>93</v>
      </c>
      <c r="K1249" s="91">
        <f>_xlfn.XLOOKUP(J1249,'F U L L   S E T S  (-10%)'!T:T,'F U L L   S E T S  (-10%)'!J:J,0)</f>
        <v>0</v>
      </c>
      <c r="L1249" s="91"/>
      <c r="M1249" s="91"/>
      <c r="N1249" s="90" t="s">
        <v>98</v>
      </c>
      <c r="O1249" s="91">
        <f>_xlfn.XLOOKUP(N1249,'F U L L   S E T S  (-10%)'!T:T,'F U L L   S E T S  (-10%)'!J:J,0)+_xlfn.XLOOKUP(N1249,'H O L D S'!S:S,'H O L D S'!I:I,0)</f>
        <v>0</v>
      </c>
      <c r="P1249" s="91"/>
      <c r="Q1249" s="91"/>
      <c r="R1249" s="91"/>
      <c r="S1249" s="91"/>
    </row>
    <row r="1250" spans="1:19" hidden="1" x14ac:dyDescent="0.2">
      <c r="A1250" s="95" t="s">
        <v>619</v>
      </c>
      <c r="B1250" s="95">
        <f>_xlfn.XLOOKUP(D1250,'H O L D S'!S:S,'H O L D S'!I:I,0)</f>
        <v>0</v>
      </c>
      <c r="C1250" s="95">
        <f t="shared" si="90"/>
        <v>0</v>
      </c>
      <c r="D1250" s="95" t="s">
        <v>468</v>
      </c>
      <c r="E1250" s="95">
        <f t="shared" si="92"/>
        <v>0</v>
      </c>
      <c r="F1250" s="95">
        <v>10090</v>
      </c>
      <c r="G1250" s="95">
        <f t="shared" si="91"/>
        <v>0</v>
      </c>
      <c r="J1250" s="91" t="s">
        <v>93</v>
      </c>
      <c r="K1250" s="91">
        <f>_xlfn.XLOOKUP(J1250,'F U L L   S E T S  (-10%)'!T:T,'F U L L   S E T S  (-10%)'!J:J,0)</f>
        <v>0</v>
      </c>
      <c r="L1250" s="91"/>
      <c r="M1250" s="91"/>
      <c r="N1250" s="90" t="s">
        <v>98</v>
      </c>
      <c r="O1250" s="91">
        <f>_xlfn.XLOOKUP(N1250,'F U L L   S E T S  (-10%)'!T:T,'F U L L   S E T S  (-10%)'!J:J,0)+_xlfn.XLOOKUP(N1250,'H O L D S'!S:S,'H O L D S'!I:I,0)</f>
        <v>0</v>
      </c>
      <c r="P1250" s="91"/>
      <c r="Q1250" s="91"/>
      <c r="R1250" s="91"/>
      <c r="S1250" s="91"/>
    </row>
    <row r="1251" spans="1:19" hidden="1" x14ac:dyDescent="0.2">
      <c r="A1251" s="95" t="s">
        <v>619</v>
      </c>
      <c r="B1251" s="95">
        <f>_xlfn.XLOOKUP(D1251,'H O L D S'!S:S,'H O L D S'!I:I,0)</f>
        <v>0</v>
      </c>
      <c r="C1251" s="95">
        <f t="shared" si="90"/>
        <v>0</v>
      </c>
      <c r="D1251" s="95" t="s">
        <v>470</v>
      </c>
      <c r="E1251" s="95">
        <f t="shared" si="92"/>
        <v>0</v>
      </c>
      <c r="F1251" s="95">
        <v>10090</v>
      </c>
      <c r="G1251" s="95">
        <f t="shared" si="91"/>
        <v>0</v>
      </c>
      <c r="J1251" s="91" t="s">
        <v>93</v>
      </c>
      <c r="K1251" s="91">
        <f>_xlfn.XLOOKUP(J1251,'F U L L   S E T S  (-10%)'!T:T,'F U L L   S E T S  (-10%)'!J:J,0)</f>
        <v>0</v>
      </c>
      <c r="L1251" s="91"/>
      <c r="M1251" s="91"/>
      <c r="N1251" s="90" t="s">
        <v>98</v>
      </c>
      <c r="O1251" s="91">
        <f>_xlfn.XLOOKUP(N1251,'F U L L   S E T S  (-10%)'!T:T,'F U L L   S E T S  (-10%)'!J:J,0)+_xlfn.XLOOKUP(N1251,'H O L D S'!S:S,'H O L D S'!I:I,0)</f>
        <v>0</v>
      </c>
      <c r="P1251" s="91"/>
      <c r="Q1251" s="91"/>
      <c r="R1251" s="91"/>
      <c r="S1251" s="91"/>
    </row>
    <row r="1252" spans="1:19" hidden="1" x14ac:dyDescent="0.2">
      <c r="A1252" s="95" t="s">
        <v>619</v>
      </c>
      <c r="B1252" s="95">
        <f>_xlfn.XLOOKUP(D1252,'H O L D S'!S:S,'H O L D S'!I:I,0)</f>
        <v>0</v>
      </c>
      <c r="C1252" s="95">
        <f t="shared" si="90"/>
        <v>0</v>
      </c>
      <c r="D1252" s="95" t="s">
        <v>472</v>
      </c>
      <c r="E1252" s="95">
        <f t="shared" si="92"/>
        <v>0</v>
      </c>
      <c r="F1252" s="95">
        <v>10090</v>
      </c>
      <c r="G1252" s="95">
        <f t="shared" si="91"/>
        <v>0</v>
      </c>
      <c r="J1252" s="91" t="s">
        <v>93</v>
      </c>
      <c r="K1252" s="91">
        <f>_xlfn.XLOOKUP(J1252,'F U L L   S E T S  (-10%)'!T:T,'F U L L   S E T S  (-10%)'!J:J,0)</f>
        <v>0</v>
      </c>
      <c r="L1252" s="91"/>
      <c r="M1252" s="91"/>
      <c r="N1252" s="90" t="s">
        <v>98</v>
      </c>
      <c r="O1252" s="91">
        <f>_xlfn.XLOOKUP(N1252,'F U L L   S E T S  (-10%)'!T:T,'F U L L   S E T S  (-10%)'!J:J,0)+_xlfn.XLOOKUP(N1252,'H O L D S'!S:S,'H O L D S'!I:I,0)</f>
        <v>0</v>
      </c>
      <c r="P1252" s="91"/>
      <c r="Q1252" s="91"/>
      <c r="R1252" s="91"/>
      <c r="S1252" s="91"/>
    </row>
    <row r="1253" spans="1:19" hidden="1" x14ac:dyDescent="0.2">
      <c r="A1253" s="95" t="s">
        <v>619</v>
      </c>
      <c r="B1253" s="95">
        <f>_xlfn.XLOOKUP(D1253,'H O L D S'!S:S,'H O L D S'!I:I,0)</f>
        <v>0</v>
      </c>
      <c r="C1253" s="95">
        <f t="shared" si="90"/>
        <v>0</v>
      </c>
      <c r="D1253" s="95" t="s">
        <v>474</v>
      </c>
      <c r="E1253" s="95">
        <f t="shared" si="92"/>
        <v>0</v>
      </c>
      <c r="F1253" s="95">
        <v>10090</v>
      </c>
      <c r="G1253" s="95">
        <f t="shared" si="91"/>
        <v>0</v>
      </c>
      <c r="J1253" s="91" t="s">
        <v>93</v>
      </c>
      <c r="K1253" s="91">
        <f>_xlfn.XLOOKUP(J1253,'F U L L   S E T S  (-10%)'!T:T,'F U L L   S E T S  (-10%)'!J:J,0)</f>
        <v>0</v>
      </c>
      <c r="L1253" s="91"/>
      <c r="M1253" s="91"/>
      <c r="N1253" s="90" t="s">
        <v>98</v>
      </c>
      <c r="O1253" s="91">
        <f>_xlfn.XLOOKUP(N1253,'F U L L   S E T S  (-10%)'!T:T,'F U L L   S E T S  (-10%)'!J:J,0)+_xlfn.XLOOKUP(N1253,'H O L D S'!S:S,'H O L D S'!I:I,0)</f>
        <v>0</v>
      </c>
      <c r="P1253" s="91"/>
      <c r="Q1253" s="91"/>
      <c r="R1253" s="91"/>
      <c r="S1253" s="91"/>
    </row>
    <row r="1254" spans="1:19" hidden="1" x14ac:dyDescent="0.2">
      <c r="A1254" s="95" t="s">
        <v>619</v>
      </c>
      <c r="B1254" s="95">
        <f>_xlfn.XLOOKUP(D1254,'H O L D S'!S:S,'H O L D S'!I:I,0)</f>
        <v>0</v>
      </c>
      <c r="C1254" s="95">
        <f t="shared" ref="C1254:C1310" si="93">SUM(K1254+M1254+O1254)</f>
        <v>0</v>
      </c>
      <c r="D1254" s="95" t="s">
        <v>476</v>
      </c>
      <c r="E1254" s="95">
        <f t="shared" si="92"/>
        <v>0</v>
      </c>
      <c r="F1254" s="95">
        <v>10090</v>
      </c>
      <c r="G1254" s="95">
        <f t="shared" si="91"/>
        <v>0</v>
      </c>
      <c r="J1254" s="91" t="s">
        <v>93</v>
      </c>
      <c r="K1254" s="91">
        <f>_xlfn.XLOOKUP(J1254,'F U L L   S E T S  (-10%)'!T:T,'F U L L   S E T S  (-10%)'!J:J,0)</f>
        <v>0</v>
      </c>
      <c r="L1254" s="91"/>
      <c r="M1254" s="91"/>
      <c r="N1254" s="90" t="s">
        <v>98</v>
      </c>
      <c r="O1254" s="91">
        <f>_xlfn.XLOOKUP(N1254,'F U L L   S E T S  (-10%)'!T:T,'F U L L   S E T S  (-10%)'!J:J,0)+_xlfn.XLOOKUP(N1254,'H O L D S'!S:S,'H O L D S'!I:I,0)</f>
        <v>0</v>
      </c>
      <c r="P1254" s="91"/>
      <c r="Q1254" s="91"/>
      <c r="R1254" s="91"/>
      <c r="S1254" s="91"/>
    </row>
    <row r="1255" spans="1:19" hidden="1" x14ac:dyDescent="0.2">
      <c r="A1255" s="95" t="s">
        <v>619</v>
      </c>
      <c r="B1255" s="95">
        <f>_xlfn.XLOOKUP(D1255,'H O L D S'!S:S,'H O L D S'!I:I,0)</f>
        <v>0</v>
      </c>
      <c r="C1255" s="95">
        <f t="shared" si="93"/>
        <v>0</v>
      </c>
      <c r="D1255" s="95" t="s">
        <v>478</v>
      </c>
      <c r="E1255" s="95">
        <f t="shared" si="92"/>
        <v>0</v>
      </c>
      <c r="F1255" s="95">
        <v>10090</v>
      </c>
      <c r="G1255" s="95">
        <f t="shared" si="91"/>
        <v>0</v>
      </c>
      <c r="J1255" s="91" t="s">
        <v>93</v>
      </c>
      <c r="K1255" s="91">
        <f>_xlfn.XLOOKUP(J1255,'F U L L   S E T S  (-10%)'!T:T,'F U L L   S E T S  (-10%)'!J:J,0)</f>
        <v>0</v>
      </c>
      <c r="L1255" s="91"/>
      <c r="M1255" s="91"/>
      <c r="N1255" s="90" t="s">
        <v>98</v>
      </c>
      <c r="O1255" s="91">
        <f>_xlfn.XLOOKUP(N1255,'F U L L   S E T S  (-10%)'!T:T,'F U L L   S E T S  (-10%)'!J:J,0)+_xlfn.XLOOKUP(N1255,'H O L D S'!S:S,'H O L D S'!I:I,0)</f>
        <v>0</v>
      </c>
      <c r="P1255" s="91"/>
      <c r="Q1255" s="91"/>
      <c r="R1255" s="91"/>
      <c r="S1255" s="91"/>
    </row>
    <row r="1256" spans="1:19" hidden="1" x14ac:dyDescent="0.2">
      <c r="A1256" s="161" t="s">
        <v>619</v>
      </c>
      <c r="B1256" s="161">
        <f>_xlfn.XLOOKUP(D1256,'H O L D S'!S:S,'H O L D S'!J:J,0)</f>
        <v>0</v>
      </c>
      <c r="C1256" s="161">
        <f t="shared" si="93"/>
        <v>0</v>
      </c>
      <c r="D1256" s="161" t="s">
        <v>458</v>
      </c>
      <c r="E1256" s="161">
        <f t="shared" si="92"/>
        <v>0</v>
      </c>
      <c r="F1256" s="161">
        <v>10091</v>
      </c>
      <c r="G1256" s="161">
        <f t="shared" si="91"/>
        <v>0</v>
      </c>
      <c r="J1256" s="91" t="s">
        <v>93</v>
      </c>
      <c r="K1256" s="91">
        <f>_xlfn.XLOOKUP(J1256,'F U L L   S E T S  (-10%)'!T:T,'F U L L   S E T S  (-10%)'!K:K,0)</f>
        <v>0</v>
      </c>
      <c r="L1256" s="91"/>
      <c r="M1256" s="91"/>
      <c r="N1256" s="90" t="s">
        <v>98</v>
      </c>
      <c r="O1256" s="91">
        <f>_xlfn.XLOOKUP(N1256,'F U L L   S E T S  (-10%)'!T:T,'F U L L   S E T S  (-10%)'!K:K,0)+_xlfn.XLOOKUP(N1256,'H O L D S'!S:S,'H O L D S'!J:J,0)</f>
        <v>0</v>
      </c>
      <c r="P1256" s="91"/>
      <c r="Q1256" s="91"/>
      <c r="R1256" s="91"/>
      <c r="S1256" s="91"/>
    </row>
    <row r="1257" spans="1:19" hidden="1" x14ac:dyDescent="0.2">
      <c r="A1257" s="95" t="s">
        <v>619</v>
      </c>
      <c r="B1257" s="95">
        <f>_xlfn.XLOOKUP(D1257,'H O L D S'!S:S,'H O L D S'!J:J,0)</f>
        <v>0</v>
      </c>
      <c r="C1257" s="95">
        <f t="shared" si="93"/>
        <v>0</v>
      </c>
      <c r="D1257" s="95" t="s">
        <v>460</v>
      </c>
      <c r="E1257" s="95">
        <f t="shared" si="92"/>
        <v>0</v>
      </c>
      <c r="F1257" s="95">
        <v>10091</v>
      </c>
      <c r="G1257" s="95">
        <f t="shared" si="91"/>
        <v>0</v>
      </c>
      <c r="J1257" s="91" t="s">
        <v>93</v>
      </c>
      <c r="K1257" s="91">
        <f>_xlfn.XLOOKUP(J1257,'F U L L   S E T S  (-10%)'!T:T,'F U L L   S E T S  (-10%)'!K:K,0)</f>
        <v>0</v>
      </c>
      <c r="L1257" s="91"/>
      <c r="M1257" s="91"/>
      <c r="N1257" s="90" t="s">
        <v>98</v>
      </c>
      <c r="O1257" s="91">
        <f>_xlfn.XLOOKUP(N1257,'F U L L   S E T S  (-10%)'!T:T,'F U L L   S E T S  (-10%)'!K:K,0)+_xlfn.XLOOKUP(N1257,'H O L D S'!S:S,'H O L D S'!J:J,0)</f>
        <v>0</v>
      </c>
      <c r="P1257" s="91"/>
      <c r="Q1257" s="91"/>
      <c r="R1257" s="91"/>
      <c r="S1257" s="91"/>
    </row>
    <row r="1258" spans="1:19" hidden="1" x14ac:dyDescent="0.2">
      <c r="A1258" s="95" t="s">
        <v>619</v>
      </c>
      <c r="B1258" s="95">
        <f>_xlfn.XLOOKUP(D1258,'H O L D S'!S:S,'H O L D S'!J:J,0)</f>
        <v>0</v>
      </c>
      <c r="C1258" s="95">
        <f t="shared" si="93"/>
        <v>0</v>
      </c>
      <c r="D1258" s="95" t="s">
        <v>462</v>
      </c>
      <c r="E1258" s="95">
        <f t="shared" si="92"/>
        <v>0</v>
      </c>
      <c r="F1258" s="95">
        <v>10091</v>
      </c>
      <c r="G1258" s="95">
        <f t="shared" si="91"/>
        <v>0</v>
      </c>
      <c r="J1258" s="91" t="s">
        <v>93</v>
      </c>
      <c r="K1258" s="91">
        <f>_xlfn.XLOOKUP(J1258,'F U L L   S E T S  (-10%)'!T:T,'F U L L   S E T S  (-10%)'!K:K,0)</f>
        <v>0</v>
      </c>
      <c r="L1258" s="91"/>
      <c r="M1258" s="91"/>
      <c r="N1258" s="90" t="s">
        <v>98</v>
      </c>
      <c r="O1258" s="91">
        <f>_xlfn.XLOOKUP(N1258,'F U L L   S E T S  (-10%)'!T:T,'F U L L   S E T S  (-10%)'!K:K,0)+_xlfn.XLOOKUP(N1258,'H O L D S'!S:S,'H O L D S'!J:J,0)</f>
        <v>0</v>
      </c>
      <c r="P1258" s="91"/>
      <c r="Q1258" s="91"/>
      <c r="R1258" s="91"/>
      <c r="S1258" s="91"/>
    </row>
    <row r="1259" spans="1:19" hidden="1" x14ac:dyDescent="0.2">
      <c r="A1259" s="95" t="s">
        <v>619</v>
      </c>
      <c r="B1259" s="95">
        <f>_xlfn.XLOOKUP(D1259,'H O L D S'!S:S,'H O L D S'!J:J,0)</f>
        <v>0</v>
      </c>
      <c r="C1259" s="95">
        <f t="shared" si="93"/>
        <v>0</v>
      </c>
      <c r="D1259" s="95" t="s">
        <v>464</v>
      </c>
      <c r="E1259" s="95">
        <f t="shared" si="92"/>
        <v>0</v>
      </c>
      <c r="F1259" s="95">
        <v>10091</v>
      </c>
      <c r="G1259" s="95">
        <f t="shared" si="91"/>
        <v>0</v>
      </c>
      <c r="J1259" s="91" t="s">
        <v>93</v>
      </c>
      <c r="K1259" s="91">
        <f>_xlfn.XLOOKUP(J1259,'F U L L   S E T S  (-10%)'!T:T,'F U L L   S E T S  (-10%)'!K:K,0)</f>
        <v>0</v>
      </c>
      <c r="L1259" s="91"/>
      <c r="M1259" s="91"/>
      <c r="N1259" s="90" t="s">
        <v>98</v>
      </c>
      <c r="O1259" s="91">
        <f>_xlfn.XLOOKUP(N1259,'F U L L   S E T S  (-10%)'!T:T,'F U L L   S E T S  (-10%)'!K:K,0)+_xlfn.XLOOKUP(N1259,'H O L D S'!S:S,'H O L D S'!J:J,0)</f>
        <v>0</v>
      </c>
      <c r="P1259" s="91"/>
      <c r="Q1259" s="91"/>
      <c r="R1259" s="91"/>
      <c r="S1259" s="91"/>
    </row>
    <row r="1260" spans="1:19" hidden="1" x14ac:dyDescent="0.2">
      <c r="A1260" s="95" t="s">
        <v>619</v>
      </c>
      <c r="B1260" s="95">
        <f>_xlfn.XLOOKUP(D1260,'H O L D S'!S:S,'H O L D S'!J:J,0)</f>
        <v>0</v>
      </c>
      <c r="C1260" s="95">
        <f t="shared" si="93"/>
        <v>0</v>
      </c>
      <c r="D1260" s="95" t="s">
        <v>466</v>
      </c>
      <c r="E1260" s="95">
        <f t="shared" si="92"/>
        <v>0</v>
      </c>
      <c r="F1260" s="95">
        <v>10091</v>
      </c>
      <c r="G1260" s="95">
        <f t="shared" si="91"/>
        <v>0</v>
      </c>
      <c r="J1260" s="91" t="s">
        <v>93</v>
      </c>
      <c r="K1260" s="91">
        <f>_xlfn.XLOOKUP(J1260,'F U L L   S E T S  (-10%)'!T:T,'F U L L   S E T S  (-10%)'!K:K,0)</f>
        <v>0</v>
      </c>
      <c r="L1260" s="91"/>
      <c r="M1260" s="91"/>
      <c r="N1260" s="90" t="s">
        <v>98</v>
      </c>
      <c r="O1260" s="91">
        <f>_xlfn.XLOOKUP(N1260,'F U L L   S E T S  (-10%)'!T:T,'F U L L   S E T S  (-10%)'!K:K,0)+_xlfn.XLOOKUP(N1260,'H O L D S'!S:S,'H O L D S'!J:J,0)</f>
        <v>0</v>
      </c>
      <c r="P1260" s="91"/>
      <c r="Q1260" s="91"/>
      <c r="R1260" s="91"/>
      <c r="S1260" s="91"/>
    </row>
    <row r="1261" spans="1:19" hidden="1" x14ac:dyDescent="0.2">
      <c r="A1261" s="95" t="s">
        <v>619</v>
      </c>
      <c r="B1261" s="95">
        <f>_xlfn.XLOOKUP(D1261,'H O L D S'!S:S,'H O L D S'!J:J,0)</f>
        <v>0</v>
      </c>
      <c r="C1261" s="95">
        <f t="shared" si="93"/>
        <v>0</v>
      </c>
      <c r="D1261" s="95" t="s">
        <v>468</v>
      </c>
      <c r="E1261" s="95">
        <f t="shared" si="92"/>
        <v>0</v>
      </c>
      <c r="F1261" s="95">
        <v>10091</v>
      </c>
      <c r="G1261" s="95">
        <f t="shared" si="91"/>
        <v>0</v>
      </c>
      <c r="J1261" s="91" t="s">
        <v>93</v>
      </c>
      <c r="K1261" s="91">
        <f>_xlfn.XLOOKUP(J1261,'F U L L   S E T S  (-10%)'!T:T,'F U L L   S E T S  (-10%)'!K:K,0)</f>
        <v>0</v>
      </c>
      <c r="L1261" s="91"/>
      <c r="M1261" s="91"/>
      <c r="N1261" s="90" t="s">
        <v>98</v>
      </c>
      <c r="O1261" s="91">
        <f>_xlfn.XLOOKUP(N1261,'F U L L   S E T S  (-10%)'!T:T,'F U L L   S E T S  (-10%)'!K:K,0)+_xlfn.XLOOKUP(N1261,'H O L D S'!S:S,'H O L D S'!J:J,0)</f>
        <v>0</v>
      </c>
      <c r="P1261" s="91"/>
      <c r="Q1261" s="91"/>
      <c r="R1261" s="91"/>
      <c r="S1261" s="91"/>
    </row>
    <row r="1262" spans="1:19" hidden="1" x14ac:dyDescent="0.2">
      <c r="A1262" s="95" t="s">
        <v>619</v>
      </c>
      <c r="B1262" s="95">
        <f>_xlfn.XLOOKUP(D1262,'H O L D S'!S:S,'H O L D S'!J:J,0)</f>
        <v>0</v>
      </c>
      <c r="C1262" s="95">
        <f t="shared" si="93"/>
        <v>0</v>
      </c>
      <c r="D1262" s="95" t="s">
        <v>470</v>
      </c>
      <c r="E1262" s="95">
        <f t="shared" si="92"/>
        <v>0</v>
      </c>
      <c r="F1262" s="95">
        <v>10091</v>
      </c>
      <c r="G1262" s="95">
        <f t="shared" si="91"/>
        <v>0</v>
      </c>
      <c r="J1262" s="91" t="s">
        <v>93</v>
      </c>
      <c r="K1262" s="91">
        <f>_xlfn.XLOOKUP(J1262,'F U L L   S E T S  (-10%)'!T:T,'F U L L   S E T S  (-10%)'!K:K,0)</f>
        <v>0</v>
      </c>
      <c r="L1262" s="91"/>
      <c r="M1262" s="91"/>
      <c r="N1262" s="90" t="s">
        <v>98</v>
      </c>
      <c r="O1262" s="91">
        <f>_xlfn.XLOOKUP(N1262,'F U L L   S E T S  (-10%)'!T:T,'F U L L   S E T S  (-10%)'!K:K,0)+_xlfn.XLOOKUP(N1262,'H O L D S'!S:S,'H O L D S'!J:J,0)</f>
        <v>0</v>
      </c>
      <c r="P1262" s="91"/>
      <c r="Q1262" s="91"/>
      <c r="R1262" s="91"/>
      <c r="S1262" s="91"/>
    </row>
    <row r="1263" spans="1:19" hidden="1" x14ac:dyDescent="0.2">
      <c r="A1263" s="95" t="s">
        <v>619</v>
      </c>
      <c r="B1263" s="95">
        <f>_xlfn.XLOOKUP(D1263,'H O L D S'!S:S,'H O L D S'!J:J,0)</f>
        <v>0</v>
      </c>
      <c r="C1263" s="95">
        <f t="shared" si="93"/>
        <v>0</v>
      </c>
      <c r="D1263" s="95" t="s">
        <v>472</v>
      </c>
      <c r="E1263" s="95">
        <f t="shared" si="92"/>
        <v>0</v>
      </c>
      <c r="F1263" s="95">
        <v>10091</v>
      </c>
      <c r="G1263" s="95">
        <f t="shared" si="91"/>
        <v>0</v>
      </c>
      <c r="J1263" s="91" t="s">
        <v>93</v>
      </c>
      <c r="K1263" s="91">
        <f>_xlfn.XLOOKUP(J1263,'F U L L   S E T S  (-10%)'!T:T,'F U L L   S E T S  (-10%)'!K:K,0)</f>
        <v>0</v>
      </c>
      <c r="L1263" s="91"/>
      <c r="M1263" s="91"/>
      <c r="N1263" s="90" t="s">
        <v>98</v>
      </c>
      <c r="O1263" s="91">
        <f>_xlfn.XLOOKUP(N1263,'F U L L   S E T S  (-10%)'!T:T,'F U L L   S E T S  (-10%)'!K:K,0)+_xlfn.XLOOKUP(N1263,'H O L D S'!S:S,'H O L D S'!J:J,0)</f>
        <v>0</v>
      </c>
      <c r="P1263" s="91"/>
      <c r="Q1263" s="91"/>
      <c r="R1263" s="91"/>
      <c r="S1263" s="91"/>
    </row>
    <row r="1264" spans="1:19" hidden="1" x14ac:dyDescent="0.2">
      <c r="A1264" s="95" t="s">
        <v>619</v>
      </c>
      <c r="B1264" s="95">
        <f>_xlfn.XLOOKUP(D1264,'H O L D S'!S:S,'H O L D S'!J:J,0)</f>
        <v>0</v>
      </c>
      <c r="C1264" s="95">
        <f t="shared" si="93"/>
        <v>0</v>
      </c>
      <c r="D1264" s="95" t="s">
        <v>474</v>
      </c>
      <c r="E1264" s="95">
        <f t="shared" si="92"/>
        <v>0</v>
      </c>
      <c r="F1264" s="95">
        <v>10091</v>
      </c>
      <c r="G1264" s="95">
        <f t="shared" si="91"/>
        <v>0</v>
      </c>
      <c r="J1264" s="91" t="s">
        <v>93</v>
      </c>
      <c r="K1264" s="91">
        <f>_xlfn.XLOOKUP(J1264,'F U L L   S E T S  (-10%)'!T:T,'F U L L   S E T S  (-10%)'!K:K,0)</f>
        <v>0</v>
      </c>
      <c r="L1264" s="91"/>
      <c r="M1264" s="91"/>
      <c r="N1264" s="90" t="s">
        <v>98</v>
      </c>
      <c r="O1264" s="91">
        <f>_xlfn.XLOOKUP(N1264,'F U L L   S E T S  (-10%)'!T:T,'F U L L   S E T S  (-10%)'!K:K,0)+_xlfn.XLOOKUP(N1264,'H O L D S'!S:S,'H O L D S'!J:J,0)</f>
        <v>0</v>
      </c>
      <c r="P1264" s="91"/>
      <c r="Q1264" s="91"/>
      <c r="R1264" s="91"/>
      <c r="S1264" s="91"/>
    </row>
    <row r="1265" spans="1:19" hidden="1" x14ac:dyDescent="0.2">
      <c r="A1265" s="95" t="s">
        <v>619</v>
      </c>
      <c r="B1265" s="95">
        <f>_xlfn.XLOOKUP(D1265,'H O L D S'!S:S,'H O L D S'!J:J,0)</f>
        <v>0</v>
      </c>
      <c r="C1265" s="95">
        <f t="shared" si="93"/>
        <v>0</v>
      </c>
      <c r="D1265" s="95" t="s">
        <v>476</v>
      </c>
      <c r="E1265" s="95">
        <f t="shared" si="92"/>
        <v>0</v>
      </c>
      <c r="F1265" s="95">
        <v>10091</v>
      </c>
      <c r="G1265" s="95">
        <f t="shared" si="91"/>
        <v>0</v>
      </c>
      <c r="J1265" s="91" t="s">
        <v>93</v>
      </c>
      <c r="K1265" s="91">
        <f>_xlfn.XLOOKUP(J1265,'F U L L   S E T S  (-10%)'!T:T,'F U L L   S E T S  (-10%)'!K:K,0)</f>
        <v>0</v>
      </c>
      <c r="L1265" s="91"/>
      <c r="M1265" s="91"/>
      <c r="N1265" s="90" t="s">
        <v>98</v>
      </c>
      <c r="O1265" s="91">
        <f>_xlfn.XLOOKUP(N1265,'F U L L   S E T S  (-10%)'!T:T,'F U L L   S E T S  (-10%)'!K:K,0)+_xlfn.XLOOKUP(N1265,'H O L D S'!S:S,'H O L D S'!J:J,0)</f>
        <v>0</v>
      </c>
      <c r="P1265" s="91"/>
      <c r="Q1265" s="91"/>
      <c r="R1265" s="91"/>
      <c r="S1265" s="91"/>
    </row>
    <row r="1266" spans="1:19" hidden="1" x14ac:dyDescent="0.2">
      <c r="A1266" s="95" t="s">
        <v>619</v>
      </c>
      <c r="B1266" s="95">
        <f>_xlfn.XLOOKUP(D1266,'H O L D S'!S:S,'H O L D S'!J:J,0)</f>
        <v>0</v>
      </c>
      <c r="C1266" s="95">
        <f t="shared" si="93"/>
        <v>0</v>
      </c>
      <c r="D1266" s="95" t="s">
        <v>478</v>
      </c>
      <c r="E1266" s="95">
        <f t="shared" si="92"/>
        <v>0</v>
      </c>
      <c r="F1266" s="95">
        <v>10091</v>
      </c>
      <c r="G1266" s="95">
        <f t="shared" si="91"/>
        <v>0</v>
      </c>
      <c r="J1266" s="91" t="s">
        <v>93</v>
      </c>
      <c r="K1266" s="91">
        <f>_xlfn.XLOOKUP(J1266,'F U L L   S E T S  (-10%)'!T:T,'F U L L   S E T S  (-10%)'!K:K,0)</f>
        <v>0</v>
      </c>
      <c r="L1266" s="91"/>
      <c r="M1266" s="91"/>
      <c r="N1266" s="90" t="s">
        <v>98</v>
      </c>
      <c r="O1266" s="91">
        <f>_xlfn.XLOOKUP(N1266,'F U L L   S E T S  (-10%)'!T:T,'F U L L   S E T S  (-10%)'!K:K,0)+_xlfn.XLOOKUP(N1266,'H O L D S'!S:S,'H O L D S'!J:J,0)</f>
        <v>0</v>
      </c>
      <c r="P1266" s="91"/>
      <c r="Q1266" s="91"/>
      <c r="R1266" s="91"/>
      <c r="S1266" s="91"/>
    </row>
    <row r="1267" spans="1:19" hidden="1" x14ac:dyDescent="0.2">
      <c r="A1267" s="161" t="s">
        <v>619</v>
      </c>
      <c r="B1267" s="161">
        <f>_xlfn.XLOOKUP(D1267,'H O L D S'!S:S,'H O L D S'!K:K,0)</f>
        <v>0</v>
      </c>
      <c r="C1267" s="161">
        <f t="shared" si="93"/>
        <v>0</v>
      </c>
      <c r="D1267" s="161" t="s">
        <v>458</v>
      </c>
      <c r="E1267" s="161">
        <f t="shared" si="92"/>
        <v>0</v>
      </c>
      <c r="F1267" s="161">
        <v>10094</v>
      </c>
      <c r="G1267" s="161">
        <f t="shared" si="91"/>
        <v>0</v>
      </c>
      <c r="J1267" s="91" t="s">
        <v>93</v>
      </c>
      <c r="K1267" s="91">
        <f>_xlfn.XLOOKUP(J1267,'F U L L   S E T S  (-10%)'!T:T,'F U L L   S E T S  (-10%)'!L:L,0)</f>
        <v>0</v>
      </c>
      <c r="L1267" s="91"/>
      <c r="M1267" s="91"/>
      <c r="N1267" s="90" t="s">
        <v>98</v>
      </c>
      <c r="O1267" s="91">
        <f>_xlfn.XLOOKUP(N1267,'F U L L   S E T S  (-10%)'!T:T,'F U L L   S E T S  (-10%)'!L:L,0)+_xlfn.XLOOKUP(N1267,'H O L D S'!S:S,'H O L D S'!K:K,0)</f>
        <v>0</v>
      </c>
      <c r="P1267" s="91"/>
      <c r="Q1267" s="91"/>
      <c r="R1267" s="91"/>
      <c r="S1267" s="91"/>
    </row>
    <row r="1268" spans="1:19" hidden="1" x14ac:dyDescent="0.2">
      <c r="A1268" s="95" t="s">
        <v>619</v>
      </c>
      <c r="B1268" s="95">
        <f>_xlfn.XLOOKUP(D1268,'H O L D S'!S:S,'H O L D S'!K:K,0)</f>
        <v>0</v>
      </c>
      <c r="C1268" s="95">
        <f t="shared" si="93"/>
        <v>0</v>
      </c>
      <c r="D1268" s="95" t="s">
        <v>460</v>
      </c>
      <c r="E1268" s="95">
        <f t="shared" si="92"/>
        <v>0</v>
      </c>
      <c r="F1268" s="95">
        <v>10094</v>
      </c>
      <c r="G1268" s="95">
        <f t="shared" si="91"/>
        <v>0</v>
      </c>
      <c r="J1268" s="91" t="s">
        <v>93</v>
      </c>
      <c r="K1268" s="91">
        <f>_xlfn.XLOOKUP(J1268,'F U L L   S E T S  (-10%)'!T:T,'F U L L   S E T S  (-10%)'!L:L,0)</f>
        <v>0</v>
      </c>
      <c r="L1268" s="91"/>
      <c r="M1268" s="91"/>
      <c r="N1268" s="90" t="s">
        <v>98</v>
      </c>
      <c r="O1268" s="91">
        <f>_xlfn.XLOOKUP(N1268,'F U L L   S E T S  (-10%)'!T:T,'F U L L   S E T S  (-10%)'!L:L,0)+_xlfn.XLOOKUP(N1268,'H O L D S'!S:S,'H O L D S'!K:K,0)</f>
        <v>0</v>
      </c>
      <c r="P1268" s="91"/>
      <c r="Q1268" s="91"/>
      <c r="R1268" s="91"/>
      <c r="S1268" s="91"/>
    </row>
    <row r="1269" spans="1:19" hidden="1" x14ac:dyDescent="0.2">
      <c r="A1269" s="95" t="s">
        <v>619</v>
      </c>
      <c r="B1269" s="95">
        <f>_xlfn.XLOOKUP(D1269,'H O L D S'!S:S,'H O L D S'!K:K,0)</f>
        <v>0</v>
      </c>
      <c r="C1269" s="95">
        <f t="shared" si="93"/>
        <v>0</v>
      </c>
      <c r="D1269" s="95" t="s">
        <v>462</v>
      </c>
      <c r="E1269" s="95">
        <f t="shared" si="92"/>
        <v>0</v>
      </c>
      <c r="F1269" s="95">
        <v>10094</v>
      </c>
      <c r="G1269" s="95">
        <f t="shared" si="91"/>
        <v>0</v>
      </c>
      <c r="J1269" s="91" t="s">
        <v>93</v>
      </c>
      <c r="K1269" s="91">
        <f>_xlfn.XLOOKUP(J1269,'F U L L   S E T S  (-10%)'!T:T,'F U L L   S E T S  (-10%)'!L:L,0)</f>
        <v>0</v>
      </c>
      <c r="L1269" s="91"/>
      <c r="M1269" s="91"/>
      <c r="N1269" s="90" t="s">
        <v>98</v>
      </c>
      <c r="O1269" s="91">
        <f>_xlfn.XLOOKUP(N1269,'F U L L   S E T S  (-10%)'!T:T,'F U L L   S E T S  (-10%)'!L:L,0)+_xlfn.XLOOKUP(N1269,'H O L D S'!S:S,'H O L D S'!K:K,0)</f>
        <v>0</v>
      </c>
      <c r="P1269" s="91"/>
      <c r="Q1269" s="91"/>
      <c r="R1269" s="91"/>
      <c r="S1269" s="91"/>
    </row>
    <row r="1270" spans="1:19" hidden="1" x14ac:dyDescent="0.2">
      <c r="A1270" s="95" t="s">
        <v>619</v>
      </c>
      <c r="B1270" s="95">
        <f>_xlfn.XLOOKUP(D1270,'H O L D S'!S:S,'H O L D S'!K:K,0)</f>
        <v>0</v>
      </c>
      <c r="C1270" s="95">
        <f t="shared" si="93"/>
        <v>0</v>
      </c>
      <c r="D1270" s="95" t="s">
        <v>464</v>
      </c>
      <c r="E1270" s="95">
        <f t="shared" si="92"/>
        <v>0</v>
      </c>
      <c r="F1270" s="95">
        <v>10094</v>
      </c>
      <c r="G1270" s="95">
        <f t="shared" si="91"/>
        <v>0</v>
      </c>
      <c r="J1270" s="91" t="s">
        <v>93</v>
      </c>
      <c r="K1270" s="91">
        <f>_xlfn.XLOOKUP(J1270,'F U L L   S E T S  (-10%)'!T:T,'F U L L   S E T S  (-10%)'!L:L,0)</f>
        <v>0</v>
      </c>
      <c r="L1270" s="91"/>
      <c r="M1270" s="91"/>
      <c r="N1270" s="90" t="s">
        <v>98</v>
      </c>
      <c r="O1270" s="91">
        <f>_xlfn.XLOOKUP(N1270,'F U L L   S E T S  (-10%)'!T:T,'F U L L   S E T S  (-10%)'!L:L,0)+_xlfn.XLOOKUP(N1270,'H O L D S'!S:S,'H O L D S'!K:K,0)</f>
        <v>0</v>
      </c>
      <c r="P1270" s="91"/>
      <c r="Q1270" s="91"/>
      <c r="R1270" s="91"/>
      <c r="S1270" s="91"/>
    </row>
    <row r="1271" spans="1:19" hidden="1" x14ac:dyDescent="0.2">
      <c r="A1271" s="95" t="s">
        <v>619</v>
      </c>
      <c r="B1271" s="95">
        <f>_xlfn.XLOOKUP(D1271,'H O L D S'!S:S,'H O L D S'!K:K,0)</f>
        <v>0</v>
      </c>
      <c r="C1271" s="95">
        <f t="shared" si="93"/>
        <v>0</v>
      </c>
      <c r="D1271" s="95" t="s">
        <v>466</v>
      </c>
      <c r="E1271" s="95">
        <f t="shared" si="92"/>
        <v>0</v>
      </c>
      <c r="F1271" s="95">
        <v>10094</v>
      </c>
      <c r="G1271" s="95">
        <f t="shared" si="91"/>
        <v>0</v>
      </c>
      <c r="J1271" s="91" t="s">
        <v>93</v>
      </c>
      <c r="K1271" s="91">
        <f>_xlfn.XLOOKUP(J1271,'F U L L   S E T S  (-10%)'!T:T,'F U L L   S E T S  (-10%)'!L:L,0)</f>
        <v>0</v>
      </c>
      <c r="L1271" s="91"/>
      <c r="M1271" s="91"/>
      <c r="N1271" s="90" t="s">
        <v>98</v>
      </c>
      <c r="O1271" s="91">
        <f>_xlfn.XLOOKUP(N1271,'F U L L   S E T S  (-10%)'!T:T,'F U L L   S E T S  (-10%)'!L:L,0)+_xlfn.XLOOKUP(N1271,'H O L D S'!S:S,'H O L D S'!K:K,0)</f>
        <v>0</v>
      </c>
      <c r="P1271" s="91"/>
      <c r="Q1271" s="91"/>
      <c r="R1271" s="91"/>
      <c r="S1271" s="91"/>
    </row>
    <row r="1272" spans="1:19" hidden="1" x14ac:dyDescent="0.2">
      <c r="A1272" s="95" t="s">
        <v>619</v>
      </c>
      <c r="B1272" s="95">
        <f>_xlfn.XLOOKUP(D1272,'H O L D S'!S:S,'H O L D S'!K:K,0)</f>
        <v>0</v>
      </c>
      <c r="C1272" s="95">
        <f t="shared" si="93"/>
        <v>0</v>
      </c>
      <c r="D1272" s="95" t="s">
        <v>468</v>
      </c>
      <c r="E1272" s="95">
        <f t="shared" si="92"/>
        <v>0</v>
      </c>
      <c r="F1272" s="95">
        <v>10094</v>
      </c>
      <c r="G1272" s="95">
        <f t="shared" si="91"/>
        <v>0</v>
      </c>
      <c r="J1272" s="91" t="s">
        <v>93</v>
      </c>
      <c r="K1272" s="91">
        <f>_xlfn.XLOOKUP(J1272,'F U L L   S E T S  (-10%)'!T:T,'F U L L   S E T S  (-10%)'!L:L,0)</f>
        <v>0</v>
      </c>
      <c r="L1272" s="91"/>
      <c r="M1272" s="91"/>
      <c r="N1272" s="90" t="s">
        <v>98</v>
      </c>
      <c r="O1272" s="91">
        <f>_xlfn.XLOOKUP(N1272,'F U L L   S E T S  (-10%)'!T:T,'F U L L   S E T S  (-10%)'!L:L,0)+_xlfn.XLOOKUP(N1272,'H O L D S'!S:S,'H O L D S'!K:K,0)</f>
        <v>0</v>
      </c>
      <c r="P1272" s="91"/>
      <c r="Q1272" s="91"/>
      <c r="R1272" s="91"/>
      <c r="S1272" s="91"/>
    </row>
    <row r="1273" spans="1:19" hidden="1" x14ac:dyDescent="0.2">
      <c r="A1273" s="95" t="s">
        <v>619</v>
      </c>
      <c r="B1273" s="95">
        <f>_xlfn.XLOOKUP(D1273,'H O L D S'!S:S,'H O L D S'!K:K,0)</f>
        <v>0</v>
      </c>
      <c r="C1273" s="95">
        <f t="shared" si="93"/>
        <v>0</v>
      </c>
      <c r="D1273" s="95" t="s">
        <v>470</v>
      </c>
      <c r="E1273" s="95">
        <f t="shared" si="92"/>
        <v>0</v>
      </c>
      <c r="F1273" s="95">
        <v>10094</v>
      </c>
      <c r="G1273" s="95">
        <f t="shared" si="91"/>
        <v>0</v>
      </c>
      <c r="J1273" s="91" t="s">
        <v>93</v>
      </c>
      <c r="K1273" s="91">
        <f>_xlfn.XLOOKUP(J1273,'F U L L   S E T S  (-10%)'!T:T,'F U L L   S E T S  (-10%)'!L:L,0)</f>
        <v>0</v>
      </c>
      <c r="L1273" s="91"/>
      <c r="M1273" s="91"/>
      <c r="N1273" s="90" t="s">
        <v>98</v>
      </c>
      <c r="O1273" s="91">
        <f>_xlfn.XLOOKUP(N1273,'F U L L   S E T S  (-10%)'!T:T,'F U L L   S E T S  (-10%)'!L:L,0)+_xlfn.XLOOKUP(N1273,'H O L D S'!S:S,'H O L D S'!K:K,0)</f>
        <v>0</v>
      </c>
      <c r="P1273" s="91"/>
      <c r="Q1273" s="91"/>
      <c r="R1273" s="91"/>
      <c r="S1273" s="91"/>
    </row>
    <row r="1274" spans="1:19" hidden="1" x14ac:dyDescent="0.2">
      <c r="A1274" s="95" t="s">
        <v>619</v>
      </c>
      <c r="B1274" s="95">
        <f>_xlfn.XLOOKUP(D1274,'H O L D S'!S:S,'H O L D S'!K:K,0)</f>
        <v>0</v>
      </c>
      <c r="C1274" s="95">
        <f t="shared" si="93"/>
        <v>0</v>
      </c>
      <c r="D1274" s="95" t="s">
        <v>472</v>
      </c>
      <c r="E1274" s="95">
        <f t="shared" si="92"/>
        <v>0</v>
      </c>
      <c r="F1274" s="95">
        <v>10094</v>
      </c>
      <c r="G1274" s="95">
        <f t="shared" si="91"/>
        <v>0</v>
      </c>
      <c r="J1274" s="91" t="s">
        <v>93</v>
      </c>
      <c r="K1274" s="91">
        <f>_xlfn.XLOOKUP(J1274,'F U L L   S E T S  (-10%)'!T:T,'F U L L   S E T S  (-10%)'!L:L,0)</f>
        <v>0</v>
      </c>
      <c r="L1274" s="91"/>
      <c r="M1274" s="91"/>
      <c r="N1274" s="90" t="s">
        <v>98</v>
      </c>
      <c r="O1274" s="91">
        <f>_xlfn.XLOOKUP(N1274,'F U L L   S E T S  (-10%)'!T:T,'F U L L   S E T S  (-10%)'!L:L,0)+_xlfn.XLOOKUP(N1274,'H O L D S'!S:S,'H O L D S'!K:K,0)</f>
        <v>0</v>
      </c>
      <c r="P1274" s="91"/>
      <c r="Q1274" s="91"/>
      <c r="R1274" s="91"/>
      <c r="S1274" s="91"/>
    </row>
    <row r="1275" spans="1:19" hidden="1" x14ac:dyDescent="0.2">
      <c r="A1275" s="95" t="s">
        <v>619</v>
      </c>
      <c r="B1275" s="95">
        <f>_xlfn.XLOOKUP(D1275,'H O L D S'!S:S,'H O L D S'!K:K,0)</f>
        <v>0</v>
      </c>
      <c r="C1275" s="95">
        <f t="shared" si="93"/>
        <v>0</v>
      </c>
      <c r="D1275" s="95" t="s">
        <v>474</v>
      </c>
      <c r="E1275" s="95">
        <f t="shared" si="92"/>
        <v>0</v>
      </c>
      <c r="F1275" s="95">
        <v>10094</v>
      </c>
      <c r="G1275" s="95">
        <f t="shared" si="91"/>
        <v>0</v>
      </c>
      <c r="J1275" s="91" t="s">
        <v>93</v>
      </c>
      <c r="K1275" s="91">
        <f>_xlfn.XLOOKUP(J1275,'F U L L   S E T S  (-10%)'!T:T,'F U L L   S E T S  (-10%)'!L:L,0)</f>
        <v>0</v>
      </c>
      <c r="L1275" s="91"/>
      <c r="M1275" s="91"/>
      <c r="N1275" s="90" t="s">
        <v>98</v>
      </c>
      <c r="O1275" s="91">
        <f>_xlfn.XLOOKUP(N1275,'F U L L   S E T S  (-10%)'!T:T,'F U L L   S E T S  (-10%)'!L:L,0)+_xlfn.XLOOKUP(N1275,'H O L D S'!S:S,'H O L D S'!K:K,0)</f>
        <v>0</v>
      </c>
      <c r="P1275" s="91"/>
      <c r="Q1275" s="91"/>
      <c r="R1275" s="91"/>
      <c r="S1275" s="91"/>
    </row>
    <row r="1276" spans="1:19" hidden="1" x14ac:dyDescent="0.2">
      <c r="A1276" s="95" t="s">
        <v>619</v>
      </c>
      <c r="B1276" s="95">
        <f>_xlfn.XLOOKUP(D1276,'H O L D S'!S:S,'H O L D S'!K:K,0)</f>
        <v>0</v>
      </c>
      <c r="C1276" s="95">
        <f t="shared" si="93"/>
        <v>0</v>
      </c>
      <c r="D1276" s="95" t="s">
        <v>476</v>
      </c>
      <c r="E1276" s="95">
        <f t="shared" si="92"/>
        <v>0</v>
      </c>
      <c r="F1276" s="95">
        <v>10094</v>
      </c>
      <c r="G1276" s="95">
        <f t="shared" si="91"/>
        <v>0</v>
      </c>
      <c r="J1276" s="91" t="s">
        <v>93</v>
      </c>
      <c r="K1276" s="91">
        <f>_xlfn.XLOOKUP(J1276,'F U L L   S E T S  (-10%)'!T:T,'F U L L   S E T S  (-10%)'!L:L,0)</f>
        <v>0</v>
      </c>
      <c r="L1276" s="91"/>
      <c r="M1276" s="91"/>
      <c r="N1276" s="90" t="s">
        <v>98</v>
      </c>
      <c r="O1276" s="91">
        <f>_xlfn.XLOOKUP(N1276,'F U L L   S E T S  (-10%)'!T:T,'F U L L   S E T S  (-10%)'!L:L,0)+_xlfn.XLOOKUP(N1276,'H O L D S'!S:S,'H O L D S'!K:K,0)</f>
        <v>0</v>
      </c>
      <c r="P1276" s="91"/>
      <c r="Q1276" s="91"/>
      <c r="R1276" s="91"/>
      <c r="S1276" s="91"/>
    </row>
    <row r="1277" spans="1:19" hidden="1" x14ac:dyDescent="0.2">
      <c r="A1277" s="95" t="s">
        <v>619</v>
      </c>
      <c r="B1277" s="95">
        <f>_xlfn.XLOOKUP(D1277,'H O L D S'!S:S,'H O L D S'!K:K,0)</f>
        <v>0</v>
      </c>
      <c r="C1277" s="95">
        <f t="shared" si="93"/>
        <v>0</v>
      </c>
      <c r="D1277" s="95" t="s">
        <v>478</v>
      </c>
      <c r="E1277" s="95">
        <f t="shared" si="92"/>
        <v>0</v>
      </c>
      <c r="F1277" s="95">
        <v>10094</v>
      </c>
      <c r="G1277" s="95">
        <f t="shared" si="91"/>
        <v>0</v>
      </c>
      <c r="J1277" s="91" t="s">
        <v>93</v>
      </c>
      <c r="K1277" s="91">
        <f>_xlfn.XLOOKUP(J1277,'F U L L   S E T S  (-10%)'!T:T,'F U L L   S E T S  (-10%)'!L:L,0)</f>
        <v>0</v>
      </c>
      <c r="L1277" s="91"/>
      <c r="M1277" s="91"/>
      <c r="N1277" s="90" t="s">
        <v>98</v>
      </c>
      <c r="O1277" s="91">
        <f>_xlfn.XLOOKUP(N1277,'F U L L   S E T S  (-10%)'!T:T,'F U L L   S E T S  (-10%)'!L:L,0)+_xlfn.XLOOKUP(N1277,'H O L D S'!S:S,'H O L D S'!K:K,0)</f>
        <v>0</v>
      </c>
      <c r="P1277" s="91"/>
      <c r="Q1277" s="91"/>
      <c r="R1277" s="91"/>
      <c r="S1277" s="91"/>
    </row>
    <row r="1278" spans="1:19" hidden="1" x14ac:dyDescent="0.2">
      <c r="A1278" s="161" t="s">
        <v>619</v>
      </c>
      <c r="B1278" s="161">
        <f>_xlfn.XLOOKUP(D1278,'H O L D S'!S:S,'H O L D S'!L:L,0)</f>
        <v>0</v>
      </c>
      <c r="C1278" s="161">
        <f t="shared" si="93"/>
        <v>0</v>
      </c>
      <c r="D1278" s="161" t="s">
        <v>458</v>
      </c>
      <c r="E1278" s="161">
        <f t="shared" si="92"/>
        <v>0</v>
      </c>
      <c r="F1278" s="161">
        <v>10095</v>
      </c>
      <c r="G1278" s="161">
        <f t="shared" si="91"/>
        <v>0</v>
      </c>
      <c r="J1278" s="91" t="s">
        <v>93</v>
      </c>
      <c r="K1278" s="91">
        <f>_xlfn.XLOOKUP(J1278,'F U L L   S E T S  (-10%)'!T:T,'F U L L   S E T S  (-10%)'!M:M,0)</f>
        <v>0</v>
      </c>
      <c r="L1278" s="91"/>
      <c r="M1278" s="91"/>
      <c r="N1278" s="90" t="s">
        <v>98</v>
      </c>
      <c r="O1278" s="91">
        <f>_xlfn.XLOOKUP(N1278,'F U L L   S E T S  (-10%)'!T:T,'F U L L   S E T S  (-10%)'!M:M,0)+_xlfn.XLOOKUP(N1278,'H O L D S'!S:S,'H O L D S'!L:L,0)</f>
        <v>0</v>
      </c>
      <c r="P1278" s="91"/>
      <c r="Q1278" s="91"/>
      <c r="R1278" s="91"/>
      <c r="S1278" s="91"/>
    </row>
    <row r="1279" spans="1:19" hidden="1" x14ac:dyDescent="0.2">
      <c r="A1279" s="95" t="s">
        <v>619</v>
      </c>
      <c r="B1279" s="95">
        <f>_xlfn.XLOOKUP(D1279,'H O L D S'!S:S,'H O L D S'!L:L,0)</f>
        <v>0</v>
      </c>
      <c r="C1279" s="95">
        <f t="shared" si="93"/>
        <v>0</v>
      </c>
      <c r="D1279" s="95" t="s">
        <v>460</v>
      </c>
      <c r="E1279" s="95">
        <f t="shared" si="92"/>
        <v>0</v>
      </c>
      <c r="F1279" s="95">
        <v>10095</v>
      </c>
      <c r="G1279" s="95">
        <f t="shared" si="91"/>
        <v>0</v>
      </c>
      <c r="J1279" s="91" t="s">
        <v>93</v>
      </c>
      <c r="K1279" s="91">
        <f>_xlfn.XLOOKUP(J1279,'F U L L   S E T S  (-10%)'!T:T,'F U L L   S E T S  (-10%)'!M:M,0)</f>
        <v>0</v>
      </c>
      <c r="L1279" s="91"/>
      <c r="M1279" s="91"/>
      <c r="N1279" s="90" t="s">
        <v>98</v>
      </c>
      <c r="O1279" s="91">
        <f>_xlfn.XLOOKUP(N1279,'F U L L   S E T S  (-10%)'!T:T,'F U L L   S E T S  (-10%)'!M:M,0)+_xlfn.XLOOKUP(N1279,'H O L D S'!S:S,'H O L D S'!L:L,0)</f>
        <v>0</v>
      </c>
      <c r="P1279" s="91"/>
      <c r="Q1279" s="91"/>
      <c r="R1279" s="91"/>
      <c r="S1279" s="91"/>
    </row>
    <row r="1280" spans="1:19" hidden="1" x14ac:dyDescent="0.2">
      <c r="A1280" s="95" t="s">
        <v>619</v>
      </c>
      <c r="B1280" s="95">
        <f>_xlfn.XLOOKUP(D1280,'H O L D S'!S:S,'H O L D S'!L:L,0)</f>
        <v>0</v>
      </c>
      <c r="C1280" s="95">
        <f t="shared" si="93"/>
        <v>0</v>
      </c>
      <c r="D1280" s="95" t="s">
        <v>462</v>
      </c>
      <c r="E1280" s="95">
        <f t="shared" si="92"/>
        <v>0</v>
      </c>
      <c r="F1280" s="95">
        <v>10095</v>
      </c>
      <c r="G1280" s="95">
        <f t="shared" si="91"/>
        <v>0</v>
      </c>
      <c r="J1280" s="91" t="s">
        <v>93</v>
      </c>
      <c r="K1280" s="91">
        <f>_xlfn.XLOOKUP(J1280,'F U L L   S E T S  (-10%)'!T:T,'F U L L   S E T S  (-10%)'!M:M,0)</f>
        <v>0</v>
      </c>
      <c r="L1280" s="91"/>
      <c r="M1280" s="91"/>
      <c r="N1280" s="90" t="s">
        <v>98</v>
      </c>
      <c r="O1280" s="91">
        <f>_xlfn.XLOOKUP(N1280,'F U L L   S E T S  (-10%)'!T:T,'F U L L   S E T S  (-10%)'!M:M,0)+_xlfn.XLOOKUP(N1280,'H O L D S'!S:S,'H O L D S'!L:L,0)</f>
        <v>0</v>
      </c>
      <c r="P1280" s="91"/>
      <c r="Q1280" s="91"/>
      <c r="R1280" s="91"/>
      <c r="S1280" s="91"/>
    </row>
    <row r="1281" spans="1:19" hidden="1" x14ac:dyDescent="0.2">
      <c r="A1281" s="95" t="s">
        <v>619</v>
      </c>
      <c r="B1281" s="95">
        <f>_xlfn.XLOOKUP(D1281,'H O L D S'!S:S,'H O L D S'!L:L,0)</f>
        <v>0</v>
      </c>
      <c r="C1281" s="95">
        <f t="shared" si="93"/>
        <v>0</v>
      </c>
      <c r="D1281" s="95" t="s">
        <v>464</v>
      </c>
      <c r="E1281" s="95">
        <f t="shared" si="92"/>
        <v>0</v>
      </c>
      <c r="F1281" s="95">
        <v>10095</v>
      </c>
      <c r="G1281" s="95">
        <f t="shared" si="91"/>
        <v>0</v>
      </c>
      <c r="J1281" s="91" t="s">
        <v>93</v>
      </c>
      <c r="K1281" s="91">
        <f>_xlfn.XLOOKUP(J1281,'F U L L   S E T S  (-10%)'!T:T,'F U L L   S E T S  (-10%)'!M:M,0)</f>
        <v>0</v>
      </c>
      <c r="L1281" s="91"/>
      <c r="M1281" s="91"/>
      <c r="N1281" s="90" t="s">
        <v>98</v>
      </c>
      <c r="O1281" s="91">
        <f>_xlfn.XLOOKUP(N1281,'F U L L   S E T S  (-10%)'!T:T,'F U L L   S E T S  (-10%)'!M:M,0)+_xlfn.XLOOKUP(N1281,'H O L D S'!S:S,'H O L D S'!L:L,0)</f>
        <v>0</v>
      </c>
      <c r="P1281" s="91"/>
      <c r="Q1281" s="91"/>
      <c r="R1281" s="91"/>
      <c r="S1281" s="91"/>
    </row>
    <row r="1282" spans="1:19" hidden="1" x14ac:dyDescent="0.2">
      <c r="A1282" s="95" t="s">
        <v>619</v>
      </c>
      <c r="B1282" s="95">
        <f>_xlfn.XLOOKUP(D1282,'H O L D S'!S:S,'H O L D S'!L:L,0)</f>
        <v>0</v>
      </c>
      <c r="C1282" s="95">
        <f t="shared" si="93"/>
        <v>0</v>
      </c>
      <c r="D1282" s="95" t="s">
        <v>466</v>
      </c>
      <c r="E1282" s="95">
        <f t="shared" si="92"/>
        <v>0</v>
      </c>
      <c r="F1282" s="95">
        <v>10095</v>
      </c>
      <c r="G1282" s="95">
        <f t="shared" ref="G1282:G1345" si="94">IF(C1282&gt;0,10*C1282/E1282,0)</f>
        <v>0</v>
      </c>
      <c r="J1282" s="91" t="s">
        <v>93</v>
      </c>
      <c r="K1282" s="91">
        <f>_xlfn.XLOOKUP(J1282,'F U L L   S E T S  (-10%)'!T:T,'F U L L   S E T S  (-10%)'!M:M,0)</f>
        <v>0</v>
      </c>
      <c r="L1282" s="91"/>
      <c r="M1282" s="91"/>
      <c r="N1282" s="90" t="s">
        <v>98</v>
      </c>
      <c r="O1282" s="91">
        <f>_xlfn.XLOOKUP(N1282,'F U L L   S E T S  (-10%)'!T:T,'F U L L   S E T S  (-10%)'!M:M,0)+_xlfn.XLOOKUP(N1282,'H O L D S'!S:S,'H O L D S'!L:L,0)</f>
        <v>0</v>
      </c>
      <c r="P1282" s="91"/>
      <c r="Q1282" s="91"/>
      <c r="R1282" s="91"/>
      <c r="S1282" s="91"/>
    </row>
    <row r="1283" spans="1:19" hidden="1" x14ac:dyDescent="0.2">
      <c r="A1283" s="95" t="s">
        <v>619</v>
      </c>
      <c r="B1283" s="95">
        <f>_xlfn.XLOOKUP(D1283,'H O L D S'!S:S,'H O L D S'!L:L,0)</f>
        <v>0</v>
      </c>
      <c r="C1283" s="95">
        <f t="shared" si="93"/>
        <v>0</v>
      </c>
      <c r="D1283" s="95" t="s">
        <v>468</v>
      </c>
      <c r="E1283" s="95">
        <f t="shared" si="92"/>
        <v>0</v>
      </c>
      <c r="F1283" s="95">
        <v>10095</v>
      </c>
      <c r="G1283" s="95">
        <f t="shared" si="94"/>
        <v>0</v>
      </c>
      <c r="J1283" s="91" t="s">
        <v>93</v>
      </c>
      <c r="K1283" s="91">
        <f>_xlfn.XLOOKUP(J1283,'F U L L   S E T S  (-10%)'!T:T,'F U L L   S E T S  (-10%)'!M:M,0)</f>
        <v>0</v>
      </c>
      <c r="L1283" s="91"/>
      <c r="M1283" s="91"/>
      <c r="N1283" s="90" t="s">
        <v>98</v>
      </c>
      <c r="O1283" s="91">
        <f>_xlfn.XLOOKUP(N1283,'F U L L   S E T S  (-10%)'!T:T,'F U L L   S E T S  (-10%)'!M:M,0)+_xlfn.XLOOKUP(N1283,'H O L D S'!S:S,'H O L D S'!L:L,0)</f>
        <v>0</v>
      </c>
      <c r="P1283" s="91"/>
      <c r="Q1283" s="91"/>
      <c r="R1283" s="91"/>
      <c r="S1283" s="91"/>
    </row>
    <row r="1284" spans="1:19" hidden="1" x14ac:dyDescent="0.2">
      <c r="A1284" s="95" t="s">
        <v>619</v>
      </c>
      <c r="B1284" s="95">
        <f>_xlfn.XLOOKUP(D1284,'H O L D S'!S:S,'H O L D S'!L:L,0)</f>
        <v>0</v>
      </c>
      <c r="C1284" s="95">
        <f t="shared" si="93"/>
        <v>0</v>
      </c>
      <c r="D1284" s="95" t="s">
        <v>470</v>
      </c>
      <c r="E1284" s="95">
        <f t="shared" si="92"/>
        <v>0</v>
      </c>
      <c r="F1284" s="95">
        <v>10095</v>
      </c>
      <c r="G1284" s="95">
        <f t="shared" si="94"/>
        <v>0</v>
      </c>
      <c r="J1284" s="91" t="s">
        <v>93</v>
      </c>
      <c r="K1284" s="91">
        <f>_xlfn.XLOOKUP(J1284,'F U L L   S E T S  (-10%)'!T:T,'F U L L   S E T S  (-10%)'!M:M,0)</f>
        <v>0</v>
      </c>
      <c r="L1284" s="91"/>
      <c r="M1284" s="91"/>
      <c r="N1284" s="90" t="s">
        <v>98</v>
      </c>
      <c r="O1284" s="91">
        <f>_xlfn.XLOOKUP(N1284,'F U L L   S E T S  (-10%)'!T:T,'F U L L   S E T S  (-10%)'!M:M,0)+_xlfn.XLOOKUP(N1284,'H O L D S'!S:S,'H O L D S'!L:L,0)</f>
        <v>0</v>
      </c>
      <c r="P1284" s="91"/>
      <c r="Q1284" s="91"/>
      <c r="R1284" s="91"/>
      <c r="S1284" s="91"/>
    </row>
    <row r="1285" spans="1:19" hidden="1" x14ac:dyDescent="0.2">
      <c r="A1285" s="95" t="s">
        <v>619</v>
      </c>
      <c r="B1285" s="95">
        <f>_xlfn.XLOOKUP(D1285,'H O L D S'!S:S,'H O L D S'!L:L,0)</f>
        <v>0</v>
      </c>
      <c r="C1285" s="95">
        <f t="shared" si="93"/>
        <v>0</v>
      </c>
      <c r="D1285" s="95" t="s">
        <v>472</v>
      </c>
      <c r="E1285" s="95">
        <f t="shared" si="92"/>
        <v>0</v>
      </c>
      <c r="F1285" s="95">
        <v>10095</v>
      </c>
      <c r="G1285" s="95">
        <f t="shared" si="94"/>
        <v>0</v>
      </c>
      <c r="J1285" s="91" t="s">
        <v>93</v>
      </c>
      <c r="K1285" s="91">
        <f>_xlfn.XLOOKUP(J1285,'F U L L   S E T S  (-10%)'!T:T,'F U L L   S E T S  (-10%)'!M:M,0)</f>
        <v>0</v>
      </c>
      <c r="L1285" s="91"/>
      <c r="M1285" s="91"/>
      <c r="N1285" s="90" t="s">
        <v>98</v>
      </c>
      <c r="O1285" s="91">
        <f>_xlfn.XLOOKUP(N1285,'F U L L   S E T S  (-10%)'!T:T,'F U L L   S E T S  (-10%)'!M:M,0)+_xlfn.XLOOKUP(N1285,'H O L D S'!S:S,'H O L D S'!L:L,0)</f>
        <v>0</v>
      </c>
      <c r="P1285" s="91"/>
      <c r="Q1285" s="91"/>
      <c r="R1285" s="91"/>
      <c r="S1285" s="91"/>
    </row>
    <row r="1286" spans="1:19" hidden="1" x14ac:dyDescent="0.2">
      <c r="A1286" s="95" t="s">
        <v>619</v>
      </c>
      <c r="B1286" s="95">
        <f>_xlfn.XLOOKUP(D1286,'H O L D S'!S:S,'H O L D S'!L:L,0)</f>
        <v>0</v>
      </c>
      <c r="C1286" s="95">
        <f t="shared" si="93"/>
        <v>0</v>
      </c>
      <c r="D1286" s="95" t="s">
        <v>474</v>
      </c>
      <c r="E1286" s="95">
        <f t="shared" si="92"/>
        <v>0</v>
      </c>
      <c r="F1286" s="95">
        <v>10095</v>
      </c>
      <c r="G1286" s="95">
        <f t="shared" si="94"/>
        <v>0</v>
      </c>
      <c r="J1286" s="91" t="s">
        <v>93</v>
      </c>
      <c r="K1286" s="91">
        <f>_xlfn.XLOOKUP(J1286,'F U L L   S E T S  (-10%)'!T:T,'F U L L   S E T S  (-10%)'!M:M,0)</f>
        <v>0</v>
      </c>
      <c r="L1286" s="91"/>
      <c r="M1286" s="91"/>
      <c r="N1286" s="90" t="s">
        <v>98</v>
      </c>
      <c r="O1286" s="91">
        <f>_xlfn.XLOOKUP(N1286,'F U L L   S E T S  (-10%)'!T:T,'F U L L   S E T S  (-10%)'!M:M,0)+_xlfn.XLOOKUP(N1286,'H O L D S'!S:S,'H O L D S'!L:L,0)</f>
        <v>0</v>
      </c>
      <c r="P1286" s="91"/>
      <c r="Q1286" s="91"/>
      <c r="R1286" s="91"/>
      <c r="S1286" s="91"/>
    </row>
    <row r="1287" spans="1:19" hidden="1" x14ac:dyDescent="0.2">
      <c r="A1287" s="95" t="s">
        <v>619</v>
      </c>
      <c r="B1287" s="95">
        <f>_xlfn.XLOOKUP(D1287,'H O L D S'!S:S,'H O L D S'!L:L,0)</f>
        <v>0</v>
      </c>
      <c r="C1287" s="95">
        <f t="shared" si="93"/>
        <v>0</v>
      </c>
      <c r="D1287" s="95" t="s">
        <v>476</v>
      </c>
      <c r="E1287" s="95">
        <f t="shared" si="92"/>
        <v>0</v>
      </c>
      <c r="F1287" s="95">
        <v>10095</v>
      </c>
      <c r="G1287" s="95">
        <f t="shared" si="94"/>
        <v>0</v>
      </c>
      <c r="J1287" s="91" t="s">
        <v>93</v>
      </c>
      <c r="K1287" s="91">
        <f>_xlfn.XLOOKUP(J1287,'F U L L   S E T S  (-10%)'!T:T,'F U L L   S E T S  (-10%)'!M:M,0)</f>
        <v>0</v>
      </c>
      <c r="L1287" s="91"/>
      <c r="M1287" s="91"/>
      <c r="N1287" s="90" t="s">
        <v>98</v>
      </c>
      <c r="O1287" s="91">
        <f>_xlfn.XLOOKUP(N1287,'F U L L   S E T S  (-10%)'!T:T,'F U L L   S E T S  (-10%)'!M:M,0)+_xlfn.XLOOKUP(N1287,'H O L D S'!S:S,'H O L D S'!L:L,0)</f>
        <v>0</v>
      </c>
      <c r="P1287" s="91"/>
      <c r="Q1287" s="91"/>
      <c r="R1287" s="91"/>
      <c r="S1287" s="91"/>
    </row>
    <row r="1288" spans="1:19" hidden="1" x14ac:dyDescent="0.2">
      <c r="A1288" s="95" t="s">
        <v>619</v>
      </c>
      <c r="B1288" s="95">
        <f>_xlfn.XLOOKUP(D1288,'H O L D S'!S:S,'H O L D S'!L:L,0)</f>
        <v>0</v>
      </c>
      <c r="C1288" s="95">
        <f t="shared" si="93"/>
        <v>0</v>
      </c>
      <c r="D1288" s="95" t="s">
        <v>478</v>
      </c>
      <c r="E1288" s="95">
        <f t="shared" si="92"/>
        <v>0</v>
      </c>
      <c r="F1288" s="95">
        <v>10095</v>
      </c>
      <c r="G1288" s="95">
        <f t="shared" si="94"/>
        <v>0</v>
      </c>
      <c r="J1288" s="91" t="s">
        <v>93</v>
      </c>
      <c r="K1288" s="91">
        <f>_xlfn.XLOOKUP(J1288,'F U L L   S E T S  (-10%)'!T:T,'F U L L   S E T S  (-10%)'!M:M,0)</f>
        <v>0</v>
      </c>
      <c r="L1288" s="91"/>
      <c r="M1288" s="91"/>
      <c r="N1288" s="90" t="s">
        <v>98</v>
      </c>
      <c r="O1288" s="91">
        <f>_xlfn.XLOOKUP(N1288,'F U L L   S E T S  (-10%)'!T:T,'F U L L   S E T S  (-10%)'!M:M,0)+_xlfn.XLOOKUP(N1288,'H O L D S'!S:S,'H O L D S'!L:L,0)</f>
        <v>0</v>
      </c>
      <c r="P1288" s="91"/>
      <c r="Q1288" s="91"/>
      <c r="R1288" s="91"/>
      <c r="S1288" s="91"/>
    </row>
    <row r="1289" spans="1:19" x14ac:dyDescent="0.2">
      <c r="A1289" s="161" t="s">
        <v>619</v>
      </c>
      <c r="B1289" s="161">
        <f>_xlfn.XLOOKUP(D1289,'H O L D S'!S:S,'H O L D S'!N:N,0)</f>
        <v>0</v>
      </c>
      <c r="C1289" s="161">
        <f t="shared" si="93"/>
        <v>0</v>
      </c>
      <c r="D1289" s="161" t="s">
        <v>458</v>
      </c>
      <c r="E1289" s="161">
        <f t="shared" si="92"/>
        <v>0</v>
      </c>
      <c r="F1289" s="161">
        <v>10083</v>
      </c>
      <c r="G1289" s="161">
        <f t="shared" si="94"/>
        <v>0</v>
      </c>
      <c r="J1289" s="91" t="s">
        <v>93</v>
      </c>
      <c r="K1289" s="91">
        <f>_xlfn.XLOOKUP(J1289,'F U L L   S E T S  (-10%)'!T:T,'F U L L   S E T S  (-10%)'!O:O,0)</f>
        <v>0</v>
      </c>
      <c r="L1289" s="91"/>
      <c r="M1289" s="91"/>
      <c r="N1289" s="90" t="s">
        <v>98</v>
      </c>
      <c r="O1289" s="91">
        <f>_xlfn.XLOOKUP(N1289,'F U L L   S E T S  (-10%)'!T:T,'F U L L   S E T S  (-10%)'!O:O,0)+_xlfn.XLOOKUP(N1289,'H O L D S'!S:S,'H O L D S'!N:N,0)</f>
        <v>0</v>
      </c>
      <c r="P1289" s="91"/>
      <c r="Q1289" s="91"/>
      <c r="R1289" s="91"/>
      <c r="S1289" s="91"/>
    </row>
    <row r="1290" spans="1:19" x14ac:dyDescent="0.2">
      <c r="A1290" s="95" t="s">
        <v>619</v>
      </c>
      <c r="B1290" s="95">
        <f>_xlfn.XLOOKUP(D1290,'H O L D S'!S:S,'H O L D S'!N:N,0)</f>
        <v>0</v>
      </c>
      <c r="C1290" s="95">
        <f t="shared" si="93"/>
        <v>0</v>
      </c>
      <c r="D1290" s="95" t="s">
        <v>460</v>
      </c>
      <c r="E1290" s="95">
        <f t="shared" si="92"/>
        <v>0</v>
      </c>
      <c r="F1290" s="95">
        <v>10083</v>
      </c>
      <c r="G1290" s="95">
        <f t="shared" si="94"/>
        <v>0</v>
      </c>
      <c r="J1290" s="91" t="s">
        <v>93</v>
      </c>
      <c r="K1290" s="91">
        <f>_xlfn.XLOOKUP(J1290,'F U L L   S E T S  (-10%)'!T:T,'F U L L   S E T S  (-10%)'!O:O,0)</f>
        <v>0</v>
      </c>
      <c r="L1290" s="91"/>
      <c r="M1290" s="91"/>
      <c r="N1290" s="90" t="s">
        <v>98</v>
      </c>
      <c r="O1290" s="91">
        <f>_xlfn.XLOOKUP(N1290,'F U L L   S E T S  (-10%)'!T:T,'F U L L   S E T S  (-10%)'!O:O,0)+_xlfn.XLOOKUP(N1290,'H O L D S'!S:S,'H O L D S'!N:N,0)</f>
        <v>0</v>
      </c>
      <c r="P1290" s="91"/>
      <c r="Q1290" s="91"/>
      <c r="R1290" s="91"/>
      <c r="S1290" s="91"/>
    </row>
    <row r="1291" spans="1:19" x14ac:dyDescent="0.2">
      <c r="A1291" s="95" t="s">
        <v>619</v>
      </c>
      <c r="B1291" s="95">
        <f>_xlfn.XLOOKUP(D1291,'H O L D S'!S:S,'H O L D S'!N:N,0)</f>
        <v>0</v>
      </c>
      <c r="C1291" s="95">
        <f t="shared" si="93"/>
        <v>0</v>
      </c>
      <c r="D1291" s="95" t="s">
        <v>462</v>
      </c>
      <c r="E1291" s="95">
        <f t="shared" si="92"/>
        <v>0</v>
      </c>
      <c r="F1291" s="95">
        <v>10083</v>
      </c>
      <c r="G1291" s="95">
        <f t="shared" si="94"/>
        <v>0</v>
      </c>
      <c r="J1291" s="91" t="s">
        <v>93</v>
      </c>
      <c r="K1291" s="91">
        <f>_xlfn.XLOOKUP(J1291,'F U L L   S E T S  (-10%)'!T:T,'F U L L   S E T S  (-10%)'!O:O,0)</f>
        <v>0</v>
      </c>
      <c r="L1291" s="91"/>
      <c r="M1291" s="91"/>
      <c r="N1291" s="90" t="s">
        <v>98</v>
      </c>
      <c r="O1291" s="91">
        <f>_xlfn.XLOOKUP(N1291,'F U L L   S E T S  (-10%)'!T:T,'F U L L   S E T S  (-10%)'!O:O,0)+_xlfn.XLOOKUP(N1291,'H O L D S'!S:S,'H O L D S'!N:N,0)</f>
        <v>0</v>
      </c>
      <c r="P1291" s="91"/>
      <c r="Q1291" s="91"/>
      <c r="R1291" s="91"/>
      <c r="S1291" s="91"/>
    </row>
    <row r="1292" spans="1:19" x14ac:dyDescent="0.2">
      <c r="A1292" s="95" t="s">
        <v>619</v>
      </c>
      <c r="B1292" s="95">
        <f>_xlfn.XLOOKUP(D1292,'H O L D S'!S:S,'H O L D S'!N:N,0)</f>
        <v>0</v>
      </c>
      <c r="C1292" s="95">
        <f t="shared" si="93"/>
        <v>0</v>
      </c>
      <c r="D1292" s="95" t="s">
        <v>464</v>
      </c>
      <c r="E1292" s="95">
        <f t="shared" si="92"/>
        <v>0</v>
      </c>
      <c r="F1292" s="95">
        <v>10083</v>
      </c>
      <c r="G1292" s="95">
        <f t="shared" si="94"/>
        <v>0</v>
      </c>
      <c r="J1292" s="91" t="s">
        <v>93</v>
      </c>
      <c r="K1292" s="91">
        <f>_xlfn.XLOOKUP(J1292,'F U L L   S E T S  (-10%)'!T:T,'F U L L   S E T S  (-10%)'!O:O,0)</f>
        <v>0</v>
      </c>
      <c r="L1292" s="91"/>
      <c r="M1292" s="91"/>
      <c r="N1292" s="90" t="s">
        <v>98</v>
      </c>
      <c r="O1292" s="91">
        <f>_xlfn.XLOOKUP(N1292,'F U L L   S E T S  (-10%)'!T:T,'F U L L   S E T S  (-10%)'!O:O,0)+_xlfn.XLOOKUP(N1292,'H O L D S'!S:S,'H O L D S'!N:N,0)</f>
        <v>0</v>
      </c>
      <c r="P1292" s="91"/>
      <c r="Q1292" s="91"/>
      <c r="R1292" s="91"/>
      <c r="S1292" s="91"/>
    </row>
    <row r="1293" spans="1:19" x14ac:dyDescent="0.2">
      <c r="A1293" s="95" t="s">
        <v>619</v>
      </c>
      <c r="B1293" s="95">
        <f>_xlfn.XLOOKUP(D1293,'H O L D S'!S:S,'H O L D S'!N:N,0)</f>
        <v>0</v>
      </c>
      <c r="C1293" s="95">
        <f t="shared" si="93"/>
        <v>0</v>
      </c>
      <c r="D1293" s="95" t="s">
        <v>466</v>
      </c>
      <c r="E1293" s="95">
        <f t="shared" si="92"/>
        <v>0</v>
      </c>
      <c r="F1293" s="95">
        <v>10083</v>
      </c>
      <c r="G1293" s="95">
        <f t="shared" si="94"/>
        <v>0</v>
      </c>
      <c r="J1293" s="91" t="s">
        <v>93</v>
      </c>
      <c r="K1293" s="91">
        <f>_xlfn.XLOOKUP(J1293,'F U L L   S E T S  (-10%)'!T:T,'F U L L   S E T S  (-10%)'!O:O,0)</f>
        <v>0</v>
      </c>
      <c r="L1293" s="91"/>
      <c r="M1293" s="91"/>
      <c r="N1293" s="90" t="s">
        <v>98</v>
      </c>
      <c r="O1293" s="91">
        <f>_xlfn.XLOOKUP(N1293,'F U L L   S E T S  (-10%)'!T:T,'F U L L   S E T S  (-10%)'!O:O,0)+_xlfn.XLOOKUP(N1293,'H O L D S'!S:S,'H O L D S'!N:N,0)</f>
        <v>0</v>
      </c>
      <c r="P1293" s="91"/>
      <c r="Q1293" s="91"/>
      <c r="R1293" s="91"/>
      <c r="S1293" s="91"/>
    </row>
    <row r="1294" spans="1:19" x14ac:dyDescent="0.2">
      <c r="A1294" s="95" t="s">
        <v>619</v>
      </c>
      <c r="B1294" s="95">
        <f>_xlfn.XLOOKUP(D1294,'H O L D S'!S:S,'H O L D S'!N:N,0)</f>
        <v>0</v>
      </c>
      <c r="C1294" s="95">
        <f t="shared" si="93"/>
        <v>0</v>
      </c>
      <c r="D1294" s="95" t="s">
        <v>468</v>
      </c>
      <c r="E1294" s="95">
        <f t="shared" si="92"/>
        <v>0</v>
      </c>
      <c r="F1294" s="95">
        <v>10083</v>
      </c>
      <c r="G1294" s="95">
        <f t="shared" si="94"/>
        <v>0</v>
      </c>
      <c r="J1294" s="91" t="s">
        <v>93</v>
      </c>
      <c r="K1294" s="91">
        <f>_xlfn.XLOOKUP(J1294,'F U L L   S E T S  (-10%)'!T:T,'F U L L   S E T S  (-10%)'!O:O,0)</f>
        <v>0</v>
      </c>
      <c r="L1294" s="91"/>
      <c r="M1294" s="91"/>
      <c r="N1294" s="90" t="s">
        <v>98</v>
      </c>
      <c r="O1294" s="91">
        <f>_xlfn.XLOOKUP(N1294,'F U L L   S E T S  (-10%)'!T:T,'F U L L   S E T S  (-10%)'!O:O,0)+_xlfn.XLOOKUP(N1294,'H O L D S'!S:S,'H O L D S'!N:N,0)</f>
        <v>0</v>
      </c>
      <c r="P1294" s="91"/>
      <c r="Q1294" s="91"/>
      <c r="R1294" s="91"/>
      <c r="S1294" s="91"/>
    </row>
    <row r="1295" spans="1:19" x14ac:dyDescent="0.2">
      <c r="A1295" s="95" t="s">
        <v>619</v>
      </c>
      <c r="B1295" s="95">
        <f>_xlfn.XLOOKUP(D1295,'H O L D S'!S:S,'H O L D S'!N:N,0)</f>
        <v>0</v>
      </c>
      <c r="C1295" s="95">
        <f t="shared" si="93"/>
        <v>0</v>
      </c>
      <c r="D1295" s="95" t="s">
        <v>470</v>
      </c>
      <c r="E1295" s="95">
        <f t="shared" si="92"/>
        <v>0</v>
      </c>
      <c r="F1295" s="95">
        <v>10083</v>
      </c>
      <c r="G1295" s="95">
        <f t="shared" si="94"/>
        <v>0</v>
      </c>
      <c r="J1295" s="91" t="s">
        <v>93</v>
      </c>
      <c r="K1295" s="91">
        <f>_xlfn.XLOOKUP(J1295,'F U L L   S E T S  (-10%)'!T:T,'F U L L   S E T S  (-10%)'!O:O,0)</f>
        <v>0</v>
      </c>
      <c r="L1295" s="91"/>
      <c r="M1295" s="91"/>
      <c r="N1295" s="90" t="s">
        <v>98</v>
      </c>
      <c r="O1295" s="91">
        <f>_xlfn.XLOOKUP(N1295,'F U L L   S E T S  (-10%)'!T:T,'F U L L   S E T S  (-10%)'!O:O,0)+_xlfn.XLOOKUP(N1295,'H O L D S'!S:S,'H O L D S'!N:N,0)</f>
        <v>0</v>
      </c>
      <c r="P1295" s="91"/>
      <c r="Q1295" s="91"/>
      <c r="R1295" s="91"/>
      <c r="S1295" s="91"/>
    </row>
    <row r="1296" spans="1:19" x14ac:dyDescent="0.2">
      <c r="A1296" s="95" t="s">
        <v>619</v>
      </c>
      <c r="B1296" s="95">
        <f>_xlfn.XLOOKUP(D1296,'H O L D S'!S:S,'H O L D S'!N:N,0)</f>
        <v>0</v>
      </c>
      <c r="C1296" s="95">
        <f t="shared" si="93"/>
        <v>0</v>
      </c>
      <c r="D1296" s="95" t="s">
        <v>472</v>
      </c>
      <c r="E1296" s="95">
        <f t="shared" si="92"/>
        <v>0</v>
      </c>
      <c r="F1296" s="95">
        <v>10083</v>
      </c>
      <c r="G1296" s="95">
        <f t="shared" si="94"/>
        <v>0</v>
      </c>
      <c r="J1296" s="91" t="s">
        <v>93</v>
      </c>
      <c r="K1296" s="91">
        <f>_xlfn.XLOOKUP(J1296,'F U L L   S E T S  (-10%)'!T:T,'F U L L   S E T S  (-10%)'!O:O,0)</f>
        <v>0</v>
      </c>
      <c r="L1296" s="91"/>
      <c r="M1296" s="91"/>
      <c r="N1296" s="90" t="s">
        <v>98</v>
      </c>
      <c r="O1296" s="91">
        <f>_xlfn.XLOOKUP(N1296,'F U L L   S E T S  (-10%)'!T:T,'F U L L   S E T S  (-10%)'!O:O,0)+_xlfn.XLOOKUP(N1296,'H O L D S'!S:S,'H O L D S'!N:N,0)</f>
        <v>0</v>
      </c>
      <c r="P1296" s="91"/>
      <c r="Q1296" s="91"/>
      <c r="R1296" s="91"/>
      <c r="S1296" s="91"/>
    </row>
    <row r="1297" spans="1:19" x14ac:dyDescent="0.2">
      <c r="A1297" s="95" t="s">
        <v>619</v>
      </c>
      <c r="B1297" s="95">
        <f>_xlfn.XLOOKUP(D1297,'H O L D S'!S:S,'H O L D S'!N:N,0)</f>
        <v>0</v>
      </c>
      <c r="C1297" s="95">
        <f t="shared" si="93"/>
        <v>0</v>
      </c>
      <c r="D1297" s="95" t="s">
        <v>474</v>
      </c>
      <c r="E1297" s="95">
        <f t="shared" si="92"/>
        <v>0</v>
      </c>
      <c r="F1297" s="95">
        <v>10083</v>
      </c>
      <c r="G1297" s="95">
        <f t="shared" si="94"/>
        <v>0</v>
      </c>
      <c r="J1297" s="91" t="s">
        <v>93</v>
      </c>
      <c r="K1297" s="91">
        <f>_xlfn.XLOOKUP(J1297,'F U L L   S E T S  (-10%)'!T:T,'F U L L   S E T S  (-10%)'!O:O,0)</f>
        <v>0</v>
      </c>
      <c r="L1297" s="91"/>
      <c r="M1297" s="91"/>
      <c r="N1297" s="90" t="s">
        <v>98</v>
      </c>
      <c r="O1297" s="91">
        <f>_xlfn.XLOOKUP(N1297,'F U L L   S E T S  (-10%)'!T:T,'F U L L   S E T S  (-10%)'!O:O,0)+_xlfn.XLOOKUP(N1297,'H O L D S'!S:S,'H O L D S'!N:N,0)</f>
        <v>0</v>
      </c>
      <c r="P1297" s="91"/>
      <c r="Q1297" s="91"/>
      <c r="R1297" s="91"/>
      <c r="S1297" s="91"/>
    </row>
    <row r="1298" spans="1:19" x14ac:dyDescent="0.2">
      <c r="A1298" s="95" t="s">
        <v>619</v>
      </c>
      <c r="B1298" s="95">
        <f>_xlfn.XLOOKUP(D1298,'H O L D S'!S:S,'H O L D S'!N:N,0)</f>
        <v>0</v>
      </c>
      <c r="C1298" s="95">
        <f t="shared" si="93"/>
        <v>0</v>
      </c>
      <c r="D1298" s="95" t="s">
        <v>476</v>
      </c>
      <c r="E1298" s="95">
        <f t="shared" si="92"/>
        <v>0</v>
      </c>
      <c r="F1298" s="95">
        <v>10083</v>
      </c>
      <c r="G1298" s="95">
        <f t="shared" si="94"/>
        <v>0</v>
      </c>
      <c r="J1298" s="91" t="s">
        <v>93</v>
      </c>
      <c r="K1298" s="91">
        <f>_xlfn.XLOOKUP(J1298,'F U L L   S E T S  (-10%)'!T:T,'F U L L   S E T S  (-10%)'!O:O,0)</f>
        <v>0</v>
      </c>
      <c r="L1298" s="91"/>
      <c r="M1298" s="91"/>
      <c r="N1298" s="90" t="s">
        <v>98</v>
      </c>
      <c r="O1298" s="91">
        <f>_xlfn.XLOOKUP(N1298,'F U L L   S E T S  (-10%)'!T:T,'F U L L   S E T S  (-10%)'!O:O,0)+_xlfn.XLOOKUP(N1298,'H O L D S'!S:S,'H O L D S'!N:N,0)</f>
        <v>0</v>
      </c>
      <c r="P1298" s="91"/>
      <c r="Q1298" s="91"/>
      <c r="R1298" s="91"/>
      <c r="S1298" s="91"/>
    </row>
    <row r="1299" spans="1:19" x14ac:dyDescent="0.2">
      <c r="A1299" s="95" t="s">
        <v>619</v>
      </c>
      <c r="B1299" s="95">
        <f>_xlfn.XLOOKUP(D1299,'H O L D S'!S:S,'H O L D S'!N:N,0)</f>
        <v>0</v>
      </c>
      <c r="C1299" s="95">
        <f t="shared" si="93"/>
        <v>0</v>
      </c>
      <c r="D1299" s="95" t="s">
        <v>478</v>
      </c>
      <c r="E1299" s="95">
        <f t="shared" si="92"/>
        <v>0</v>
      </c>
      <c r="F1299" s="95">
        <v>10083</v>
      </c>
      <c r="G1299" s="95">
        <f t="shared" si="94"/>
        <v>0</v>
      </c>
      <c r="J1299" s="91" t="s">
        <v>93</v>
      </c>
      <c r="K1299" s="91">
        <f>_xlfn.XLOOKUP(J1299,'F U L L   S E T S  (-10%)'!T:T,'F U L L   S E T S  (-10%)'!O:O,0)</f>
        <v>0</v>
      </c>
      <c r="L1299" s="91"/>
      <c r="M1299" s="91"/>
      <c r="N1299" s="90" t="s">
        <v>98</v>
      </c>
      <c r="O1299" s="91">
        <f>_xlfn.XLOOKUP(N1299,'F U L L   S E T S  (-10%)'!T:T,'F U L L   S E T S  (-10%)'!O:O,0)+_xlfn.XLOOKUP(N1299,'H O L D S'!S:S,'H O L D S'!N:N,0)</f>
        <v>0</v>
      </c>
      <c r="P1299" s="91"/>
      <c r="Q1299" s="91"/>
      <c r="R1299" s="91"/>
      <c r="S1299" s="91"/>
    </row>
    <row r="1300" spans="1:19" hidden="1" x14ac:dyDescent="0.2">
      <c r="A1300" s="161" t="s">
        <v>619</v>
      </c>
      <c r="B1300" s="161">
        <f>_xlfn.XLOOKUP(D1300,'H O L D S'!S:S,'H O L D S'!O:O,0)</f>
        <v>0</v>
      </c>
      <c r="C1300" s="161">
        <f t="shared" si="93"/>
        <v>0</v>
      </c>
      <c r="D1300" s="161" t="s">
        <v>458</v>
      </c>
      <c r="E1300" s="161">
        <f t="shared" si="92"/>
        <v>0</v>
      </c>
      <c r="F1300" s="161">
        <v>10082</v>
      </c>
      <c r="G1300" s="161">
        <f t="shared" si="94"/>
        <v>0</v>
      </c>
      <c r="J1300" s="91" t="s">
        <v>93</v>
      </c>
      <c r="K1300" s="91">
        <f>_xlfn.XLOOKUP(J1300,'F U L L   S E T S  (-10%)'!T:T,'F U L L   S E T S  (-10%)'!P:P,0)</f>
        <v>0</v>
      </c>
      <c r="L1300" s="91"/>
      <c r="M1300" s="91"/>
      <c r="N1300" s="90" t="s">
        <v>98</v>
      </c>
      <c r="O1300" s="91">
        <f>_xlfn.XLOOKUP(N1300,'F U L L   S E T S  (-10%)'!T:T,'F U L L   S E T S  (-10%)'!P:P,0)+_xlfn.XLOOKUP(N1300,'H O L D S'!S:S,'H O L D S'!O:O,0)</f>
        <v>0</v>
      </c>
      <c r="P1300" s="91"/>
      <c r="Q1300" s="91"/>
      <c r="R1300" s="91"/>
      <c r="S1300" s="91"/>
    </row>
    <row r="1301" spans="1:19" hidden="1" x14ac:dyDescent="0.2">
      <c r="A1301" s="95" t="s">
        <v>619</v>
      </c>
      <c r="B1301" s="95">
        <f>_xlfn.XLOOKUP(D1301,'H O L D S'!S:S,'H O L D S'!O:O,0)</f>
        <v>0</v>
      </c>
      <c r="C1301" s="95">
        <f t="shared" si="93"/>
        <v>0</v>
      </c>
      <c r="D1301" s="95" t="s">
        <v>460</v>
      </c>
      <c r="E1301" s="95">
        <f t="shared" si="92"/>
        <v>0</v>
      </c>
      <c r="F1301" s="95">
        <v>10082</v>
      </c>
      <c r="G1301" s="95">
        <f t="shared" si="94"/>
        <v>0</v>
      </c>
      <c r="J1301" s="91" t="s">
        <v>93</v>
      </c>
      <c r="K1301" s="91">
        <f>_xlfn.XLOOKUP(J1301,'F U L L   S E T S  (-10%)'!T:T,'F U L L   S E T S  (-10%)'!P:P,0)</f>
        <v>0</v>
      </c>
      <c r="L1301" s="91"/>
      <c r="M1301" s="91"/>
      <c r="N1301" s="90" t="s">
        <v>98</v>
      </c>
      <c r="O1301" s="91">
        <f>_xlfn.XLOOKUP(N1301,'F U L L   S E T S  (-10%)'!T:T,'F U L L   S E T S  (-10%)'!P:P,0)+_xlfn.XLOOKUP(N1301,'H O L D S'!S:S,'H O L D S'!O:O,0)</f>
        <v>0</v>
      </c>
      <c r="P1301" s="91"/>
      <c r="Q1301" s="91"/>
      <c r="R1301" s="91"/>
      <c r="S1301" s="91"/>
    </row>
    <row r="1302" spans="1:19" hidden="1" x14ac:dyDescent="0.2">
      <c r="A1302" s="95" t="s">
        <v>619</v>
      </c>
      <c r="B1302" s="95">
        <f>_xlfn.XLOOKUP(D1302,'H O L D S'!S:S,'H O L D S'!O:O,0)</f>
        <v>0</v>
      </c>
      <c r="C1302" s="95">
        <f t="shared" si="93"/>
        <v>0</v>
      </c>
      <c r="D1302" s="95" t="s">
        <v>462</v>
      </c>
      <c r="E1302" s="95">
        <f t="shared" si="92"/>
        <v>0</v>
      </c>
      <c r="F1302" s="95">
        <v>10082</v>
      </c>
      <c r="G1302" s="95">
        <f t="shared" si="94"/>
        <v>0</v>
      </c>
      <c r="J1302" s="91" t="s">
        <v>93</v>
      </c>
      <c r="K1302" s="91">
        <f>_xlfn.XLOOKUP(J1302,'F U L L   S E T S  (-10%)'!T:T,'F U L L   S E T S  (-10%)'!P:P,0)</f>
        <v>0</v>
      </c>
      <c r="L1302" s="91"/>
      <c r="M1302" s="91"/>
      <c r="N1302" s="90" t="s">
        <v>98</v>
      </c>
      <c r="O1302" s="91">
        <f>_xlfn.XLOOKUP(N1302,'F U L L   S E T S  (-10%)'!T:T,'F U L L   S E T S  (-10%)'!P:P,0)+_xlfn.XLOOKUP(N1302,'H O L D S'!S:S,'H O L D S'!O:O,0)</f>
        <v>0</v>
      </c>
      <c r="P1302" s="91"/>
      <c r="Q1302" s="91"/>
      <c r="R1302" s="91"/>
      <c r="S1302" s="91"/>
    </row>
    <row r="1303" spans="1:19" hidden="1" x14ac:dyDescent="0.2">
      <c r="A1303" s="95" t="s">
        <v>619</v>
      </c>
      <c r="B1303" s="95">
        <f>_xlfn.XLOOKUP(D1303,'H O L D S'!S:S,'H O L D S'!O:O,0)</f>
        <v>0</v>
      </c>
      <c r="C1303" s="95">
        <f t="shared" si="93"/>
        <v>0</v>
      </c>
      <c r="D1303" s="95" t="s">
        <v>464</v>
      </c>
      <c r="E1303" s="95">
        <f t="shared" ref="E1303:E1366" si="95">SUM(B1303:C1303)</f>
        <v>0</v>
      </c>
      <c r="F1303" s="95">
        <v>10082</v>
      </c>
      <c r="G1303" s="95">
        <f t="shared" si="94"/>
        <v>0</v>
      </c>
      <c r="J1303" s="91" t="s">
        <v>93</v>
      </c>
      <c r="K1303" s="91">
        <f>_xlfn.XLOOKUP(J1303,'F U L L   S E T S  (-10%)'!T:T,'F U L L   S E T S  (-10%)'!P:P,0)</f>
        <v>0</v>
      </c>
      <c r="L1303" s="91"/>
      <c r="M1303" s="91"/>
      <c r="N1303" s="90" t="s">
        <v>98</v>
      </c>
      <c r="O1303" s="91">
        <f>_xlfn.XLOOKUP(N1303,'F U L L   S E T S  (-10%)'!T:T,'F U L L   S E T S  (-10%)'!P:P,0)+_xlfn.XLOOKUP(N1303,'H O L D S'!S:S,'H O L D S'!O:O,0)</f>
        <v>0</v>
      </c>
      <c r="P1303" s="91"/>
      <c r="Q1303" s="91"/>
      <c r="R1303" s="91"/>
      <c r="S1303" s="91"/>
    </row>
    <row r="1304" spans="1:19" hidden="1" x14ac:dyDescent="0.2">
      <c r="A1304" s="95" t="s">
        <v>619</v>
      </c>
      <c r="B1304" s="95">
        <f>_xlfn.XLOOKUP(D1304,'H O L D S'!S:S,'H O L D S'!O:O,0)</f>
        <v>0</v>
      </c>
      <c r="C1304" s="95">
        <f t="shared" si="93"/>
        <v>0</v>
      </c>
      <c r="D1304" s="95" t="s">
        <v>466</v>
      </c>
      <c r="E1304" s="95">
        <f t="shared" si="95"/>
        <v>0</v>
      </c>
      <c r="F1304" s="95">
        <v>10082</v>
      </c>
      <c r="G1304" s="95">
        <f t="shared" si="94"/>
        <v>0</v>
      </c>
      <c r="J1304" s="91" t="s">
        <v>93</v>
      </c>
      <c r="K1304" s="91">
        <f>_xlfn.XLOOKUP(J1304,'F U L L   S E T S  (-10%)'!T:T,'F U L L   S E T S  (-10%)'!P:P,0)</f>
        <v>0</v>
      </c>
      <c r="L1304" s="91"/>
      <c r="M1304" s="91"/>
      <c r="N1304" s="90" t="s">
        <v>98</v>
      </c>
      <c r="O1304" s="91">
        <f>_xlfn.XLOOKUP(N1304,'F U L L   S E T S  (-10%)'!T:T,'F U L L   S E T S  (-10%)'!P:P,0)+_xlfn.XLOOKUP(N1304,'H O L D S'!S:S,'H O L D S'!O:O,0)</f>
        <v>0</v>
      </c>
      <c r="P1304" s="91"/>
      <c r="Q1304" s="91"/>
      <c r="R1304" s="91"/>
      <c r="S1304" s="91"/>
    </row>
    <row r="1305" spans="1:19" hidden="1" x14ac:dyDescent="0.2">
      <c r="A1305" s="95" t="s">
        <v>619</v>
      </c>
      <c r="B1305" s="95">
        <f>_xlfn.XLOOKUP(D1305,'H O L D S'!S:S,'H O L D S'!O:O,0)</f>
        <v>0</v>
      </c>
      <c r="C1305" s="95">
        <f t="shared" si="93"/>
        <v>0</v>
      </c>
      <c r="D1305" s="95" t="s">
        <v>468</v>
      </c>
      <c r="E1305" s="95">
        <f t="shared" si="95"/>
        <v>0</v>
      </c>
      <c r="F1305" s="95">
        <v>10082</v>
      </c>
      <c r="G1305" s="95">
        <f t="shared" si="94"/>
        <v>0</v>
      </c>
      <c r="J1305" s="91" t="s">
        <v>93</v>
      </c>
      <c r="K1305" s="91">
        <f>_xlfn.XLOOKUP(J1305,'F U L L   S E T S  (-10%)'!T:T,'F U L L   S E T S  (-10%)'!P:P,0)</f>
        <v>0</v>
      </c>
      <c r="L1305" s="91"/>
      <c r="M1305" s="91"/>
      <c r="N1305" s="90" t="s">
        <v>98</v>
      </c>
      <c r="O1305" s="91">
        <f>_xlfn.XLOOKUP(N1305,'F U L L   S E T S  (-10%)'!T:T,'F U L L   S E T S  (-10%)'!P:P,0)+_xlfn.XLOOKUP(N1305,'H O L D S'!S:S,'H O L D S'!O:O,0)</f>
        <v>0</v>
      </c>
      <c r="P1305" s="91"/>
      <c r="Q1305" s="91"/>
      <c r="R1305" s="91"/>
      <c r="S1305" s="91"/>
    </row>
    <row r="1306" spans="1:19" hidden="1" x14ac:dyDescent="0.2">
      <c r="A1306" s="95" t="s">
        <v>619</v>
      </c>
      <c r="B1306" s="95">
        <f>_xlfn.XLOOKUP(D1306,'H O L D S'!S:S,'H O L D S'!O:O,0)</f>
        <v>0</v>
      </c>
      <c r="C1306" s="95">
        <f t="shared" si="93"/>
        <v>0</v>
      </c>
      <c r="D1306" s="95" t="s">
        <v>470</v>
      </c>
      <c r="E1306" s="95">
        <f t="shared" si="95"/>
        <v>0</v>
      </c>
      <c r="F1306" s="95">
        <v>10082</v>
      </c>
      <c r="G1306" s="95">
        <f t="shared" si="94"/>
        <v>0</v>
      </c>
      <c r="J1306" s="91" t="s">
        <v>93</v>
      </c>
      <c r="K1306" s="91">
        <f>_xlfn.XLOOKUP(J1306,'F U L L   S E T S  (-10%)'!T:T,'F U L L   S E T S  (-10%)'!P:P,0)</f>
        <v>0</v>
      </c>
      <c r="L1306" s="91"/>
      <c r="M1306" s="91"/>
      <c r="N1306" s="90" t="s">
        <v>98</v>
      </c>
      <c r="O1306" s="91">
        <f>_xlfn.XLOOKUP(N1306,'F U L L   S E T S  (-10%)'!T:T,'F U L L   S E T S  (-10%)'!P:P,0)+_xlfn.XLOOKUP(N1306,'H O L D S'!S:S,'H O L D S'!O:O,0)</f>
        <v>0</v>
      </c>
      <c r="P1306" s="91"/>
      <c r="Q1306" s="91"/>
      <c r="R1306" s="91"/>
      <c r="S1306" s="91"/>
    </row>
    <row r="1307" spans="1:19" hidden="1" x14ac:dyDescent="0.2">
      <c r="A1307" s="95" t="s">
        <v>619</v>
      </c>
      <c r="B1307" s="95">
        <f>_xlfn.XLOOKUP(D1307,'H O L D S'!S:S,'H O L D S'!O:O,0)</f>
        <v>0</v>
      </c>
      <c r="C1307" s="95">
        <f t="shared" si="93"/>
        <v>0</v>
      </c>
      <c r="D1307" s="95" t="s">
        <v>472</v>
      </c>
      <c r="E1307" s="95">
        <f t="shared" si="95"/>
        <v>0</v>
      </c>
      <c r="F1307" s="95">
        <v>10082</v>
      </c>
      <c r="G1307" s="95">
        <f t="shared" si="94"/>
        <v>0</v>
      </c>
      <c r="J1307" s="91" t="s">
        <v>93</v>
      </c>
      <c r="K1307" s="91">
        <f>_xlfn.XLOOKUP(J1307,'F U L L   S E T S  (-10%)'!T:T,'F U L L   S E T S  (-10%)'!P:P,0)</f>
        <v>0</v>
      </c>
      <c r="L1307" s="91"/>
      <c r="M1307" s="91"/>
      <c r="N1307" s="90" t="s">
        <v>98</v>
      </c>
      <c r="O1307" s="91">
        <f>_xlfn.XLOOKUP(N1307,'F U L L   S E T S  (-10%)'!T:T,'F U L L   S E T S  (-10%)'!P:P,0)+_xlfn.XLOOKUP(N1307,'H O L D S'!S:S,'H O L D S'!O:O,0)</f>
        <v>0</v>
      </c>
      <c r="P1307" s="91"/>
      <c r="Q1307" s="91"/>
      <c r="R1307" s="91"/>
      <c r="S1307" s="91"/>
    </row>
    <row r="1308" spans="1:19" hidden="1" x14ac:dyDescent="0.2">
      <c r="A1308" s="95" t="s">
        <v>619</v>
      </c>
      <c r="B1308" s="95">
        <f>_xlfn.XLOOKUP(D1308,'H O L D S'!S:S,'H O L D S'!O:O,0)</f>
        <v>0</v>
      </c>
      <c r="C1308" s="95">
        <f t="shared" si="93"/>
        <v>0</v>
      </c>
      <c r="D1308" s="95" t="s">
        <v>474</v>
      </c>
      <c r="E1308" s="95">
        <f t="shared" si="95"/>
        <v>0</v>
      </c>
      <c r="F1308" s="95">
        <v>10082</v>
      </c>
      <c r="G1308" s="95">
        <f t="shared" si="94"/>
        <v>0</v>
      </c>
      <c r="J1308" s="91" t="s">
        <v>93</v>
      </c>
      <c r="K1308" s="91">
        <f>_xlfn.XLOOKUP(J1308,'F U L L   S E T S  (-10%)'!T:T,'F U L L   S E T S  (-10%)'!P:P,0)</f>
        <v>0</v>
      </c>
      <c r="L1308" s="91"/>
      <c r="M1308" s="91"/>
      <c r="N1308" s="90" t="s">
        <v>98</v>
      </c>
      <c r="O1308" s="91">
        <f>_xlfn.XLOOKUP(N1308,'F U L L   S E T S  (-10%)'!T:T,'F U L L   S E T S  (-10%)'!P:P,0)+_xlfn.XLOOKUP(N1308,'H O L D S'!S:S,'H O L D S'!O:O,0)</f>
        <v>0</v>
      </c>
      <c r="P1308" s="91"/>
      <c r="Q1308" s="91"/>
      <c r="R1308" s="91"/>
      <c r="S1308" s="91"/>
    </row>
    <row r="1309" spans="1:19" hidden="1" x14ac:dyDescent="0.2">
      <c r="A1309" s="95" t="s">
        <v>619</v>
      </c>
      <c r="B1309" s="95">
        <f>_xlfn.XLOOKUP(D1309,'H O L D S'!S:S,'H O L D S'!O:O,0)</f>
        <v>0</v>
      </c>
      <c r="C1309" s="95">
        <f t="shared" si="93"/>
        <v>0</v>
      </c>
      <c r="D1309" s="95" t="s">
        <v>476</v>
      </c>
      <c r="E1309" s="95">
        <f t="shared" si="95"/>
        <v>0</v>
      </c>
      <c r="F1309" s="95">
        <v>10082</v>
      </c>
      <c r="G1309" s="95">
        <f t="shared" si="94"/>
        <v>0</v>
      </c>
      <c r="J1309" s="91" t="s">
        <v>93</v>
      </c>
      <c r="K1309" s="91">
        <f>_xlfn.XLOOKUP(J1309,'F U L L   S E T S  (-10%)'!T:T,'F U L L   S E T S  (-10%)'!P:P,0)</f>
        <v>0</v>
      </c>
      <c r="L1309" s="91"/>
      <c r="M1309" s="91"/>
      <c r="N1309" s="90" t="s">
        <v>98</v>
      </c>
      <c r="O1309" s="91">
        <f>_xlfn.XLOOKUP(N1309,'F U L L   S E T S  (-10%)'!T:T,'F U L L   S E T S  (-10%)'!P:P,0)+_xlfn.XLOOKUP(N1309,'H O L D S'!S:S,'H O L D S'!O:O,0)</f>
        <v>0</v>
      </c>
      <c r="P1309" s="91"/>
      <c r="Q1309" s="91"/>
      <c r="R1309" s="91"/>
      <c r="S1309" s="91"/>
    </row>
    <row r="1310" spans="1:19" hidden="1" x14ac:dyDescent="0.2">
      <c r="A1310" s="95" t="s">
        <v>619</v>
      </c>
      <c r="B1310" s="95">
        <f>_xlfn.XLOOKUP(D1310,'H O L D S'!S:S,'H O L D S'!O:O,0)</f>
        <v>0</v>
      </c>
      <c r="C1310" s="95">
        <f t="shared" si="93"/>
        <v>0</v>
      </c>
      <c r="D1310" s="95" t="s">
        <v>478</v>
      </c>
      <c r="E1310" s="95">
        <f t="shared" si="95"/>
        <v>0</v>
      </c>
      <c r="F1310" s="95">
        <v>10082</v>
      </c>
      <c r="G1310" s="95">
        <f t="shared" si="94"/>
        <v>0</v>
      </c>
      <c r="J1310" s="91" t="s">
        <v>93</v>
      </c>
      <c r="K1310" s="91">
        <f>_xlfn.XLOOKUP(J1310,'F U L L   S E T S  (-10%)'!T:T,'F U L L   S E T S  (-10%)'!P:P,0)</f>
        <v>0</v>
      </c>
      <c r="L1310" s="91"/>
      <c r="M1310" s="91"/>
      <c r="N1310" s="90" t="s">
        <v>98</v>
      </c>
      <c r="O1310" s="91">
        <f>_xlfn.XLOOKUP(N1310,'F U L L   S E T S  (-10%)'!T:T,'F U L L   S E T S  (-10%)'!P:P,0)+_xlfn.XLOOKUP(N1310,'H O L D S'!S:S,'H O L D S'!O:O,0)</f>
        <v>0</v>
      </c>
      <c r="P1310" s="91"/>
      <c r="Q1310" s="91"/>
      <c r="R1310" s="91"/>
      <c r="S1310" s="91"/>
    </row>
    <row r="1311" spans="1:19" hidden="1" x14ac:dyDescent="0.2">
      <c r="A1311" s="161" t="s">
        <v>619</v>
      </c>
      <c r="B1311" s="161">
        <f>_xlfn.XLOOKUP(D1311,'H O L D S'!S:S,'H O L D S'!D:D,0)</f>
        <v>0</v>
      </c>
      <c r="C1311" s="161">
        <f>_xlfn.XLOOKUP(J1311,'F U L L   S E T S  (-10%)'!T:T,'F U L L   S E T S  (-10%)'!E:E,0)+_xlfn.XLOOKUP(J1311,'H O L D S'!S:S,'H O L D S'!D:D,0)</f>
        <v>0</v>
      </c>
      <c r="D1311" s="161" t="s">
        <v>483</v>
      </c>
      <c r="E1311" s="161">
        <f t="shared" si="95"/>
        <v>0</v>
      </c>
      <c r="F1311" s="161">
        <v>10084</v>
      </c>
      <c r="G1311" s="161">
        <f t="shared" si="94"/>
        <v>0</v>
      </c>
      <c r="J1311" s="91" t="s">
        <v>102</v>
      </c>
      <c r="K1311" s="91"/>
      <c r="L1311" s="91"/>
      <c r="M1311" s="91"/>
      <c r="N1311" s="91"/>
      <c r="O1311" s="91"/>
      <c r="P1311" s="91"/>
      <c r="Q1311" s="91"/>
      <c r="R1311" s="91"/>
      <c r="S1311" s="91"/>
    </row>
    <row r="1312" spans="1:19" hidden="1" x14ac:dyDescent="0.2">
      <c r="A1312" s="95" t="s">
        <v>619</v>
      </c>
      <c r="B1312" s="95">
        <f>_xlfn.XLOOKUP(D1312,'H O L D S'!S:S,'H O L D S'!D:D,0)</f>
        <v>0</v>
      </c>
      <c r="C1312" s="95">
        <f>_xlfn.XLOOKUP(J1312,'F U L L   S E T S  (-10%)'!T:T,'F U L L   S E T S  (-10%)'!E:E,0)+_xlfn.XLOOKUP(J1312,'H O L D S'!S:S,'H O L D S'!D:D,0)</f>
        <v>0</v>
      </c>
      <c r="D1312" s="95" t="s">
        <v>485</v>
      </c>
      <c r="E1312" s="95">
        <f t="shared" si="95"/>
        <v>0</v>
      </c>
      <c r="F1312" s="95">
        <v>10084</v>
      </c>
      <c r="G1312" s="95">
        <f t="shared" si="94"/>
        <v>0</v>
      </c>
      <c r="J1312" s="91" t="s">
        <v>102</v>
      </c>
      <c r="K1312" s="91"/>
      <c r="L1312" s="91"/>
      <c r="M1312" s="91"/>
      <c r="N1312" s="91"/>
      <c r="O1312" s="91"/>
      <c r="P1312" s="91"/>
      <c r="Q1312" s="91"/>
      <c r="R1312" s="91"/>
      <c r="S1312" s="91"/>
    </row>
    <row r="1313" spans="1:19" hidden="1" x14ac:dyDescent="0.2">
      <c r="A1313" s="95" t="s">
        <v>619</v>
      </c>
      <c r="B1313" s="95">
        <f>_xlfn.XLOOKUP(D1313,'H O L D S'!S:S,'H O L D S'!D:D,0)</f>
        <v>0</v>
      </c>
      <c r="C1313" s="95">
        <f>_xlfn.XLOOKUP(J1313,'F U L L   S E T S  (-10%)'!T:T,'F U L L   S E T S  (-10%)'!E:E,0)+_xlfn.XLOOKUP(J1313,'H O L D S'!S:S,'H O L D S'!D:D,0)</f>
        <v>0</v>
      </c>
      <c r="D1313" s="95" t="s">
        <v>487</v>
      </c>
      <c r="E1313" s="95">
        <f t="shared" si="95"/>
        <v>0</v>
      </c>
      <c r="F1313" s="95">
        <v>10084</v>
      </c>
      <c r="G1313" s="95">
        <f t="shared" si="94"/>
        <v>0</v>
      </c>
      <c r="J1313" s="91" t="s">
        <v>102</v>
      </c>
      <c r="K1313" s="91"/>
      <c r="L1313" s="91"/>
      <c r="M1313" s="91"/>
      <c r="N1313" s="91"/>
      <c r="O1313" s="91"/>
      <c r="P1313" s="91"/>
      <c r="Q1313" s="91"/>
      <c r="R1313" s="91"/>
      <c r="S1313" s="91"/>
    </row>
    <row r="1314" spans="1:19" hidden="1" x14ac:dyDescent="0.2">
      <c r="A1314" s="95" t="s">
        <v>619</v>
      </c>
      <c r="B1314" s="95">
        <f>_xlfn.XLOOKUP(D1314,'H O L D S'!S:S,'H O L D S'!D:D,0)</f>
        <v>0</v>
      </c>
      <c r="C1314" s="95">
        <f>_xlfn.XLOOKUP(J1314,'F U L L   S E T S  (-10%)'!T:T,'F U L L   S E T S  (-10%)'!E:E,0)+_xlfn.XLOOKUP(J1314,'H O L D S'!S:S,'H O L D S'!D:D,0)</f>
        <v>0</v>
      </c>
      <c r="D1314" s="95" t="s">
        <v>489</v>
      </c>
      <c r="E1314" s="95">
        <f t="shared" si="95"/>
        <v>0</v>
      </c>
      <c r="F1314" s="95">
        <v>10084</v>
      </c>
      <c r="G1314" s="95">
        <f t="shared" si="94"/>
        <v>0</v>
      </c>
      <c r="J1314" s="91" t="s">
        <v>102</v>
      </c>
      <c r="K1314" s="91"/>
      <c r="L1314" s="91"/>
      <c r="M1314" s="91"/>
      <c r="N1314" s="91"/>
      <c r="O1314" s="91"/>
      <c r="P1314" s="91"/>
      <c r="Q1314" s="91"/>
      <c r="R1314" s="91"/>
      <c r="S1314" s="91"/>
    </row>
    <row r="1315" spans="1:19" hidden="1" x14ac:dyDescent="0.2">
      <c r="A1315" s="95" t="s">
        <v>619</v>
      </c>
      <c r="B1315" s="95">
        <f>_xlfn.XLOOKUP(D1315,'H O L D S'!S:S,'H O L D S'!D:D,0)</f>
        <v>0</v>
      </c>
      <c r="C1315" s="95">
        <f>_xlfn.XLOOKUP(J1315,'F U L L   S E T S  (-10%)'!T:T,'F U L L   S E T S  (-10%)'!E:E,0)+_xlfn.XLOOKUP(J1315,'H O L D S'!S:S,'H O L D S'!D:D,0)</f>
        <v>0</v>
      </c>
      <c r="D1315" s="95" t="s">
        <v>491</v>
      </c>
      <c r="E1315" s="95">
        <f t="shared" si="95"/>
        <v>0</v>
      </c>
      <c r="F1315" s="95">
        <v>10084</v>
      </c>
      <c r="G1315" s="95">
        <f t="shared" si="94"/>
        <v>0</v>
      </c>
      <c r="J1315" s="91" t="s">
        <v>102</v>
      </c>
      <c r="K1315" s="91"/>
      <c r="L1315" s="91"/>
      <c r="M1315" s="91"/>
      <c r="N1315" s="91"/>
      <c r="O1315" s="91"/>
      <c r="P1315" s="91"/>
      <c r="Q1315" s="91"/>
      <c r="R1315" s="91"/>
      <c r="S1315" s="91"/>
    </row>
    <row r="1316" spans="1:19" hidden="1" x14ac:dyDescent="0.2">
      <c r="A1316" s="95" t="s">
        <v>619</v>
      </c>
      <c r="B1316" s="95">
        <f>_xlfn.XLOOKUP(D1316,'H O L D S'!S:S,'H O L D S'!D:D,0)</f>
        <v>0</v>
      </c>
      <c r="C1316" s="95">
        <f>_xlfn.XLOOKUP(J1316,'F U L L   S E T S  (-10%)'!T:T,'F U L L   S E T S  (-10%)'!E:E,0)+_xlfn.XLOOKUP(J1316,'H O L D S'!S:S,'H O L D S'!D:D,0)</f>
        <v>0</v>
      </c>
      <c r="D1316" s="95" t="s">
        <v>493</v>
      </c>
      <c r="E1316" s="95">
        <f t="shared" si="95"/>
        <v>0</v>
      </c>
      <c r="F1316" s="95">
        <v>10084</v>
      </c>
      <c r="G1316" s="95">
        <f t="shared" si="94"/>
        <v>0</v>
      </c>
      <c r="J1316" s="91" t="s">
        <v>102</v>
      </c>
      <c r="K1316" s="91"/>
      <c r="L1316" s="91"/>
      <c r="M1316" s="91"/>
      <c r="N1316" s="91"/>
      <c r="O1316" s="91"/>
      <c r="P1316" s="91"/>
      <c r="Q1316" s="91"/>
      <c r="R1316" s="91"/>
      <c r="S1316" s="91"/>
    </row>
    <row r="1317" spans="1:19" hidden="1" x14ac:dyDescent="0.2">
      <c r="A1317" s="95" t="s">
        <v>619</v>
      </c>
      <c r="B1317" s="95">
        <f>_xlfn.XLOOKUP(D1317,'H O L D S'!S:S,'H O L D S'!D:D,0)</f>
        <v>0</v>
      </c>
      <c r="C1317" s="95">
        <f>_xlfn.XLOOKUP(J1317,'F U L L   S E T S  (-10%)'!T:T,'F U L L   S E T S  (-10%)'!E:E,0)+_xlfn.XLOOKUP(J1317,'H O L D S'!S:S,'H O L D S'!D:D,0)</f>
        <v>0</v>
      </c>
      <c r="D1317" s="95" t="s">
        <v>495</v>
      </c>
      <c r="E1317" s="95">
        <f t="shared" si="95"/>
        <v>0</v>
      </c>
      <c r="F1317" s="95">
        <v>10084</v>
      </c>
      <c r="G1317" s="95">
        <f t="shared" si="94"/>
        <v>0</v>
      </c>
      <c r="J1317" s="91" t="s">
        <v>102</v>
      </c>
      <c r="K1317" s="91"/>
      <c r="L1317" s="91"/>
      <c r="M1317" s="91"/>
      <c r="N1317" s="91"/>
      <c r="O1317" s="91"/>
      <c r="P1317" s="91"/>
      <c r="Q1317" s="91"/>
      <c r="R1317" s="91"/>
      <c r="S1317" s="91"/>
    </row>
    <row r="1318" spans="1:19" hidden="1" x14ac:dyDescent="0.2">
      <c r="A1318" s="95" t="s">
        <v>619</v>
      </c>
      <c r="B1318" s="95">
        <f>_xlfn.XLOOKUP(D1318,'H O L D S'!S:S,'H O L D S'!D:D,0)</f>
        <v>0</v>
      </c>
      <c r="C1318" s="95">
        <f>_xlfn.XLOOKUP(J1318,'F U L L   S E T S  (-10%)'!T:T,'F U L L   S E T S  (-10%)'!E:E,0)+_xlfn.XLOOKUP(J1318,'H O L D S'!S:S,'H O L D S'!D:D,0)</f>
        <v>0</v>
      </c>
      <c r="D1318" s="95" t="s">
        <v>497</v>
      </c>
      <c r="E1318" s="95">
        <f t="shared" si="95"/>
        <v>0</v>
      </c>
      <c r="F1318" s="95">
        <v>10084</v>
      </c>
      <c r="G1318" s="95">
        <f t="shared" si="94"/>
        <v>0</v>
      </c>
      <c r="J1318" s="91" t="s">
        <v>102</v>
      </c>
      <c r="K1318" s="91"/>
      <c r="L1318" s="91"/>
      <c r="M1318" s="91"/>
      <c r="N1318" s="91"/>
      <c r="O1318" s="91"/>
      <c r="P1318" s="91"/>
      <c r="Q1318" s="91"/>
      <c r="R1318" s="91"/>
      <c r="S1318" s="91"/>
    </row>
    <row r="1319" spans="1:19" hidden="1" x14ac:dyDescent="0.2">
      <c r="A1319" s="95" t="s">
        <v>619</v>
      </c>
      <c r="B1319" s="95">
        <f>_xlfn.XLOOKUP(D1319,'H O L D S'!S:S,'H O L D S'!D:D,0)</f>
        <v>0</v>
      </c>
      <c r="C1319" s="95">
        <f>_xlfn.XLOOKUP(J1319,'F U L L   S E T S  (-10%)'!T:T,'F U L L   S E T S  (-10%)'!E:E,0)+_xlfn.XLOOKUP(J1319,'H O L D S'!S:S,'H O L D S'!D:D,0)</f>
        <v>0</v>
      </c>
      <c r="D1319" s="95" t="s">
        <v>499</v>
      </c>
      <c r="E1319" s="95">
        <f t="shared" si="95"/>
        <v>0</v>
      </c>
      <c r="F1319" s="95">
        <v>10084</v>
      </c>
      <c r="G1319" s="95">
        <f t="shared" si="94"/>
        <v>0</v>
      </c>
      <c r="J1319" s="91" t="s">
        <v>102</v>
      </c>
      <c r="K1319" s="91"/>
      <c r="L1319" s="91"/>
      <c r="M1319" s="91"/>
      <c r="N1319" s="91"/>
      <c r="O1319" s="91"/>
      <c r="P1319" s="91"/>
      <c r="Q1319" s="91"/>
      <c r="R1319" s="91"/>
      <c r="S1319" s="91"/>
    </row>
    <row r="1320" spans="1:19" hidden="1" x14ac:dyDescent="0.2">
      <c r="A1320" s="95" t="s">
        <v>619</v>
      </c>
      <c r="B1320" s="95">
        <f>_xlfn.XLOOKUP(D1320,'H O L D S'!S:S,'H O L D S'!D:D,0)</f>
        <v>0</v>
      </c>
      <c r="C1320" s="95">
        <f>_xlfn.XLOOKUP(J1320,'F U L L   S E T S  (-10%)'!T:T,'F U L L   S E T S  (-10%)'!E:E,0)+_xlfn.XLOOKUP(J1320,'H O L D S'!S:S,'H O L D S'!D:D,0)</f>
        <v>0</v>
      </c>
      <c r="D1320" s="95" t="s">
        <v>501</v>
      </c>
      <c r="E1320" s="95">
        <f t="shared" si="95"/>
        <v>0</v>
      </c>
      <c r="F1320" s="95">
        <v>10084</v>
      </c>
      <c r="G1320" s="95">
        <f t="shared" si="94"/>
        <v>0</v>
      </c>
      <c r="J1320" s="91" t="s">
        <v>102</v>
      </c>
      <c r="K1320" s="91"/>
      <c r="L1320" s="91"/>
      <c r="M1320" s="91"/>
      <c r="N1320" s="91"/>
      <c r="O1320" s="91"/>
      <c r="P1320" s="91"/>
      <c r="Q1320" s="91"/>
      <c r="R1320" s="91"/>
      <c r="S1320" s="91"/>
    </row>
    <row r="1321" spans="1:19" hidden="1" x14ac:dyDescent="0.2">
      <c r="A1321" s="161" t="s">
        <v>619</v>
      </c>
      <c r="B1321" s="161">
        <f>_xlfn.XLOOKUP(D1321,'H O L D S'!S:S,'H O L D S'!E:E,0)</f>
        <v>0</v>
      </c>
      <c r="C1321" s="161">
        <f>_xlfn.XLOOKUP(J1321,'F U L L   S E T S  (-10%)'!T:T,'F U L L   S E T S  (-10%)'!F:F,0)+_xlfn.XLOOKUP(J1321,'H O L D S'!S:S,'H O L D S'!E:E,0)</f>
        <v>0</v>
      </c>
      <c r="D1321" s="161" t="s">
        <v>483</v>
      </c>
      <c r="E1321" s="161">
        <f t="shared" si="95"/>
        <v>0</v>
      </c>
      <c r="F1321" s="161">
        <v>10085</v>
      </c>
      <c r="G1321" s="161">
        <f t="shared" si="94"/>
        <v>0</v>
      </c>
      <c r="J1321" s="91" t="s">
        <v>102</v>
      </c>
      <c r="K1321" s="91"/>
      <c r="L1321" s="91"/>
      <c r="M1321" s="91"/>
      <c r="N1321" s="91"/>
      <c r="O1321" s="91"/>
      <c r="P1321" s="91"/>
      <c r="Q1321" s="91"/>
      <c r="R1321" s="91"/>
      <c r="S1321" s="91"/>
    </row>
    <row r="1322" spans="1:19" hidden="1" x14ac:dyDescent="0.2">
      <c r="A1322" s="95" t="s">
        <v>619</v>
      </c>
      <c r="B1322" s="95">
        <f>_xlfn.XLOOKUP(D1322,'H O L D S'!S:S,'H O L D S'!E:E,0)</f>
        <v>0</v>
      </c>
      <c r="C1322" s="95">
        <f>_xlfn.XLOOKUP(J1322,'F U L L   S E T S  (-10%)'!T:T,'F U L L   S E T S  (-10%)'!F:F,0)+_xlfn.XLOOKUP(J1322,'H O L D S'!S:S,'H O L D S'!E:E,0)</f>
        <v>0</v>
      </c>
      <c r="D1322" s="95" t="s">
        <v>485</v>
      </c>
      <c r="E1322" s="95">
        <f t="shared" si="95"/>
        <v>0</v>
      </c>
      <c r="F1322" s="95">
        <v>10085</v>
      </c>
      <c r="G1322" s="95">
        <f t="shared" si="94"/>
        <v>0</v>
      </c>
      <c r="J1322" s="91" t="s">
        <v>102</v>
      </c>
      <c r="K1322" s="91"/>
      <c r="L1322" s="91"/>
      <c r="M1322" s="91"/>
      <c r="N1322" s="91"/>
      <c r="O1322" s="91"/>
      <c r="P1322" s="91"/>
      <c r="Q1322" s="91"/>
      <c r="R1322" s="91"/>
      <c r="S1322" s="91"/>
    </row>
    <row r="1323" spans="1:19" hidden="1" x14ac:dyDescent="0.2">
      <c r="A1323" s="95" t="s">
        <v>619</v>
      </c>
      <c r="B1323" s="95">
        <f>_xlfn.XLOOKUP(D1323,'H O L D S'!S:S,'H O L D S'!E:E,0)</f>
        <v>0</v>
      </c>
      <c r="C1323" s="95">
        <f>_xlfn.XLOOKUP(J1323,'F U L L   S E T S  (-10%)'!T:T,'F U L L   S E T S  (-10%)'!F:F,0)+_xlfn.XLOOKUP(J1323,'H O L D S'!S:S,'H O L D S'!E:E,0)</f>
        <v>0</v>
      </c>
      <c r="D1323" s="95" t="s">
        <v>487</v>
      </c>
      <c r="E1323" s="95">
        <f t="shared" si="95"/>
        <v>0</v>
      </c>
      <c r="F1323" s="95">
        <v>10085</v>
      </c>
      <c r="G1323" s="95">
        <f t="shared" si="94"/>
        <v>0</v>
      </c>
      <c r="J1323" s="91" t="s">
        <v>102</v>
      </c>
      <c r="K1323" s="91"/>
      <c r="L1323" s="91"/>
      <c r="M1323" s="91"/>
      <c r="N1323" s="91"/>
      <c r="O1323" s="91"/>
      <c r="P1323" s="91"/>
      <c r="Q1323" s="91"/>
      <c r="R1323" s="91"/>
      <c r="S1323" s="91"/>
    </row>
    <row r="1324" spans="1:19" hidden="1" x14ac:dyDescent="0.2">
      <c r="A1324" s="95" t="s">
        <v>619</v>
      </c>
      <c r="B1324" s="95">
        <f>_xlfn.XLOOKUP(D1324,'H O L D S'!S:S,'H O L D S'!E:E,0)</f>
        <v>0</v>
      </c>
      <c r="C1324" s="95">
        <f>_xlfn.XLOOKUP(J1324,'F U L L   S E T S  (-10%)'!T:T,'F U L L   S E T S  (-10%)'!F:F,0)+_xlfn.XLOOKUP(J1324,'H O L D S'!S:S,'H O L D S'!E:E,0)</f>
        <v>0</v>
      </c>
      <c r="D1324" s="95" t="s">
        <v>489</v>
      </c>
      <c r="E1324" s="95">
        <f t="shared" si="95"/>
        <v>0</v>
      </c>
      <c r="F1324" s="95">
        <v>10085</v>
      </c>
      <c r="G1324" s="95">
        <f t="shared" si="94"/>
        <v>0</v>
      </c>
      <c r="J1324" s="91" t="s">
        <v>102</v>
      </c>
      <c r="K1324" s="91"/>
      <c r="L1324" s="91"/>
      <c r="M1324" s="91"/>
      <c r="N1324" s="91"/>
      <c r="O1324" s="91"/>
      <c r="P1324" s="91"/>
      <c r="Q1324" s="91"/>
      <c r="R1324" s="91"/>
      <c r="S1324" s="91"/>
    </row>
    <row r="1325" spans="1:19" hidden="1" x14ac:dyDescent="0.2">
      <c r="A1325" s="95" t="s">
        <v>619</v>
      </c>
      <c r="B1325" s="95">
        <f>_xlfn.XLOOKUP(D1325,'H O L D S'!S:S,'H O L D S'!E:E,0)</f>
        <v>0</v>
      </c>
      <c r="C1325" s="95">
        <f>_xlfn.XLOOKUP(J1325,'F U L L   S E T S  (-10%)'!T:T,'F U L L   S E T S  (-10%)'!F:F,0)+_xlfn.XLOOKUP(J1325,'H O L D S'!S:S,'H O L D S'!E:E,0)</f>
        <v>0</v>
      </c>
      <c r="D1325" s="95" t="s">
        <v>491</v>
      </c>
      <c r="E1325" s="95">
        <f t="shared" si="95"/>
        <v>0</v>
      </c>
      <c r="F1325" s="95">
        <v>10085</v>
      </c>
      <c r="G1325" s="95">
        <f t="shared" si="94"/>
        <v>0</v>
      </c>
      <c r="J1325" s="91" t="s">
        <v>102</v>
      </c>
      <c r="K1325" s="91"/>
      <c r="L1325" s="91"/>
      <c r="M1325" s="91"/>
      <c r="N1325" s="91"/>
      <c r="O1325" s="91"/>
      <c r="P1325" s="91"/>
      <c r="Q1325" s="91"/>
      <c r="R1325" s="91"/>
      <c r="S1325" s="91"/>
    </row>
    <row r="1326" spans="1:19" hidden="1" x14ac:dyDescent="0.2">
      <c r="A1326" s="95" t="s">
        <v>619</v>
      </c>
      <c r="B1326" s="95">
        <f>_xlfn.XLOOKUP(D1326,'H O L D S'!S:S,'H O L D S'!E:E,0)</f>
        <v>0</v>
      </c>
      <c r="C1326" s="95">
        <f>_xlfn.XLOOKUP(J1326,'F U L L   S E T S  (-10%)'!T:T,'F U L L   S E T S  (-10%)'!F:F,0)+_xlfn.XLOOKUP(J1326,'H O L D S'!S:S,'H O L D S'!E:E,0)</f>
        <v>0</v>
      </c>
      <c r="D1326" s="95" t="s">
        <v>493</v>
      </c>
      <c r="E1326" s="95">
        <f t="shared" si="95"/>
        <v>0</v>
      </c>
      <c r="F1326" s="95">
        <v>10085</v>
      </c>
      <c r="G1326" s="95">
        <f t="shared" si="94"/>
        <v>0</v>
      </c>
      <c r="J1326" s="91" t="s">
        <v>102</v>
      </c>
      <c r="K1326" s="91"/>
      <c r="L1326" s="91"/>
      <c r="M1326" s="91"/>
      <c r="N1326" s="91"/>
      <c r="O1326" s="91"/>
      <c r="P1326" s="91"/>
      <c r="Q1326" s="91"/>
      <c r="R1326" s="91"/>
      <c r="S1326" s="91"/>
    </row>
    <row r="1327" spans="1:19" hidden="1" x14ac:dyDescent="0.2">
      <c r="A1327" s="95" t="s">
        <v>619</v>
      </c>
      <c r="B1327" s="95">
        <f>_xlfn.XLOOKUP(D1327,'H O L D S'!S:S,'H O L D S'!E:E,0)</f>
        <v>0</v>
      </c>
      <c r="C1327" s="95">
        <f>_xlfn.XLOOKUP(J1327,'F U L L   S E T S  (-10%)'!T:T,'F U L L   S E T S  (-10%)'!F:F,0)+_xlfn.XLOOKUP(J1327,'H O L D S'!S:S,'H O L D S'!E:E,0)</f>
        <v>0</v>
      </c>
      <c r="D1327" s="95" t="s">
        <v>495</v>
      </c>
      <c r="E1327" s="95">
        <f t="shared" si="95"/>
        <v>0</v>
      </c>
      <c r="F1327" s="95">
        <v>10085</v>
      </c>
      <c r="G1327" s="95">
        <f t="shared" si="94"/>
        <v>0</v>
      </c>
      <c r="J1327" s="91" t="s">
        <v>102</v>
      </c>
      <c r="K1327" s="91"/>
      <c r="L1327" s="91"/>
      <c r="M1327" s="91"/>
      <c r="N1327" s="91"/>
      <c r="O1327" s="91"/>
      <c r="P1327" s="91"/>
      <c r="Q1327" s="91"/>
      <c r="R1327" s="91"/>
      <c r="S1327" s="91"/>
    </row>
    <row r="1328" spans="1:19" hidden="1" x14ac:dyDescent="0.2">
      <c r="A1328" s="95" t="s">
        <v>619</v>
      </c>
      <c r="B1328" s="95">
        <f>_xlfn.XLOOKUP(D1328,'H O L D S'!S:S,'H O L D S'!E:E,0)</f>
        <v>0</v>
      </c>
      <c r="C1328" s="95">
        <f>_xlfn.XLOOKUP(J1328,'F U L L   S E T S  (-10%)'!T:T,'F U L L   S E T S  (-10%)'!F:F,0)+_xlfn.XLOOKUP(J1328,'H O L D S'!S:S,'H O L D S'!E:E,0)</f>
        <v>0</v>
      </c>
      <c r="D1328" s="95" t="s">
        <v>497</v>
      </c>
      <c r="E1328" s="95">
        <f t="shared" si="95"/>
        <v>0</v>
      </c>
      <c r="F1328" s="95">
        <v>10085</v>
      </c>
      <c r="G1328" s="95">
        <f t="shared" si="94"/>
        <v>0</v>
      </c>
      <c r="J1328" s="91" t="s">
        <v>102</v>
      </c>
      <c r="K1328" s="91"/>
      <c r="L1328" s="91"/>
      <c r="M1328" s="91"/>
      <c r="N1328" s="91"/>
      <c r="O1328" s="91"/>
      <c r="P1328" s="91"/>
      <c r="Q1328" s="91"/>
      <c r="R1328" s="91"/>
      <c r="S1328" s="91"/>
    </row>
    <row r="1329" spans="1:19" hidden="1" x14ac:dyDescent="0.2">
      <c r="A1329" s="95" t="s">
        <v>619</v>
      </c>
      <c r="B1329" s="95">
        <f>_xlfn.XLOOKUP(D1329,'H O L D S'!S:S,'H O L D S'!E:E,0)</f>
        <v>0</v>
      </c>
      <c r="C1329" s="95">
        <f>_xlfn.XLOOKUP(J1329,'F U L L   S E T S  (-10%)'!T:T,'F U L L   S E T S  (-10%)'!F:F,0)+_xlfn.XLOOKUP(J1329,'H O L D S'!S:S,'H O L D S'!E:E,0)</f>
        <v>0</v>
      </c>
      <c r="D1329" s="95" t="s">
        <v>499</v>
      </c>
      <c r="E1329" s="95">
        <f t="shared" si="95"/>
        <v>0</v>
      </c>
      <c r="F1329" s="95">
        <v>10085</v>
      </c>
      <c r="G1329" s="95">
        <f t="shared" si="94"/>
        <v>0</v>
      </c>
      <c r="J1329" s="91" t="s">
        <v>102</v>
      </c>
      <c r="K1329" s="91"/>
      <c r="L1329" s="91"/>
      <c r="M1329" s="91"/>
      <c r="N1329" s="91"/>
      <c r="O1329" s="91"/>
      <c r="P1329" s="91"/>
      <c r="Q1329" s="91"/>
      <c r="R1329" s="91"/>
      <c r="S1329" s="91"/>
    </row>
    <row r="1330" spans="1:19" hidden="1" x14ac:dyDescent="0.2">
      <c r="A1330" s="95" t="s">
        <v>619</v>
      </c>
      <c r="B1330" s="95">
        <f>_xlfn.XLOOKUP(D1330,'H O L D S'!S:S,'H O L D S'!E:E,0)</f>
        <v>0</v>
      </c>
      <c r="C1330" s="95">
        <f>_xlfn.XLOOKUP(J1330,'F U L L   S E T S  (-10%)'!T:T,'F U L L   S E T S  (-10%)'!F:F,0)+_xlfn.XLOOKUP(J1330,'H O L D S'!S:S,'H O L D S'!E:E,0)</f>
        <v>0</v>
      </c>
      <c r="D1330" s="95" t="s">
        <v>501</v>
      </c>
      <c r="E1330" s="95">
        <f t="shared" si="95"/>
        <v>0</v>
      </c>
      <c r="F1330" s="95">
        <v>10085</v>
      </c>
      <c r="G1330" s="95">
        <f t="shared" si="94"/>
        <v>0</v>
      </c>
      <c r="J1330" s="91" t="s">
        <v>102</v>
      </c>
      <c r="K1330" s="91"/>
      <c r="L1330" s="91"/>
      <c r="M1330" s="91"/>
      <c r="N1330" s="91"/>
      <c r="O1330" s="91"/>
      <c r="P1330" s="91"/>
      <c r="Q1330" s="91"/>
      <c r="R1330" s="91"/>
      <c r="S1330" s="91"/>
    </row>
    <row r="1331" spans="1:19" hidden="1" x14ac:dyDescent="0.2">
      <c r="A1331" s="161" t="s">
        <v>619</v>
      </c>
      <c r="B1331" s="161">
        <f>_xlfn.XLOOKUP(D1331,'H O L D S'!S:S,'H O L D S'!F:F,0)</f>
        <v>0</v>
      </c>
      <c r="C1331" s="161">
        <f>_xlfn.XLOOKUP(J1331,'F U L L   S E T S  (-10%)'!T:T,'F U L L   S E T S  (-10%)'!G:G,0)+_xlfn.XLOOKUP(J1331,'H O L D S'!S:S,'H O L D S'!F:F,0)</f>
        <v>0</v>
      </c>
      <c r="D1331" s="161" t="s">
        <v>483</v>
      </c>
      <c r="E1331" s="161">
        <f t="shared" si="95"/>
        <v>0</v>
      </c>
      <c r="F1331" s="161">
        <v>10086</v>
      </c>
      <c r="G1331" s="161">
        <f t="shared" si="94"/>
        <v>0</v>
      </c>
      <c r="J1331" s="91" t="s">
        <v>102</v>
      </c>
      <c r="K1331" s="91"/>
      <c r="L1331" s="91"/>
      <c r="M1331" s="91"/>
      <c r="N1331" s="91"/>
      <c r="O1331" s="91"/>
      <c r="P1331" s="91"/>
      <c r="Q1331" s="91"/>
      <c r="R1331" s="91"/>
      <c r="S1331" s="91"/>
    </row>
    <row r="1332" spans="1:19" hidden="1" x14ac:dyDescent="0.2">
      <c r="A1332" s="95" t="s">
        <v>619</v>
      </c>
      <c r="B1332" s="95">
        <f>_xlfn.XLOOKUP(D1332,'H O L D S'!S:S,'H O L D S'!F:F,0)</f>
        <v>0</v>
      </c>
      <c r="C1332" s="95">
        <f>_xlfn.XLOOKUP(J1332,'F U L L   S E T S  (-10%)'!T:T,'F U L L   S E T S  (-10%)'!G:G,0)+_xlfn.XLOOKUP(J1332,'H O L D S'!S:S,'H O L D S'!F:F,0)</f>
        <v>0</v>
      </c>
      <c r="D1332" s="95" t="s">
        <v>485</v>
      </c>
      <c r="E1332" s="95">
        <f t="shared" si="95"/>
        <v>0</v>
      </c>
      <c r="F1332" s="95">
        <v>10086</v>
      </c>
      <c r="G1332" s="95">
        <f t="shared" si="94"/>
        <v>0</v>
      </c>
      <c r="J1332" s="91" t="s">
        <v>102</v>
      </c>
      <c r="K1332" s="91"/>
      <c r="L1332" s="91"/>
      <c r="M1332" s="91"/>
      <c r="N1332" s="91"/>
      <c r="O1332" s="91"/>
      <c r="P1332" s="91"/>
      <c r="Q1332" s="91"/>
      <c r="R1332" s="91"/>
      <c r="S1332" s="91"/>
    </row>
    <row r="1333" spans="1:19" hidden="1" x14ac:dyDescent="0.2">
      <c r="A1333" s="95" t="s">
        <v>619</v>
      </c>
      <c r="B1333" s="95">
        <f>_xlfn.XLOOKUP(D1333,'H O L D S'!S:S,'H O L D S'!F:F,0)</f>
        <v>0</v>
      </c>
      <c r="C1333" s="95">
        <f>_xlfn.XLOOKUP(J1333,'F U L L   S E T S  (-10%)'!T:T,'F U L L   S E T S  (-10%)'!G:G,0)+_xlfn.XLOOKUP(J1333,'H O L D S'!S:S,'H O L D S'!F:F,0)</f>
        <v>0</v>
      </c>
      <c r="D1333" s="95" t="s">
        <v>487</v>
      </c>
      <c r="E1333" s="95">
        <f t="shared" si="95"/>
        <v>0</v>
      </c>
      <c r="F1333" s="95">
        <v>10086</v>
      </c>
      <c r="G1333" s="95">
        <f t="shared" si="94"/>
        <v>0</v>
      </c>
      <c r="J1333" s="91" t="s">
        <v>102</v>
      </c>
      <c r="K1333" s="91"/>
      <c r="L1333" s="91"/>
      <c r="M1333" s="91"/>
      <c r="N1333" s="91"/>
      <c r="O1333" s="91"/>
      <c r="P1333" s="91"/>
      <c r="Q1333" s="91"/>
      <c r="R1333" s="91"/>
      <c r="S1333" s="91"/>
    </row>
    <row r="1334" spans="1:19" hidden="1" x14ac:dyDescent="0.2">
      <c r="A1334" s="95" t="s">
        <v>619</v>
      </c>
      <c r="B1334" s="95">
        <f>_xlfn.XLOOKUP(D1334,'H O L D S'!S:S,'H O L D S'!F:F,0)</f>
        <v>0</v>
      </c>
      <c r="C1334" s="95">
        <f>_xlfn.XLOOKUP(J1334,'F U L L   S E T S  (-10%)'!T:T,'F U L L   S E T S  (-10%)'!G:G,0)+_xlfn.XLOOKUP(J1334,'H O L D S'!S:S,'H O L D S'!F:F,0)</f>
        <v>0</v>
      </c>
      <c r="D1334" s="95" t="s">
        <v>489</v>
      </c>
      <c r="E1334" s="95">
        <f t="shared" si="95"/>
        <v>0</v>
      </c>
      <c r="F1334" s="95">
        <v>10086</v>
      </c>
      <c r="G1334" s="95">
        <f t="shared" si="94"/>
        <v>0</v>
      </c>
      <c r="J1334" s="91" t="s">
        <v>102</v>
      </c>
      <c r="K1334" s="91"/>
      <c r="L1334" s="91"/>
      <c r="M1334" s="91"/>
      <c r="N1334" s="91"/>
      <c r="O1334" s="91"/>
      <c r="P1334" s="91"/>
      <c r="Q1334" s="91"/>
      <c r="R1334" s="91"/>
      <c r="S1334" s="91"/>
    </row>
    <row r="1335" spans="1:19" hidden="1" x14ac:dyDescent="0.2">
      <c r="A1335" s="95" t="s">
        <v>619</v>
      </c>
      <c r="B1335" s="95">
        <f>_xlfn.XLOOKUP(D1335,'H O L D S'!S:S,'H O L D S'!F:F,0)</f>
        <v>0</v>
      </c>
      <c r="C1335" s="95">
        <f>_xlfn.XLOOKUP(J1335,'F U L L   S E T S  (-10%)'!T:T,'F U L L   S E T S  (-10%)'!G:G,0)+_xlfn.XLOOKUP(J1335,'H O L D S'!S:S,'H O L D S'!F:F,0)</f>
        <v>0</v>
      </c>
      <c r="D1335" s="95" t="s">
        <v>491</v>
      </c>
      <c r="E1335" s="95">
        <f t="shared" si="95"/>
        <v>0</v>
      </c>
      <c r="F1335" s="95">
        <v>10086</v>
      </c>
      <c r="G1335" s="95">
        <f t="shared" si="94"/>
        <v>0</v>
      </c>
      <c r="J1335" s="91" t="s">
        <v>102</v>
      </c>
      <c r="K1335" s="91"/>
      <c r="L1335" s="91"/>
      <c r="M1335" s="91"/>
      <c r="N1335" s="91"/>
      <c r="O1335" s="91"/>
      <c r="P1335" s="91"/>
      <c r="Q1335" s="91"/>
      <c r="R1335" s="91"/>
      <c r="S1335" s="91"/>
    </row>
    <row r="1336" spans="1:19" hidden="1" x14ac:dyDescent="0.2">
      <c r="A1336" s="95" t="s">
        <v>619</v>
      </c>
      <c r="B1336" s="95">
        <f>_xlfn.XLOOKUP(D1336,'H O L D S'!S:S,'H O L D S'!F:F,0)</f>
        <v>0</v>
      </c>
      <c r="C1336" s="95">
        <f>_xlfn.XLOOKUP(J1336,'F U L L   S E T S  (-10%)'!T:T,'F U L L   S E T S  (-10%)'!G:G,0)+_xlfn.XLOOKUP(J1336,'H O L D S'!S:S,'H O L D S'!F:F,0)</f>
        <v>0</v>
      </c>
      <c r="D1336" s="95" t="s">
        <v>493</v>
      </c>
      <c r="E1336" s="95">
        <f t="shared" si="95"/>
        <v>0</v>
      </c>
      <c r="F1336" s="95">
        <v>10086</v>
      </c>
      <c r="G1336" s="95">
        <f t="shared" si="94"/>
        <v>0</v>
      </c>
      <c r="J1336" s="91" t="s">
        <v>102</v>
      </c>
      <c r="K1336" s="91"/>
      <c r="L1336" s="91"/>
      <c r="M1336" s="91"/>
      <c r="N1336" s="91"/>
      <c r="O1336" s="91"/>
      <c r="P1336" s="91"/>
      <c r="Q1336" s="91"/>
      <c r="R1336" s="91"/>
      <c r="S1336" s="91"/>
    </row>
    <row r="1337" spans="1:19" hidden="1" x14ac:dyDescent="0.2">
      <c r="A1337" s="95" t="s">
        <v>619</v>
      </c>
      <c r="B1337" s="95">
        <f>_xlfn.XLOOKUP(D1337,'H O L D S'!S:S,'H O L D S'!F:F,0)</f>
        <v>0</v>
      </c>
      <c r="C1337" s="95">
        <f>_xlfn.XLOOKUP(J1337,'F U L L   S E T S  (-10%)'!T:T,'F U L L   S E T S  (-10%)'!G:G,0)+_xlfn.XLOOKUP(J1337,'H O L D S'!S:S,'H O L D S'!F:F,0)</f>
        <v>0</v>
      </c>
      <c r="D1337" s="95" t="s">
        <v>495</v>
      </c>
      <c r="E1337" s="95">
        <f t="shared" si="95"/>
        <v>0</v>
      </c>
      <c r="F1337" s="95">
        <v>10086</v>
      </c>
      <c r="G1337" s="95">
        <f t="shared" si="94"/>
        <v>0</v>
      </c>
      <c r="J1337" s="91" t="s">
        <v>102</v>
      </c>
      <c r="K1337" s="91"/>
      <c r="L1337" s="91"/>
      <c r="M1337" s="91"/>
      <c r="N1337" s="91"/>
      <c r="O1337" s="91"/>
      <c r="P1337" s="91"/>
      <c r="Q1337" s="91"/>
      <c r="R1337" s="91"/>
      <c r="S1337" s="91"/>
    </row>
    <row r="1338" spans="1:19" hidden="1" x14ac:dyDescent="0.2">
      <c r="A1338" s="95" t="s">
        <v>619</v>
      </c>
      <c r="B1338" s="95">
        <f>_xlfn.XLOOKUP(D1338,'H O L D S'!S:S,'H O L D S'!F:F,0)</f>
        <v>0</v>
      </c>
      <c r="C1338" s="95">
        <f>_xlfn.XLOOKUP(J1338,'F U L L   S E T S  (-10%)'!T:T,'F U L L   S E T S  (-10%)'!G:G,0)+_xlfn.XLOOKUP(J1338,'H O L D S'!S:S,'H O L D S'!F:F,0)</f>
        <v>0</v>
      </c>
      <c r="D1338" s="95" t="s">
        <v>497</v>
      </c>
      <c r="E1338" s="95">
        <f t="shared" si="95"/>
        <v>0</v>
      </c>
      <c r="F1338" s="95">
        <v>10086</v>
      </c>
      <c r="G1338" s="95">
        <f t="shared" si="94"/>
        <v>0</v>
      </c>
      <c r="J1338" s="91" t="s">
        <v>102</v>
      </c>
      <c r="K1338" s="91"/>
      <c r="L1338" s="91"/>
      <c r="M1338" s="91"/>
      <c r="N1338" s="91"/>
      <c r="O1338" s="91"/>
      <c r="P1338" s="91"/>
      <c r="Q1338" s="91"/>
      <c r="R1338" s="91"/>
      <c r="S1338" s="91"/>
    </row>
    <row r="1339" spans="1:19" hidden="1" x14ac:dyDescent="0.2">
      <c r="A1339" s="95" t="s">
        <v>619</v>
      </c>
      <c r="B1339" s="95">
        <f>_xlfn.XLOOKUP(D1339,'H O L D S'!S:S,'H O L D S'!F:F,0)</f>
        <v>0</v>
      </c>
      <c r="C1339" s="95">
        <f>_xlfn.XLOOKUP(J1339,'F U L L   S E T S  (-10%)'!T:T,'F U L L   S E T S  (-10%)'!G:G,0)+_xlfn.XLOOKUP(J1339,'H O L D S'!S:S,'H O L D S'!F:F,0)</f>
        <v>0</v>
      </c>
      <c r="D1339" s="95" t="s">
        <v>499</v>
      </c>
      <c r="E1339" s="95">
        <f t="shared" si="95"/>
        <v>0</v>
      </c>
      <c r="F1339" s="95">
        <v>10086</v>
      </c>
      <c r="G1339" s="95">
        <f t="shared" si="94"/>
        <v>0</v>
      </c>
      <c r="J1339" s="91" t="s">
        <v>102</v>
      </c>
      <c r="K1339" s="91"/>
      <c r="L1339" s="91"/>
      <c r="M1339" s="91"/>
      <c r="N1339" s="91"/>
      <c r="O1339" s="91"/>
      <c r="P1339" s="91"/>
      <c r="Q1339" s="91"/>
      <c r="R1339" s="91"/>
      <c r="S1339" s="91"/>
    </row>
    <row r="1340" spans="1:19" hidden="1" x14ac:dyDescent="0.2">
      <c r="A1340" s="95" t="s">
        <v>619</v>
      </c>
      <c r="B1340" s="95">
        <f>_xlfn.XLOOKUP(D1340,'H O L D S'!S:S,'H O L D S'!F:F,0)</f>
        <v>0</v>
      </c>
      <c r="C1340" s="95">
        <f>_xlfn.XLOOKUP(J1340,'F U L L   S E T S  (-10%)'!T:T,'F U L L   S E T S  (-10%)'!G:G,0)+_xlfn.XLOOKUP(J1340,'H O L D S'!S:S,'H O L D S'!F:F,0)</f>
        <v>0</v>
      </c>
      <c r="D1340" s="95" t="s">
        <v>501</v>
      </c>
      <c r="E1340" s="95">
        <f t="shared" si="95"/>
        <v>0</v>
      </c>
      <c r="F1340" s="95">
        <v>10086</v>
      </c>
      <c r="G1340" s="95">
        <f t="shared" si="94"/>
        <v>0</v>
      </c>
      <c r="J1340" s="91" t="s">
        <v>102</v>
      </c>
      <c r="K1340" s="91"/>
      <c r="L1340" s="91"/>
      <c r="M1340" s="91"/>
      <c r="N1340" s="91"/>
      <c r="O1340" s="91"/>
      <c r="P1340" s="91"/>
      <c r="Q1340" s="91"/>
      <c r="R1340" s="91"/>
      <c r="S1340" s="91"/>
    </row>
    <row r="1341" spans="1:19" hidden="1" x14ac:dyDescent="0.2">
      <c r="A1341" s="161" t="s">
        <v>619</v>
      </c>
      <c r="B1341" s="161">
        <f>_xlfn.XLOOKUP(D1341,'H O L D S'!S:S,'H O L D S'!G:G,0)</f>
        <v>0</v>
      </c>
      <c r="C1341" s="161">
        <f>_xlfn.XLOOKUP(J1341,'F U L L   S E T S  (-10%)'!T:T,'F U L L   S E T S  (-10%)'!H:H,0)+_xlfn.XLOOKUP(J1341,'H O L D S'!S:S,'H O L D S'!G:G,0)</f>
        <v>0</v>
      </c>
      <c r="D1341" s="161" t="s">
        <v>483</v>
      </c>
      <c r="E1341" s="161">
        <f t="shared" si="95"/>
        <v>0</v>
      </c>
      <c r="F1341" s="161">
        <v>10088</v>
      </c>
      <c r="G1341" s="161">
        <f t="shared" si="94"/>
        <v>0</v>
      </c>
      <c r="J1341" s="91" t="s">
        <v>102</v>
      </c>
      <c r="K1341" s="91"/>
      <c r="L1341" s="91"/>
      <c r="M1341" s="91"/>
      <c r="N1341" s="91"/>
      <c r="O1341" s="91"/>
      <c r="P1341" s="91"/>
      <c r="Q1341" s="91"/>
      <c r="R1341" s="91"/>
      <c r="S1341" s="91"/>
    </row>
    <row r="1342" spans="1:19" hidden="1" x14ac:dyDescent="0.2">
      <c r="A1342" s="95" t="s">
        <v>619</v>
      </c>
      <c r="B1342" s="95">
        <f>_xlfn.XLOOKUP(D1342,'H O L D S'!S:S,'H O L D S'!G:G,0)</f>
        <v>0</v>
      </c>
      <c r="C1342" s="95">
        <f>_xlfn.XLOOKUP(J1342,'F U L L   S E T S  (-10%)'!T:T,'F U L L   S E T S  (-10%)'!H:H,0)+_xlfn.XLOOKUP(J1342,'H O L D S'!S:S,'H O L D S'!G:G,0)</f>
        <v>0</v>
      </c>
      <c r="D1342" s="95" t="s">
        <v>485</v>
      </c>
      <c r="E1342" s="95">
        <f t="shared" si="95"/>
        <v>0</v>
      </c>
      <c r="F1342" s="95">
        <v>10088</v>
      </c>
      <c r="G1342" s="95">
        <f t="shared" si="94"/>
        <v>0</v>
      </c>
      <c r="J1342" s="91" t="s">
        <v>102</v>
      </c>
      <c r="K1342" s="91"/>
      <c r="L1342" s="91"/>
      <c r="M1342" s="91"/>
      <c r="N1342" s="91"/>
      <c r="O1342" s="91"/>
      <c r="P1342" s="91"/>
      <c r="Q1342" s="91"/>
      <c r="R1342" s="91"/>
      <c r="S1342" s="91"/>
    </row>
    <row r="1343" spans="1:19" hidden="1" x14ac:dyDescent="0.2">
      <c r="A1343" s="95" t="s">
        <v>619</v>
      </c>
      <c r="B1343" s="95">
        <f>_xlfn.XLOOKUP(D1343,'H O L D S'!S:S,'H O L D S'!G:G,0)</f>
        <v>0</v>
      </c>
      <c r="C1343" s="95">
        <f>_xlfn.XLOOKUP(J1343,'F U L L   S E T S  (-10%)'!T:T,'F U L L   S E T S  (-10%)'!H:H,0)+_xlfn.XLOOKUP(J1343,'H O L D S'!S:S,'H O L D S'!G:G,0)</f>
        <v>0</v>
      </c>
      <c r="D1343" s="95" t="s">
        <v>487</v>
      </c>
      <c r="E1343" s="95">
        <f t="shared" si="95"/>
        <v>0</v>
      </c>
      <c r="F1343" s="95">
        <v>10088</v>
      </c>
      <c r="G1343" s="95">
        <f t="shared" si="94"/>
        <v>0</v>
      </c>
      <c r="J1343" s="91" t="s">
        <v>102</v>
      </c>
      <c r="K1343" s="91"/>
      <c r="L1343" s="91"/>
      <c r="M1343" s="91"/>
      <c r="N1343" s="91"/>
      <c r="O1343" s="91"/>
      <c r="P1343" s="91"/>
      <c r="Q1343" s="91"/>
      <c r="R1343" s="91"/>
      <c r="S1343" s="91"/>
    </row>
    <row r="1344" spans="1:19" hidden="1" x14ac:dyDescent="0.2">
      <c r="A1344" s="95" t="s">
        <v>619</v>
      </c>
      <c r="B1344" s="95">
        <f>_xlfn.XLOOKUP(D1344,'H O L D S'!S:S,'H O L D S'!G:G,0)</f>
        <v>0</v>
      </c>
      <c r="C1344" s="95">
        <f>_xlfn.XLOOKUP(J1344,'F U L L   S E T S  (-10%)'!T:T,'F U L L   S E T S  (-10%)'!H:H,0)+_xlfn.XLOOKUP(J1344,'H O L D S'!S:S,'H O L D S'!G:G,0)</f>
        <v>0</v>
      </c>
      <c r="D1344" s="95" t="s">
        <v>489</v>
      </c>
      <c r="E1344" s="95">
        <f t="shared" si="95"/>
        <v>0</v>
      </c>
      <c r="F1344" s="95">
        <v>10088</v>
      </c>
      <c r="G1344" s="95">
        <f t="shared" si="94"/>
        <v>0</v>
      </c>
      <c r="J1344" s="91" t="s">
        <v>102</v>
      </c>
      <c r="K1344" s="91"/>
      <c r="L1344" s="91"/>
      <c r="M1344" s="91"/>
      <c r="N1344" s="91"/>
      <c r="O1344" s="91"/>
      <c r="P1344" s="91"/>
      <c r="Q1344" s="91"/>
      <c r="R1344" s="91"/>
      <c r="S1344" s="91"/>
    </row>
    <row r="1345" spans="1:19" hidden="1" x14ac:dyDescent="0.2">
      <c r="A1345" s="95" t="s">
        <v>619</v>
      </c>
      <c r="B1345" s="95">
        <f>_xlfn.XLOOKUP(D1345,'H O L D S'!S:S,'H O L D S'!G:G,0)</f>
        <v>0</v>
      </c>
      <c r="C1345" s="95">
        <f>_xlfn.XLOOKUP(J1345,'F U L L   S E T S  (-10%)'!T:T,'F U L L   S E T S  (-10%)'!H:H,0)+_xlfn.XLOOKUP(J1345,'H O L D S'!S:S,'H O L D S'!G:G,0)</f>
        <v>0</v>
      </c>
      <c r="D1345" s="95" t="s">
        <v>491</v>
      </c>
      <c r="E1345" s="95">
        <f t="shared" si="95"/>
        <v>0</v>
      </c>
      <c r="F1345" s="95">
        <v>10088</v>
      </c>
      <c r="G1345" s="95">
        <f t="shared" si="94"/>
        <v>0</v>
      </c>
      <c r="J1345" s="91" t="s">
        <v>102</v>
      </c>
      <c r="K1345" s="91"/>
      <c r="L1345" s="91"/>
      <c r="M1345" s="91"/>
      <c r="N1345" s="91"/>
      <c r="O1345" s="91"/>
      <c r="P1345" s="91"/>
      <c r="Q1345" s="91"/>
      <c r="R1345" s="91"/>
      <c r="S1345" s="91"/>
    </row>
    <row r="1346" spans="1:19" hidden="1" x14ac:dyDescent="0.2">
      <c r="A1346" s="95" t="s">
        <v>619</v>
      </c>
      <c r="B1346" s="95">
        <f>_xlfn.XLOOKUP(D1346,'H O L D S'!S:S,'H O L D S'!G:G,0)</f>
        <v>0</v>
      </c>
      <c r="C1346" s="95">
        <f>_xlfn.XLOOKUP(J1346,'F U L L   S E T S  (-10%)'!T:T,'F U L L   S E T S  (-10%)'!H:H,0)+_xlfn.XLOOKUP(J1346,'H O L D S'!S:S,'H O L D S'!G:G,0)</f>
        <v>0</v>
      </c>
      <c r="D1346" s="95" t="s">
        <v>493</v>
      </c>
      <c r="E1346" s="95">
        <f t="shared" si="95"/>
        <v>0</v>
      </c>
      <c r="F1346" s="95">
        <v>10088</v>
      </c>
      <c r="G1346" s="95">
        <f t="shared" ref="G1346:G1409" si="96">IF(C1346&gt;0,10*C1346/E1346,0)</f>
        <v>0</v>
      </c>
      <c r="J1346" s="91" t="s">
        <v>102</v>
      </c>
      <c r="K1346" s="91"/>
      <c r="L1346" s="91"/>
      <c r="M1346" s="91"/>
      <c r="N1346" s="91"/>
      <c r="O1346" s="91"/>
      <c r="P1346" s="91"/>
      <c r="Q1346" s="91"/>
      <c r="R1346" s="91"/>
      <c r="S1346" s="91"/>
    </row>
    <row r="1347" spans="1:19" hidden="1" x14ac:dyDescent="0.2">
      <c r="A1347" s="95" t="s">
        <v>619</v>
      </c>
      <c r="B1347" s="95">
        <f>_xlfn.XLOOKUP(D1347,'H O L D S'!S:S,'H O L D S'!G:G,0)</f>
        <v>0</v>
      </c>
      <c r="C1347" s="95">
        <f>_xlfn.XLOOKUP(J1347,'F U L L   S E T S  (-10%)'!T:T,'F U L L   S E T S  (-10%)'!H:H,0)+_xlfn.XLOOKUP(J1347,'H O L D S'!S:S,'H O L D S'!G:G,0)</f>
        <v>0</v>
      </c>
      <c r="D1347" s="95" t="s">
        <v>495</v>
      </c>
      <c r="E1347" s="95">
        <f t="shared" si="95"/>
        <v>0</v>
      </c>
      <c r="F1347" s="95">
        <v>10088</v>
      </c>
      <c r="G1347" s="95">
        <f t="shared" si="96"/>
        <v>0</v>
      </c>
      <c r="J1347" s="91" t="s">
        <v>102</v>
      </c>
      <c r="K1347" s="91"/>
      <c r="L1347" s="91"/>
      <c r="M1347" s="91"/>
      <c r="N1347" s="91"/>
      <c r="O1347" s="91"/>
      <c r="P1347" s="91"/>
      <c r="Q1347" s="91"/>
      <c r="R1347" s="91"/>
      <c r="S1347" s="91"/>
    </row>
    <row r="1348" spans="1:19" hidden="1" x14ac:dyDescent="0.2">
      <c r="A1348" s="95" t="s">
        <v>619</v>
      </c>
      <c r="B1348" s="95">
        <f>_xlfn.XLOOKUP(D1348,'H O L D S'!S:S,'H O L D S'!G:G,0)</f>
        <v>0</v>
      </c>
      <c r="C1348" s="95">
        <f>_xlfn.XLOOKUP(J1348,'F U L L   S E T S  (-10%)'!T:T,'F U L L   S E T S  (-10%)'!H:H,0)+_xlfn.XLOOKUP(J1348,'H O L D S'!S:S,'H O L D S'!G:G,0)</f>
        <v>0</v>
      </c>
      <c r="D1348" s="95" t="s">
        <v>497</v>
      </c>
      <c r="E1348" s="95">
        <f t="shared" si="95"/>
        <v>0</v>
      </c>
      <c r="F1348" s="95">
        <v>10088</v>
      </c>
      <c r="G1348" s="95">
        <f t="shared" si="96"/>
        <v>0</v>
      </c>
      <c r="J1348" s="91" t="s">
        <v>102</v>
      </c>
      <c r="K1348" s="91"/>
      <c r="L1348" s="91"/>
      <c r="M1348" s="91"/>
      <c r="N1348" s="91"/>
      <c r="O1348" s="91"/>
      <c r="P1348" s="91"/>
      <c r="Q1348" s="91"/>
      <c r="R1348" s="91"/>
      <c r="S1348" s="91"/>
    </row>
    <row r="1349" spans="1:19" hidden="1" x14ac:dyDescent="0.2">
      <c r="A1349" s="95" t="s">
        <v>619</v>
      </c>
      <c r="B1349" s="95">
        <f>_xlfn.XLOOKUP(D1349,'H O L D S'!S:S,'H O L D S'!G:G,0)</f>
        <v>0</v>
      </c>
      <c r="C1349" s="95">
        <f>_xlfn.XLOOKUP(J1349,'F U L L   S E T S  (-10%)'!T:T,'F U L L   S E T S  (-10%)'!H:H,0)+_xlfn.XLOOKUP(J1349,'H O L D S'!S:S,'H O L D S'!G:G,0)</f>
        <v>0</v>
      </c>
      <c r="D1349" s="95" t="s">
        <v>499</v>
      </c>
      <c r="E1349" s="95">
        <f t="shared" si="95"/>
        <v>0</v>
      </c>
      <c r="F1349" s="95">
        <v>10088</v>
      </c>
      <c r="G1349" s="95">
        <f t="shared" si="96"/>
        <v>0</v>
      </c>
      <c r="J1349" s="91" t="s">
        <v>102</v>
      </c>
      <c r="K1349" s="91"/>
      <c r="L1349" s="91"/>
      <c r="M1349" s="91"/>
      <c r="N1349" s="91"/>
      <c r="O1349" s="91"/>
      <c r="P1349" s="91"/>
      <c r="Q1349" s="91"/>
      <c r="R1349" s="91"/>
      <c r="S1349" s="91"/>
    </row>
    <row r="1350" spans="1:19" hidden="1" x14ac:dyDescent="0.2">
      <c r="A1350" s="95" t="s">
        <v>619</v>
      </c>
      <c r="B1350" s="95">
        <f>_xlfn.XLOOKUP(D1350,'H O L D S'!S:S,'H O L D S'!G:G,0)</f>
        <v>0</v>
      </c>
      <c r="C1350" s="95">
        <f>_xlfn.XLOOKUP(J1350,'F U L L   S E T S  (-10%)'!T:T,'F U L L   S E T S  (-10%)'!H:H,0)+_xlfn.XLOOKUP(J1350,'H O L D S'!S:S,'H O L D S'!G:G,0)</f>
        <v>0</v>
      </c>
      <c r="D1350" s="95" t="s">
        <v>501</v>
      </c>
      <c r="E1350" s="95">
        <f t="shared" si="95"/>
        <v>0</v>
      </c>
      <c r="F1350" s="95">
        <v>10088</v>
      </c>
      <c r="G1350" s="95">
        <f t="shared" si="96"/>
        <v>0</v>
      </c>
      <c r="J1350" s="91" t="s">
        <v>102</v>
      </c>
      <c r="K1350" s="91"/>
      <c r="L1350" s="91"/>
      <c r="M1350" s="91"/>
      <c r="N1350" s="91"/>
      <c r="O1350" s="91"/>
      <c r="P1350" s="91"/>
      <c r="Q1350" s="91"/>
      <c r="R1350" s="91"/>
      <c r="S1350" s="91"/>
    </row>
    <row r="1351" spans="1:19" hidden="1" x14ac:dyDescent="0.2">
      <c r="A1351" s="161" t="s">
        <v>619</v>
      </c>
      <c r="B1351" s="161">
        <f>_xlfn.XLOOKUP(D1351,'H O L D S'!S:S,'H O L D S'!H:H,0)</f>
        <v>0</v>
      </c>
      <c r="C1351" s="161">
        <f>_xlfn.XLOOKUP(J1351,'F U L L   S E T S  (-10%)'!T:T,'F U L L   S E T S  (-10%)'!I:I,0)+_xlfn.XLOOKUP(J1351,'H O L D S'!S:S,'H O L D S'!H:H,0)</f>
        <v>0</v>
      </c>
      <c r="D1351" s="161" t="s">
        <v>483</v>
      </c>
      <c r="E1351" s="161">
        <f t="shared" si="95"/>
        <v>0</v>
      </c>
      <c r="F1351" s="161">
        <v>10089</v>
      </c>
      <c r="G1351" s="161">
        <f t="shared" si="96"/>
        <v>0</v>
      </c>
      <c r="J1351" s="91" t="s">
        <v>102</v>
      </c>
      <c r="K1351" s="91"/>
      <c r="L1351" s="91"/>
      <c r="M1351" s="91"/>
      <c r="N1351" s="91"/>
      <c r="O1351" s="91"/>
      <c r="P1351" s="91"/>
      <c r="Q1351" s="91"/>
      <c r="R1351" s="91"/>
      <c r="S1351" s="91"/>
    </row>
    <row r="1352" spans="1:19" hidden="1" x14ac:dyDescent="0.2">
      <c r="A1352" s="95" t="s">
        <v>619</v>
      </c>
      <c r="B1352" s="95">
        <f>_xlfn.XLOOKUP(D1352,'H O L D S'!S:S,'H O L D S'!H:H,0)</f>
        <v>0</v>
      </c>
      <c r="C1352" s="95">
        <f>_xlfn.XLOOKUP(J1352,'F U L L   S E T S  (-10%)'!T:T,'F U L L   S E T S  (-10%)'!I:I,0)+_xlfn.XLOOKUP(J1352,'H O L D S'!S:S,'H O L D S'!H:H,0)</f>
        <v>0</v>
      </c>
      <c r="D1352" s="95" t="s">
        <v>485</v>
      </c>
      <c r="E1352" s="95">
        <f t="shared" si="95"/>
        <v>0</v>
      </c>
      <c r="F1352" s="95">
        <v>10089</v>
      </c>
      <c r="G1352" s="95">
        <f t="shared" si="96"/>
        <v>0</v>
      </c>
      <c r="J1352" s="91" t="s">
        <v>102</v>
      </c>
      <c r="K1352" s="91"/>
      <c r="L1352" s="91"/>
      <c r="M1352" s="91"/>
      <c r="N1352" s="91"/>
      <c r="O1352" s="91"/>
      <c r="P1352" s="91"/>
      <c r="Q1352" s="91"/>
      <c r="R1352" s="91"/>
      <c r="S1352" s="91"/>
    </row>
    <row r="1353" spans="1:19" hidden="1" x14ac:dyDescent="0.2">
      <c r="A1353" s="95" t="s">
        <v>619</v>
      </c>
      <c r="B1353" s="95">
        <f>_xlfn.XLOOKUP(D1353,'H O L D S'!S:S,'H O L D S'!H:H,0)</f>
        <v>0</v>
      </c>
      <c r="C1353" s="95">
        <f>_xlfn.XLOOKUP(J1353,'F U L L   S E T S  (-10%)'!T:T,'F U L L   S E T S  (-10%)'!I:I,0)+_xlfn.XLOOKUP(J1353,'H O L D S'!S:S,'H O L D S'!H:H,0)</f>
        <v>0</v>
      </c>
      <c r="D1353" s="95" t="s">
        <v>487</v>
      </c>
      <c r="E1353" s="95">
        <f t="shared" si="95"/>
        <v>0</v>
      </c>
      <c r="F1353" s="95">
        <v>10089</v>
      </c>
      <c r="G1353" s="95">
        <f t="shared" si="96"/>
        <v>0</v>
      </c>
      <c r="J1353" s="91" t="s">
        <v>102</v>
      </c>
      <c r="K1353" s="91"/>
      <c r="L1353" s="91"/>
      <c r="M1353" s="91"/>
      <c r="N1353" s="91"/>
      <c r="O1353" s="91"/>
      <c r="P1353" s="91"/>
      <c r="Q1353" s="91"/>
      <c r="R1353" s="91"/>
      <c r="S1353" s="91"/>
    </row>
    <row r="1354" spans="1:19" hidden="1" x14ac:dyDescent="0.2">
      <c r="A1354" s="95" t="s">
        <v>619</v>
      </c>
      <c r="B1354" s="95">
        <f>_xlfn.XLOOKUP(D1354,'H O L D S'!S:S,'H O L D S'!H:H,0)</f>
        <v>0</v>
      </c>
      <c r="C1354" s="95">
        <f>_xlfn.XLOOKUP(J1354,'F U L L   S E T S  (-10%)'!T:T,'F U L L   S E T S  (-10%)'!I:I,0)+_xlfn.XLOOKUP(J1354,'H O L D S'!S:S,'H O L D S'!H:H,0)</f>
        <v>0</v>
      </c>
      <c r="D1354" s="95" t="s">
        <v>489</v>
      </c>
      <c r="E1354" s="95">
        <f t="shared" si="95"/>
        <v>0</v>
      </c>
      <c r="F1354" s="95">
        <v>10089</v>
      </c>
      <c r="G1354" s="95">
        <f t="shared" si="96"/>
        <v>0</v>
      </c>
      <c r="J1354" s="91" t="s">
        <v>102</v>
      </c>
      <c r="K1354" s="91"/>
      <c r="L1354" s="91"/>
      <c r="M1354" s="91"/>
      <c r="N1354" s="91"/>
      <c r="O1354" s="91"/>
      <c r="P1354" s="91"/>
      <c r="Q1354" s="91"/>
      <c r="R1354" s="91"/>
      <c r="S1354" s="91"/>
    </row>
    <row r="1355" spans="1:19" hidden="1" x14ac:dyDescent="0.2">
      <c r="A1355" s="95" t="s">
        <v>619</v>
      </c>
      <c r="B1355" s="95">
        <f>_xlfn.XLOOKUP(D1355,'H O L D S'!S:S,'H O L D S'!H:H,0)</f>
        <v>0</v>
      </c>
      <c r="C1355" s="95">
        <f>_xlfn.XLOOKUP(J1355,'F U L L   S E T S  (-10%)'!T:T,'F U L L   S E T S  (-10%)'!I:I,0)+_xlfn.XLOOKUP(J1355,'H O L D S'!S:S,'H O L D S'!H:H,0)</f>
        <v>0</v>
      </c>
      <c r="D1355" s="95" t="s">
        <v>491</v>
      </c>
      <c r="E1355" s="95">
        <f t="shared" si="95"/>
        <v>0</v>
      </c>
      <c r="F1355" s="95">
        <v>10089</v>
      </c>
      <c r="G1355" s="95">
        <f t="shared" si="96"/>
        <v>0</v>
      </c>
      <c r="J1355" s="91" t="s">
        <v>102</v>
      </c>
      <c r="K1355" s="91"/>
      <c r="L1355" s="91"/>
      <c r="M1355" s="91"/>
      <c r="N1355" s="91"/>
      <c r="O1355" s="91"/>
      <c r="P1355" s="91"/>
      <c r="Q1355" s="91"/>
      <c r="R1355" s="91"/>
      <c r="S1355" s="91"/>
    </row>
    <row r="1356" spans="1:19" hidden="1" x14ac:dyDescent="0.2">
      <c r="A1356" s="95" t="s">
        <v>619</v>
      </c>
      <c r="B1356" s="95">
        <f>_xlfn.XLOOKUP(D1356,'H O L D S'!S:S,'H O L D S'!H:H,0)</f>
        <v>0</v>
      </c>
      <c r="C1356" s="95">
        <f>_xlfn.XLOOKUP(J1356,'F U L L   S E T S  (-10%)'!T:T,'F U L L   S E T S  (-10%)'!I:I,0)+_xlfn.XLOOKUP(J1356,'H O L D S'!S:S,'H O L D S'!H:H,0)</f>
        <v>0</v>
      </c>
      <c r="D1356" s="95" t="s">
        <v>493</v>
      </c>
      <c r="E1356" s="95">
        <f t="shared" si="95"/>
        <v>0</v>
      </c>
      <c r="F1356" s="95">
        <v>10089</v>
      </c>
      <c r="G1356" s="95">
        <f t="shared" si="96"/>
        <v>0</v>
      </c>
      <c r="J1356" s="91" t="s">
        <v>102</v>
      </c>
      <c r="K1356" s="91"/>
      <c r="L1356" s="91"/>
      <c r="M1356" s="91"/>
      <c r="N1356" s="91"/>
      <c r="O1356" s="91"/>
      <c r="P1356" s="91"/>
      <c r="Q1356" s="91"/>
      <c r="R1356" s="91"/>
      <c r="S1356" s="91"/>
    </row>
    <row r="1357" spans="1:19" hidden="1" x14ac:dyDescent="0.2">
      <c r="A1357" s="95" t="s">
        <v>619</v>
      </c>
      <c r="B1357" s="95">
        <f>_xlfn.XLOOKUP(D1357,'H O L D S'!S:S,'H O L D S'!H:H,0)</f>
        <v>0</v>
      </c>
      <c r="C1357" s="95">
        <f>_xlfn.XLOOKUP(J1357,'F U L L   S E T S  (-10%)'!T:T,'F U L L   S E T S  (-10%)'!I:I,0)+_xlfn.XLOOKUP(J1357,'H O L D S'!S:S,'H O L D S'!H:H,0)</f>
        <v>0</v>
      </c>
      <c r="D1357" s="95" t="s">
        <v>495</v>
      </c>
      <c r="E1357" s="95">
        <f t="shared" si="95"/>
        <v>0</v>
      </c>
      <c r="F1357" s="95">
        <v>10089</v>
      </c>
      <c r="G1357" s="95">
        <f t="shared" si="96"/>
        <v>0</v>
      </c>
      <c r="J1357" s="91" t="s">
        <v>102</v>
      </c>
      <c r="K1357" s="91"/>
      <c r="L1357" s="91"/>
      <c r="M1357" s="91"/>
      <c r="N1357" s="91"/>
      <c r="O1357" s="91"/>
      <c r="P1357" s="91"/>
      <c r="Q1357" s="91"/>
      <c r="R1357" s="91"/>
      <c r="S1357" s="91"/>
    </row>
    <row r="1358" spans="1:19" hidden="1" x14ac:dyDescent="0.2">
      <c r="A1358" s="95" t="s">
        <v>619</v>
      </c>
      <c r="B1358" s="95">
        <f>_xlfn.XLOOKUP(D1358,'H O L D S'!S:S,'H O L D S'!H:H,0)</f>
        <v>0</v>
      </c>
      <c r="C1358" s="95">
        <f>_xlfn.XLOOKUP(J1358,'F U L L   S E T S  (-10%)'!T:T,'F U L L   S E T S  (-10%)'!I:I,0)+_xlfn.XLOOKUP(J1358,'H O L D S'!S:S,'H O L D S'!H:H,0)</f>
        <v>0</v>
      </c>
      <c r="D1358" s="95" t="s">
        <v>497</v>
      </c>
      <c r="E1358" s="95">
        <f t="shared" si="95"/>
        <v>0</v>
      </c>
      <c r="F1358" s="95">
        <v>10089</v>
      </c>
      <c r="G1358" s="95">
        <f t="shared" si="96"/>
        <v>0</v>
      </c>
      <c r="J1358" s="91" t="s">
        <v>102</v>
      </c>
      <c r="K1358" s="91"/>
      <c r="L1358" s="91"/>
      <c r="M1358" s="91"/>
      <c r="N1358" s="91"/>
      <c r="O1358" s="91"/>
      <c r="P1358" s="91"/>
      <c r="Q1358" s="91"/>
      <c r="R1358" s="91"/>
      <c r="S1358" s="91"/>
    </row>
    <row r="1359" spans="1:19" hidden="1" x14ac:dyDescent="0.2">
      <c r="A1359" s="95" t="s">
        <v>619</v>
      </c>
      <c r="B1359" s="95">
        <f>_xlfn.XLOOKUP(D1359,'H O L D S'!S:S,'H O L D S'!H:H,0)</f>
        <v>0</v>
      </c>
      <c r="C1359" s="95">
        <f>_xlfn.XLOOKUP(J1359,'F U L L   S E T S  (-10%)'!T:T,'F U L L   S E T S  (-10%)'!I:I,0)+_xlfn.XLOOKUP(J1359,'H O L D S'!S:S,'H O L D S'!H:H,0)</f>
        <v>0</v>
      </c>
      <c r="D1359" s="95" t="s">
        <v>499</v>
      </c>
      <c r="E1359" s="95">
        <f t="shared" si="95"/>
        <v>0</v>
      </c>
      <c r="F1359" s="95">
        <v>10089</v>
      </c>
      <c r="G1359" s="95">
        <f t="shared" si="96"/>
        <v>0</v>
      </c>
      <c r="J1359" s="91" t="s">
        <v>102</v>
      </c>
      <c r="K1359" s="91"/>
      <c r="L1359" s="91"/>
      <c r="M1359" s="91"/>
      <c r="N1359" s="91"/>
      <c r="O1359" s="91"/>
      <c r="P1359" s="91"/>
      <c r="Q1359" s="91"/>
      <c r="R1359" s="91"/>
      <c r="S1359" s="91"/>
    </row>
    <row r="1360" spans="1:19" hidden="1" x14ac:dyDescent="0.2">
      <c r="A1360" s="95" t="s">
        <v>619</v>
      </c>
      <c r="B1360" s="95">
        <f>_xlfn.XLOOKUP(D1360,'H O L D S'!S:S,'H O L D S'!H:H,0)</f>
        <v>0</v>
      </c>
      <c r="C1360" s="95">
        <f>_xlfn.XLOOKUP(J1360,'F U L L   S E T S  (-10%)'!T:T,'F U L L   S E T S  (-10%)'!I:I,0)+_xlfn.XLOOKUP(J1360,'H O L D S'!S:S,'H O L D S'!H:H,0)</f>
        <v>0</v>
      </c>
      <c r="D1360" s="95" t="s">
        <v>501</v>
      </c>
      <c r="E1360" s="95">
        <f t="shared" si="95"/>
        <v>0</v>
      </c>
      <c r="F1360" s="95">
        <v>10089</v>
      </c>
      <c r="G1360" s="95">
        <f t="shared" si="96"/>
        <v>0</v>
      </c>
      <c r="J1360" s="91" t="s">
        <v>102</v>
      </c>
      <c r="K1360" s="91"/>
      <c r="L1360" s="91"/>
      <c r="M1360" s="91"/>
      <c r="N1360" s="91"/>
      <c r="O1360" s="91"/>
      <c r="P1360" s="91"/>
      <c r="Q1360" s="91"/>
      <c r="R1360" s="91"/>
      <c r="S1360" s="91"/>
    </row>
    <row r="1361" spans="1:19" hidden="1" x14ac:dyDescent="0.2">
      <c r="A1361" s="161" t="s">
        <v>619</v>
      </c>
      <c r="B1361" s="161">
        <f>_xlfn.XLOOKUP(D1361,'H O L D S'!S:S,'H O L D S'!I:I,0)</f>
        <v>0</v>
      </c>
      <c r="C1361" s="161">
        <f>_xlfn.XLOOKUP(J1361,'F U L L   S E T S  (-10%)'!T:T,'F U L L   S E T S  (-10%)'!J:J,0)+_xlfn.XLOOKUP(J1361,'H O L D S'!S:S,'H O L D S'!I:I,0)</f>
        <v>0</v>
      </c>
      <c r="D1361" s="161" t="s">
        <v>483</v>
      </c>
      <c r="E1361" s="161">
        <f t="shared" si="95"/>
        <v>0</v>
      </c>
      <c r="F1361" s="161">
        <v>10090</v>
      </c>
      <c r="G1361" s="161">
        <f t="shared" si="96"/>
        <v>0</v>
      </c>
      <c r="J1361" s="91" t="s">
        <v>102</v>
      </c>
      <c r="K1361" s="91"/>
      <c r="L1361" s="91"/>
      <c r="M1361" s="91"/>
      <c r="N1361" s="91"/>
      <c r="O1361" s="91"/>
      <c r="P1361" s="91"/>
      <c r="Q1361" s="91"/>
      <c r="R1361" s="91"/>
      <c r="S1361" s="91"/>
    </row>
    <row r="1362" spans="1:19" hidden="1" x14ac:dyDescent="0.2">
      <c r="A1362" s="95" t="s">
        <v>619</v>
      </c>
      <c r="B1362" s="95">
        <f>_xlfn.XLOOKUP(D1362,'H O L D S'!S:S,'H O L D S'!I:I,0)</f>
        <v>0</v>
      </c>
      <c r="C1362" s="95">
        <f>_xlfn.XLOOKUP(J1362,'F U L L   S E T S  (-10%)'!T:T,'F U L L   S E T S  (-10%)'!J:J,0)+_xlfn.XLOOKUP(J1362,'H O L D S'!S:S,'H O L D S'!I:I,0)</f>
        <v>0</v>
      </c>
      <c r="D1362" s="95" t="s">
        <v>485</v>
      </c>
      <c r="E1362" s="95">
        <f t="shared" si="95"/>
        <v>0</v>
      </c>
      <c r="F1362" s="95">
        <v>10090</v>
      </c>
      <c r="G1362" s="95">
        <f t="shared" si="96"/>
        <v>0</v>
      </c>
      <c r="J1362" s="91" t="s">
        <v>102</v>
      </c>
      <c r="K1362" s="91"/>
      <c r="L1362" s="91"/>
      <c r="M1362" s="91"/>
      <c r="N1362" s="91"/>
      <c r="O1362" s="91"/>
      <c r="P1362" s="91"/>
      <c r="Q1362" s="91"/>
      <c r="R1362" s="91"/>
      <c r="S1362" s="91"/>
    </row>
    <row r="1363" spans="1:19" hidden="1" x14ac:dyDescent="0.2">
      <c r="A1363" s="95" t="s">
        <v>619</v>
      </c>
      <c r="B1363" s="95">
        <f>_xlfn.XLOOKUP(D1363,'H O L D S'!S:S,'H O L D S'!I:I,0)</f>
        <v>0</v>
      </c>
      <c r="C1363" s="95">
        <f>_xlfn.XLOOKUP(J1363,'F U L L   S E T S  (-10%)'!T:T,'F U L L   S E T S  (-10%)'!J:J,0)+_xlfn.XLOOKUP(J1363,'H O L D S'!S:S,'H O L D S'!I:I,0)</f>
        <v>0</v>
      </c>
      <c r="D1363" s="95" t="s">
        <v>487</v>
      </c>
      <c r="E1363" s="95">
        <f t="shared" si="95"/>
        <v>0</v>
      </c>
      <c r="F1363" s="95">
        <v>10090</v>
      </c>
      <c r="G1363" s="95">
        <f t="shared" si="96"/>
        <v>0</v>
      </c>
      <c r="J1363" s="91" t="s">
        <v>102</v>
      </c>
      <c r="K1363" s="91"/>
      <c r="L1363" s="91"/>
      <c r="M1363" s="91"/>
      <c r="N1363" s="91"/>
      <c r="O1363" s="91"/>
      <c r="P1363" s="91"/>
      <c r="Q1363" s="91"/>
      <c r="R1363" s="91"/>
      <c r="S1363" s="91"/>
    </row>
    <row r="1364" spans="1:19" hidden="1" x14ac:dyDescent="0.2">
      <c r="A1364" s="95" t="s">
        <v>619</v>
      </c>
      <c r="B1364" s="95">
        <f>_xlfn.XLOOKUP(D1364,'H O L D S'!S:S,'H O L D S'!I:I,0)</f>
        <v>0</v>
      </c>
      <c r="C1364" s="95">
        <f>_xlfn.XLOOKUP(J1364,'F U L L   S E T S  (-10%)'!T:T,'F U L L   S E T S  (-10%)'!J:J,0)+_xlfn.XLOOKUP(J1364,'H O L D S'!S:S,'H O L D S'!I:I,0)</f>
        <v>0</v>
      </c>
      <c r="D1364" s="95" t="s">
        <v>489</v>
      </c>
      <c r="E1364" s="95">
        <f t="shared" si="95"/>
        <v>0</v>
      </c>
      <c r="F1364" s="95">
        <v>10090</v>
      </c>
      <c r="G1364" s="95">
        <f t="shared" si="96"/>
        <v>0</v>
      </c>
      <c r="J1364" s="91" t="s">
        <v>102</v>
      </c>
      <c r="K1364" s="91"/>
      <c r="L1364" s="91"/>
      <c r="M1364" s="91"/>
      <c r="N1364" s="91"/>
      <c r="O1364" s="91"/>
      <c r="P1364" s="91"/>
      <c r="Q1364" s="91"/>
      <c r="R1364" s="91"/>
      <c r="S1364" s="91"/>
    </row>
    <row r="1365" spans="1:19" hidden="1" x14ac:dyDescent="0.2">
      <c r="A1365" s="95" t="s">
        <v>619</v>
      </c>
      <c r="B1365" s="95">
        <f>_xlfn.XLOOKUP(D1365,'H O L D S'!S:S,'H O L D S'!I:I,0)</f>
        <v>0</v>
      </c>
      <c r="C1365" s="95">
        <f>_xlfn.XLOOKUP(J1365,'F U L L   S E T S  (-10%)'!T:T,'F U L L   S E T S  (-10%)'!J:J,0)+_xlfn.XLOOKUP(J1365,'H O L D S'!S:S,'H O L D S'!I:I,0)</f>
        <v>0</v>
      </c>
      <c r="D1365" s="95" t="s">
        <v>491</v>
      </c>
      <c r="E1365" s="95">
        <f t="shared" si="95"/>
        <v>0</v>
      </c>
      <c r="F1365" s="95">
        <v>10090</v>
      </c>
      <c r="G1365" s="95">
        <f t="shared" si="96"/>
        <v>0</v>
      </c>
      <c r="J1365" s="91" t="s">
        <v>102</v>
      </c>
      <c r="K1365" s="91"/>
      <c r="L1365" s="91"/>
      <c r="M1365" s="91"/>
      <c r="N1365" s="91"/>
      <c r="O1365" s="91"/>
      <c r="P1365" s="91"/>
      <c r="Q1365" s="91"/>
      <c r="R1365" s="91"/>
      <c r="S1365" s="91"/>
    </row>
    <row r="1366" spans="1:19" hidden="1" x14ac:dyDescent="0.2">
      <c r="A1366" s="95" t="s">
        <v>619</v>
      </c>
      <c r="B1366" s="95">
        <f>_xlfn.XLOOKUP(D1366,'H O L D S'!S:S,'H O L D S'!I:I,0)</f>
        <v>0</v>
      </c>
      <c r="C1366" s="95">
        <f>_xlfn.XLOOKUP(J1366,'F U L L   S E T S  (-10%)'!T:T,'F U L L   S E T S  (-10%)'!J:J,0)+_xlfn.XLOOKUP(J1366,'H O L D S'!S:S,'H O L D S'!I:I,0)</f>
        <v>0</v>
      </c>
      <c r="D1366" s="95" t="s">
        <v>493</v>
      </c>
      <c r="E1366" s="95">
        <f t="shared" si="95"/>
        <v>0</v>
      </c>
      <c r="F1366" s="95">
        <v>10090</v>
      </c>
      <c r="G1366" s="95">
        <f t="shared" si="96"/>
        <v>0</v>
      </c>
      <c r="J1366" s="91" t="s">
        <v>102</v>
      </c>
      <c r="K1366" s="91"/>
      <c r="L1366" s="91"/>
      <c r="M1366" s="91"/>
      <c r="N1366" s="91"/>
      <c r="O1366" s="91"/>
      <c r="P1366" s="91"/>
      <c r="Q1366" s="91"/>
      <c r="R1366" s="91"/>
      <c r="S1366" s="91"/>
    </row>
    <row r="1367" spans="1:19" hidden="1" x14ac:dyDescent="0.2">
      <c r="A1367" s="95" t="s">
        <v>619</v>
      </c>
      <c r="B1367" s="95">
        <f>_xlfn.XLOOKUP(D1367,'H O L D S'!S:S,'H O L D S'!I:I,0)</f>
        <v>0</v>
      </c>
      <c r="C1367" s="95">
        <f>_xlfn.XLOOKUP(J1367,'F U L L   S E T S  (-10%)'!T:T,'F U L L   S E T S  (-10%)'!J:J,0)+_xlfn.XLOOKUP(J1367,'H O L D S'!S:S,'H O L D S'!I:I,0)</f>
        <v>0</v>
      </c>
      <c r="D1367" s="95" t="s">
        <v>495</v>
      </c>
      <c r="E1367" s="95">
        <f t="shared" ref="E1367:E1430" si="97">SUM(B1367:C1367)</f>
        <v>0</v>
      </c>
      <c r="F1367" s="95">
        <v>10090</v>
      </c>
      <c r="G1367" s="95">
        <f t="shared" si="96"/>
        <v>0</v>
      </c>
      <c r="J1367" s="91" t="s">
        <v>102</v>
      </c>
      <c r="K1367" s="91"/>
      <c r="L1367" s="91"/>
      <c r="M1367" s="91"/>
      <c r="N1367" s="91"/>
      <c r="O1367" s="91"/>
      <c r="P1367" s="91"/>
      <c r="Q1367" s="91"/>
      <c r="R1367" s="91"/>
      <c r="S1367" s="91"/>
    </row>
    <row r="1368" spans="1:19" hidden="1" x14ac:dyDescent="0.2">
      <c r="A1368" s="95" t="s">
        <v>619</v>
      </c>
      <c r="B1368" s="95">
        <f>_xlfn.XLOOKUP(D1368,'H O L D S'!S:S,'H O L D S'!I:I,0)</f>
        <v>0</v>
      </c>
      <c r="C1368" s="95">
        <f>_xlfn.XLOOKUP(J1368,'F U L L   S E T S  (-10%)'!T:T,'F U L L   S E T S  (-10%)'!J:J,0)+_xlfn.XLOOKUP(J1368,'H O L D S'!S:S,'H O L D S'!I:I,0)</f>
        <v>0</v>
      </c>
      <c r="D1368" s="95" t="s">
        <v>497</v>
      </c>
      <c r="E1368" s="95">
        <f t="shared" si="97"/>
        <v>0</v>
      </c>
      <c r="F1368" s="95">
        <v>10090</v>
      </c>
      <c r="G1368" s="95">
        <f t="shared" si="96"/>
        <v>0</v>
      </c>
      <c r="J1368" s="91" t="s">
        <v>102</v>
      </c>
      <c r="K1368" s="91"/>
      <c r="L1368" s="91"/>
      <c r="M1368" s="91"/>
      <c r="N1368" s="91"/>
      <c r="O1368" s="91"/>
      <c r="P1368" s="91"/>
      <c r="Q1368" s="91"/>
      <c r="R1368" s="91"/>
      <c r="S1368" s="91"/>
    </row>
    <row r="1369" spans="1:19" hidden="1" x14ac:dyDescent="0.2">
      <c r="A1369" s="95" t="s">
        <v>619</v>
      </c>
      <c r="B1369" s="95">
        <f>_xlfn.XLOOKUP(D1369,'H O L D S'!S:S,'H O L D S'!I:I,0)</f>
        <v>0</v>
      </c>
      <c r="C1369" s="95">
        <f>_xlfn.XLOOKUP(J1369,'F U L L   S E T S  (-10%)'!T:T,'F U L L   S E T S  (-10%)'!J:J,0)+_xlfn.XLOOKUP(J1369,'H O L D S'!S:S,'H O L D S'!I:I,0)</f>
        <v>0</v>
      </c>
      <c r="D1369" s="95" t="s">
        <v>499</v>
      </c>
      <c r="E1369" s="95">
        <f t="shared" si="97"/>
        <v>0</v>
      </c>
      <c r="F1369" s="95">
        <v>10090</v>
      </c>
      <c r="G1369" s="95">
        <f t="shared" si="96"/>
        <v>0</v>
      </c>
      <c r="J1369" s="91" t="s">
        <v>102</v>
      </c>
      <c r="K1369" s="91"/>
      <c r="L1369" s="91"/>
      <c r="M1369" s="91"/>
      <c r="N1369" s="91"/>
      <c r="O1369" s="91"/>
      <c r="P1369" s="91"/>
      <c r="Q1369" s="91"/>
      <c r="R1369" s="91"/>
      <c r="S1369" s="91"/>
    </row>
    <row r="1370" spans="1:19" hidden="1" x14ac:dyDescent="0.2">
      <c r="A1370" s="95" t="s">
        <v>619</v>
      </c>
      <c r="B1370" s="95">
        <f>_xlfn.XLOOKUP(D1370,'H O L D S'!S:S,'H O L D S'!I:I,0)</f>
        <v>0</v>
      </c>
      <c r="C1370" s="95">
        <f>_xlfn.XLOOKUP(J1370,'F U L L   S E T S  (-10%)'!T:T,'F U L L   S E T S  (-10%)'!J:J,0)+_xlfn.XLOOKUP(J1370,'H O L D S'!S:S,'H O L D S'!I:I,0)</f>
        <v>0</v>
      </c>
      <c r="D1370" s="95" t="s">
        <v>501</v>
      </c>
      <c r="E1370" s="95">
        <f t="shared" si="97"/>
        <v>0</v>
      </c>
      <c r="F1370" s="95">
        <v>10090</v>
      </c>
      <c r="G1370" s="95">
        <f t="shared" si="96"/>
        <v>0</v>
      </c>
      <c r="J1370" s="91" t="s">
        <v>102</v>
      </c>
      <c r="K1370" s="91"/>
      <c r="L1370" s="91"/>
      <c r="M1370" s="91"/>
      <c r="N1370" s="91"/>
      <c r="O1370" s="91"/>
      <c r="P1370" s="91"/>
      <c r="Q1370" s="91"/>
      <c r="R1370" s="91"/>
      <c r="S1370" s="91"/>
    </row>
    <row r="1371" spans="1:19" hidden="1" x14ac:dyDescent="0.2">
      <c r="A1371" s="161" t="s">
        <v>619</v>
      </c>
      <c r="B1371" s="161">
        <f>_xlfn.XLOOKUP(D1371,'H O L D S'!S:S,'H O L D S'!J:J,0)</f>
        <v>0</v>
      </c>
      <c r="C1371" s="161">
        <f>_xlfn.XLOOKUP(J1371,'F U L L   S E T S  (-10%)'!T:T,'F U L L   S E T S  (-10%)'!K:K,0)+_xlfn.XLOOKUP(J1371,'H O L D S'!S:S,'H O L D S'!J:J,0)</f>
        <v>0</v>
      </c>
      <c r="D1371" s="161" t="s">
        <v>483</v>
      </c>
      <c r="E1371" s="161">
        <f t="shared" si="97"/>
        <v>0</v>
      </c>
      <c r="F1371" s="161">
        <v>10091</v>
      </c>
      <c r="G1371" s="161">
        <f t="shared" si="96"/>
        <v>0</v>
      </c>
      <c r="J1371" s="91" t="s">
        <v>102</v>
      </c>
      <c r="K1371" s="91"/>
      <c r="L1371" s="91"/>
      <c r="M1371" s="91"/>
      <c r="N1371" s="91"/>
      <c r="O1371" s="91"/>
      <c r="P1371" s="91"/>
      <c r="Q1371" s="91"/>
      <c r="R1371" s="91"/>
      <c r="S1371" s="91"/>
    </row>
    <row r="1372" spans="1:19" hidden="1" x14ac:dyDescent="0.2">
      <c r="A1372" s="95" t="s">
        <v>619</v>
      </c>
      <c r="B1372" s="95">
        <f>_xlfn.XLOOKUP(D1372,'H O L D S'!S:S,'H O L D S'!J:J,0)</f>
        <v>0</v>
      </c>
      <c r="C1372" s="95">
        <f>_xlfn.XLOOKUP(J1372,'F U L L   S E T S  (-10%)'!T:T,'F U L L   S E T S  (-10%)'!K:K,0)+_xlfn.XLOOKUP(J1372,'H O L D S'!S:S,'H O L D S'!J:J,0)</f>
        <v>0</v>
      </c>
      <c r="D1372" s="95" t="s">
        <v>485</v>
      </c>
      <c r="E1372" s="95">
        <f t="shared" si="97"/>
        <v>0</v>
      </c>
      <c r="F1372" s="95">
        <v>10091</v>
      </c>
      <c r="G1372" s="95">
        <f t="shared" si="96"/>
        <v>0</v>
      </c>
      <c r="J1372" s="91" t="s">
        <v>102</v>
      </c>
      <c r="K1372" s="91"/>
      <c r="L1372" s="91"/>
      <c r="M1372" s="91"/>
      <c r="N1372" s="91"/>
      <c r="O1372" s="91"/>
      <c r="P1372" s="91"/>
      <c r="Q1372" s="91"/>
      <c r="R1372" s="91"/>
      <c r="S1372" s="91"/>
    </row>
    <row r="1373" spans="1:19" hidden="1" x14ac:dyDescent="0.2">
      <c r="A1373" s="95" t="s">
        <v>619</v>
      </c>
      <c r="B1373" s="95">
        <f>_xlfn.XLOOKUP(D1373,'H O L D S'!S:S,'H O L D S'!J:J,0)</f>
        <v>0</v>
      </c>
      <c r="C1373" s="95">
        <f>_xlfn.XLOOKUP(J1373,'F U L L   S E T S  (-10%)'!T:T,'F U L L   S E T S  (-10%)'!K:K,0)+_xlfn.XLOOKUP(J1373,'H O L D S'!S:S,'H O L D S'!J:J,0)</f>
        <v>0</v>
      </c>
      <c r="D1373" s="95" t="s">
        <v>487</v>
      </c>
      <c r="E1373" s="95">
        <f t="shared" si="97"/>
        <v>0</v>
      </c>
      <c r="F1373" s="95">
        <v>10091</v>
      </c>
      <c r="G1373" s="95">
        <f t="shared" si="96"/>
        <v>0</v>
      </c>
      <c r="J1373" s="91" t="s">
        <v>102</v>
      </c>
      <c r="K1373" s="91"/>
      <c r="L1373" s="91"/>
      <c r="M1373" s="91"/>
      <c r="N1373" s="91"/>
      <c r="O1373" s="91"/>
      <c r="P1373" s="91"/>
      <c r="Q1373" s="91"/>
      <c r="R1373" s="91"/>
      <c r="S1373" s="91"/>
    </row>
    <row r="1374" spans="1:19" hidden="1" x14ac:dyDescent="0.2">
      <c r="A1374" s="95" t="s">
        <v>619</v>
      </c>
      <c r="B1374" s="95">
        <f>_xlfn.XLOOKUP(D1374,'H O L D S'!S:S,'H O L D S'!J:J,0)</f>
        <v>0</v>
      </c>
      <c r="C1374" s="95">
        <f>_xlfn.XLOOKUP(J1374,'F U L L   S E T S  (-10%)'!T:T,'F U L L   S E T S  (-10%)'!K:K,0)+_xlfn.XLOOKUP(J1374,'H O L D S'!S:S,'H O L D S'!J:J,0)</f>
        <v>0</v>
      </c>
      <c r="D1374" s="95" t="s">
        <v>489</v>
      </c>
      <c r="E1374" s="95">
        <f t="shared" si="97"/>
        <v>0</v>
      </c>
      <c r="F1374" s="95">
        <v>10091</v>
      </c>
      <c r="G1374" s="95">
        <f t="shared" si="96"/>
        <v>0</v>
      </c>
      <c r="J1374" s="91" t="s">
        <v>102</v>
      </c>
      <c r="K1374" s="91"/>
      <c r="L1374" s="91"/>
      <c r="M1374" s="91"/>
      <c r="N1374" s="91"/>
      <c r="O1374" s="91"/>
      <c r="P1374" s="91"/>
      <c r="Q1374" s="91"/>
      <c r="R1374" s="91"/>
      <c r="S1374" s="91"/>
    </row>
    <row r="1375" spans="1:19" hidden="1" x14ac:dyDescent="0.2">
      <c r="A1375" s="95" t="s">
        <v>619</v>
      </c>
      <c r="B1375" s="95">
        <f>_xlfn.XLOOKUP(D1375,'H O L D S'!S:S,'H O L D S'!J:J,0)</f>
        <v>0</v>
      </c>
      <c r="C1375" s="95">
        <f>_xlfn.XLOOKUP(J1375,'F U L L   S E T S  (-10%)'!T:T,'F U L L   S E T S  (-10%)'!K:K,0)+_xlfn.XLOOKUP(J1375,'H O L D S'!S:S,'H O L D S'!J:J,0)</f>
        <v>0</v>
      </c>
      <c r="D1375" s="95" t="s">
        <v>491</v>
      </c>
      <c r="E1375" s="95">
        <f t="shared" si="97"/>
        <v>0</v>
      </c>
      <c r="F1375" s="95">
        <v>10091</v>
      </c>
      <c r="G1375" s="95">
        <f t="shared" si="96"/>
        <v>0</v>
      </c>
      <c r="J1375" s="91" t="s">
        <v>102</v>
      </c>
      <c r="K1375" s="91"/>
      <c r="L1375" s="91"/>
      <c r="M1375" s="91"/>
      <c r="N1375" s="91"/>
      <c r="O1375" s="91"/>
      <c r="P1375" s="91"/>
      <c r="Q1375" s="91"/>
      <c r="R1375" s="91"/>
      <c r="S1375" s="91"/>
    </row>
    <row r="1376" spans="1:19" hidden="1" x14ac:dyDescent="0.2">
      <c r="A1376" s="95" t="s">
        <v>619</v>
      </c>
      <c r="B1376" s="95">
        <f>_xlfn.XLOOKUP(D1376,'H O L D S'!S:S,'H O L D S'!J:J,0)</f>
        <v>0</v>
      </c>
      <c r="C1376" s="95">
        <f>_xlfn.XLOOKUP(J1376,'F U L L   S E T S  (-10%)'!T:T,'F U L L   S E T S  (-10%)'!K:K,0)+_xlfn.XLOOKUP(J1376,'H O L D S'!S:S,'H O L D S'!J:J,0)</f>
        <v>0</v>
      </c>
      <c r="D1376" s="95" t="s">
        <v>493</v>
      </c>
      <c r="E1376" s="95">
        <f t="shared" si="97"/>
        <v>0</v>
      </c>
      <c r="F1376" s="95">
        <v>10091</v>
      </c>
      <c r="G1376" s="95">
        <f t="shared" si="96"/>
        <v>0</v>
      </c>
      <c r="J1376" s="91" t="s">
        <v>102</v>
      </c>
      <c r="K1376" s="91"/>
      <c r="L1376" s="91"/>
      <c r="M1376" s="91"/>
      <c r="N1376" s="91"/>
      <c r="O1376" s="91"/>
      <c r="P1376" s="91"/>
      <c r="Q1376" s="91"/>
      <c r="R1376" s="91"/>
      <c r="S1376" s="91"/>
    </row>
    <row r="1377" spans="1:19" hidden="1" x14ac:dyDescent="0.2">
      <c r="A1377" s="95" t="s">
        <v>619</v>
      </c>
      <c r="B1377" s="95">
        <f>_xlfn.XLOOKUP(D1377,'H O L D S'!S:S,'H O L D S'!J:J,0)</f>
        <v>0</v>
      </c>
      <c r="C1377" s="95">
        <f>_xlfn.XLOOKUP(J1377,'F U L L   S E T S  (-10%)'!T:T,'F U L L   S E T S  (-10%)'!K:K,0)+_xlfn.XLOOKUP(J1377,'H O L D S'!S:S,'H O L D S'!J:J,0)</f>
        <v>0</v>
      </c>
      <c r="D1377" s="95" t="s">
        <v>495</v>
      </c>
      <c r="E1377" s="95">
        <f t="shared" si="97"/>
        <v>0</v>
      </c>
      <c r="F1377" s="95">
        <v>10091</v>
      </c>
      <c r="G1377" s="95">
        <f t="shared" si="96"/>
        <v>0</v>
      </c>
      <c r="J1377" s="91" t="s">
        <v>102</v>
      </c>
      <c r="K1377" s="91"/>
      <c r="L1377" s="91"/>
      <c r="M1377" s="91"/>
      <c r="N1377" s="91"/>
      <c r="O1377" s="91"/>
      <c r="P1377" s="91"/>
      <c r="Q1377" s="91"/>
      <c r="R1377" s="91"/>
      <c r="S1377" s="91"/>
    </row>
    <row r="1378" spans="1:19" hidden="1" x14ac:dyDescent="0.2">
      <c r="A1378" s="95" t="s">
        <v>619</v>
      </c>
      <c r="B1378" s="95">
        <f>_xlfn.XLOOKUP(D1378,'H O L D S'!S:S,'H O L D S'!J:J,0)</f>
        <v>0</v>
      </c>
      <c r="C1378" s="95">
        <f>_xlfn.XLOOKUP(J1378,'F U L L   S E T S  (-10%)'!T:T,'F U L L   S E T S  (-10%)'!K:K,0)+_xlfn.XLOOKUP(J1378,'H O L D S'!S:S,'H O L D S'!J:J,0)</f>
        <v>0</v>
      </c>
      <c r="D1378" s="95" t="s">
        <v>497</v>
      </c>
      <c r="E1378" s="95">
        <f t="shared" si="97"/>
        <v>0</v>
      </c>
      <c r="F1378" s="95">
        <v>10091</v>
      </c>
      <c r="G1378" s="95">
        <f t="shared" si="96"/>
        <v>0</v>
      </c>
      <c r="J1378" s="91" t="s">
        <v>102</v>
      </c>
      <c r="K1378" s="91"/>
      <c r="L1378" s="91"/>
      <c r="M1378" s="91"/>
      <c r="N1378" s="91"/>
      <c r="O1378" s="91"/>
      <c r="P1378" s="91"/>
      <c r="Q1378" s="91"/>
      <c r="R1378" s="91"/>
      <c r="S1378" s="91"/>
    </row>
    <row r="1379" spans="1:19" hidden="1" x14ac:dyDescent="0.2">
      <c r="A1379" s="95" t="s">
        <v>619</v>
      </c>
      <c r="B1379" s="95">
        <f>_xlfn.XLOOKUP(D1379,'H O L D S'!S:S,'H O L D S'!J:J,0)</f>
        <v>0</v>
      </c>
      <c r="C1379" s="95">
        <f>_xlfn.XLOOKUP(J1379,'F U L L   S E T S  (-10%)'!T:T,'F U L L   S E T S  (-10%)'!K:K,0)+_xlfn.XLOOKUP(J1379,'H O L D S'!S:S,'H O L D S'!J:J,0)</f>
        <v>0</v>
      </c>
      <c r="D1379" s="95" t="s">
        <v>499</v>
      </c>
      <c r="E1379" s="95">
        <f t="shared" si="97"/>
        <v>0</v>
      </c>
      <c r="F1379" s="95">
        <v>10091</v>
      </c>
      <c r="G1379" s="95">
        <f t="shared" si="96"/>
        <v>0</v>
      </c>
      <c r="J1379" s="91" t="s">
        <v>102</v>
      </c>
      <c r="K1379" s="91"/>
      <c r="L1379" s="91"/>
      <c r="M1379" s="91"/>
      <c r="N1379" s="91"/>
      <c r="O1379" s="91"/>
      <c r="P1379" s="91"/>
      <c r="Q1379" s="91"/>
      <c r="R1379" s="91"/>
      <c r="S1379" s="91"/>
    </row>
    <row r="1380" spans="1:19" hidden="1" x14ac:dyDescent="0.2">
      <c r="A1380" s="95" t="s">
        <v>619</v>
      </c>
      <c r="B1380" s="95">
        <f>_xlfn.XLOOKUP(D1380,'H O L D S'!S:S,'H O L D S'!J:J,0)</f>
        <v>0</v>
      </c>
      <c r="C1380" s="95">
        <f>_xlfn.XLOOKUP(J1380,'F U L L   S E T S  (-10%)'!T:T,'F U L L   S E T S  (-10%)'!K:K,0)+_xlfn.XLOOKUP(J1380,'H O L D S'!S:S,'H O L D S'!J:J,0)</f>
        <v>0</v>
      </c>
      <c r="D1380" s="95" t="s">
        <v>501</v>
      </c>
      <c r="E1380" s="95">
        <f t="shared" si="97"/>
        <v>0</v>
      </c>
      <c r="F1380" s="95">
        <v>10091</v>
      </c>
      <c r="G1380" s="95">
        <f t="shared" si="96"/>
        <v>0</v>
      </c>
      <c r="J1380" s="91" t="s">
        <v>102</v>
      </c>
      <c r="K1380" s="91"/>
      <c r="L1380" s="91"/>
      <c r="M1380" s="91"/>
      <c r="N1380" s="91"/>
      <c r="O1380" s="91"/>
      <c r="P1380" s="91"/>
      <c r="Q1380" s="91"/>
      <c r="R1380" s="91"/>
      <c r="S1380" s="91"/>
    </row>
    <row r="1381" spans="1:19" hidden="1" x14ac:dyDescent="0.2">
      <c r="A1381" s="161" t="s">
        <v>619</v>
      </c>
      <c r="B1381" s="161">
        <f>_xlfn.XLOOKUP(D1381,'H O L D S'!S:S,'H O L D S'!K:K,0)</f>
        <v>0</v>
      </c>
      <c r="C1381" s="161">
        <f>_xlfn.XLOOKUP(J1381,'F U L L   S E T S  (-10%)'!T:T,'F U L L   S E T S  (-10%)'!L:L,0)+_xlfn.XLOOKUP(J1381,'H O L D S'!S:S,'H O L D S'!K:K,0)</f>
        <v>0</v>
      </c>
      <c r="D1381" s="161" t="s">
        <v>483</v>
      </c>
      <c r="E1381" s="161">
        <f t="shared" si="97"/>
        <v>0</v>
      </c>
      <c r="F1381" s="161">
        <v>10094</v>
      </c>
      <c r="G1381" s="161">
        <f t="shared" si="96"/>
        <v>0</v>
      </c>
      <c r="J1381" s="91" t="s">
        <v>102</v>
      </c>
      <c r="K1381" s="91"/>
      <c r="L1381" s="91"/>
      <c r="M1381" s="91"/>
      <c r="N1381" s="91"/>
      <c r="O1381" s="91"/>
      <c r="P1381" s="91"/>
      <c r="Q1381" s="91"/>
      <c r="R1381" s="91"/>
      <c r="S1381" s="91"/>
    </row>
    <row r="1382" spans="1:19" hidden="1" x14ac:dyDescent="0.2">
      <c r="A1382" s="95" t="s">
        <v>619</v>
      </c>
      <c r="B1382" s="95">
        <f>_xlfn.XLOOKUP(D1382,'H O L D S'!S:S,'H O L D S'!K:K,0)</f>
        <v>0</v>
      </c>
      <c r="C1382" s="95">
        <f>_xlfn.XLOOKUP(J1382,'F U L L   S E T S  (-10%)'!T:T,'F U L L   S E T S  (-10%)'!L:L,0)+_xlfn.XLOOKUP(J1382,'H O L D S'!S:S,'H O L D S'!K:K,0)</f>
        <v>0</v>
      </c>
      <c r="D1382" s="95" t="s">
        <v>485</v>
      </c>
      <c r="E1382" s="95">
        <f t="shared" si="97"/>
        <v>0</v>
      </c>
      <c r="F1382" s="95">
        <v>10094</v>
      </c>
      <c r="G1382" s="95">
        <f t="shared" si="96"/>
        <v>0</v>
      </c>
      <c r="J1382" s="91" t="s">
        <v>102</v>
      </c>
      <c r="K1382" s="91"/>
      <c r="L1382" s="91"/>
      <c r="M1382" s="91"/>
      <c r="N1382" s="91"/>
      <c r="O1382" s="91"/>
      <c r="P1382" s="91"/>
      <c r="Q1382" s="91"/>
      <c r="R1382" s="91"/>
      <c r="S1382" s="91"/>
    </row>
    <row r="1383" spans="1:19" hidden="1" x14ac:dyDescent="0.2">
      <c r="A1383" s="95" t="s">
        <v>619</v>
      </c>
      <c r="B1383" s="95">
        <f>_xlfn.XLOOKUP(D1383,'H O L D S'!S:S,'H O L D S'!K:K,0)</f>
        <v>0</v>
      </c>
      <c r="C1383" s="95">
        <f>_xlfn.XLOOKUP(J1383,'F U L L   S E T S  (-10%)'!T:T,'F U L L   S E T S  (-10%)'!L:L,0)+_xlfn.XLOOKUP(J1383,'H O L D S'!S:S,'H O L D S'!K:K,0)</f>
        <v>0</v>
      </c>
      <c r="D1383" s="95" t="s">
        <v>487</v>
      </c>
      <c r="E1383" s="95">
        <f t="shared" si="97"/>
        <v>0</v>
      </c>
      <c r="F1383" s="95">
        <v>10094</v>
      </c>
      <c r="G1383" s="95">
        <f t="shared" si="96"/>
        <v>0</v>
      </c>
      <c r="J1383" s="91" t="s">
        <v>102</v>
      </c>
      <c r="K1383" s="91"/>
      <c r="L1383" s="91"/>
      <c r="M1383" s="91"/>
      <c r="N1383" s="91"/>
      <c r="O1383" s="91"/>
      <c r="P1383" s="91"/>
      <c r="Q1383" s="91"/>
      <c r="R1383" s="91"/>
      <c r="S1383" s="91"/>
    </row>
    <row r="1384" spans="1:19" hidden="1" x14ac:dyDescent="0.2">
      <c r="A1384" s="95" t="s">
        <v>619</v>
      </c>
      <c r="B1384" s="95">
        <f>_xlfn.XLOOKUP(D1384,'H O L D S'!S:S,'H O L D S'!K:K,0)</f>
        <v>0</v>
      </c>
      <c r="C1384" s="95">
        <f>_xlfn.XLOOKUP(J1384,'F U L L   S E T S  (-10%)'!T:T,'F U L L   S E T S  (-10%)'!L:L,0)+_xlfn.XLOOKUP(J1384,'H O L D S'!S:S,'H O L D S'!K:K,0)</f>
        <v>0</v>
      </c>
      <c r="D1384" s="95" t="s">
        <v>489</v>
      </c>
      <c r="E1384" s="95">
        <f t="shared" si="97"/>
        <v>0</v>
      </c>
      <c r="F1384" s="95">
        <v>10094</v>
      </c>
      <c r="G1384" s="95">
        <f t="shared" si="96"/>
        <v>0</v>
      </c>
      <c r="J1384" s="91" t="s">
        <v>102</v>
      </c>
      <c r="K1384" s="91"/>
      <c r="L1384" s="91"/>
      <c r="M1384" s="91"/>
      <c r="N1384" s="91"/>
      <c r="O1384" s="91"/>
      <c r="P1384" s="91"/>
      <c r="Q1384" s="91"/>
      <c r="R1384" s="91"/>
      <c r="S1384" s="91"/>
    </row>
    <row r="1385" spans="1:19" hidden="1" x14ac:dyDescent="0.2">
      <c r="A1385" s="95" t="s">
        <v>619</v>
      </c>
      <c r="B1385" s="95">
        <f>_xlfn.XLOOKUP(D1385,'H O L D S'!S:S,'H O L D S'!K:K,0)</f>
        <v>0</v>
      </c>
      <c r="C1385" s="95">
        <f>_xlfn.XLOOKUP(J1385,'F U L L   S E T S  (-10%)'!T:T,'F U L L   S E T S  (-10%)'!L:L,0)+_xlfn.XLOOKUP(J1385,'H O L D S'!S:S,'H O L D S'!K:K,0)</f>
        <v>0</v>
      </c>
      <c r="D1385" s="95" t="s">
        <v>491</v>
      </c>
      <c r="E1385" s="95">
        <f t="shared" si="97"/>
        <v>0</v>
      </c>
      <c r="F1385" s="95">
        <v>10094</v>
      </c>
      <c r="G1385" s="95">
        <f t="shared" si="96"/>
        <v>0</v>
      </c>
      <c r="J1385" s="91" t="s">
        <v>102</v>
      </c>
      <c r="K1385" s="91"/>
      <c r="L1385" s="91"/>
      <c r="M1385" s="91"/>
      <c r="N1385" s="91"/>
      <c r="O1385" s="91"/>
      <c r="P1385" s="91"/>
      <c r="Q1385" s="91"/>
      <c r="R1385" s="91"/>
      <c r="S1385" s="91"/>
    </row>
    <row r="1386" spans="1:19" hidden="1" x14ac:dyDescent="0.2">
      <c r="A1386" s="95" t="s">
        <v>619</v>
      </c>
      <c r="B1386" s="95">
        <f>_xlfn.XLOOKUP(D1386,'H O L D S'!S:S,'H O L D S'!K:K,0)</f>
        <v>0</v>
      </c>
      <c r="C1386" s="95">
        <f>_xlfn.XLOOKUP(J1386,'F U L L   S E T S  (-10%)'!T:T,'F U L L   S E T S  (-10%)'!L:L,0)+_xlfn.XLOOKUP(J1386,'H O L D S'!S:S,'H O L D S'!K:K,0)</f>
        <v>0</v>
      </c>
      <c r="D1386" s="95" t="s">
        <v>493</v>
      </c>
      <c r="E1386" s="95">
        <f t="shared" si="97"/>
        <v>0</v>
      </c>
      <c r="F1386" s="95">
        <v>10094</v>
      </c>
      <c r="G1386" s="95">
        <f t="shared" si="96"/>
        <v>0</v>
      </c>
      <c r="J1386" s="91" t="s">
        <v>102</v>
      </c>
      <c r="K1386" s="91"/>
      <c r="L1386" s="91"/>
      <c r="M1386" s="91"/>
      <c r="N1386" s="91"/>
      <c r="O1386" s="91"/>
      <c r="P1386" s="91"/>
      <c r="Q1386" s="91"/>
      <c r="R1386" s="91"/>
      <c r="S1386" s="91"/>
    </row>
    <row r="1387" spans="1:19" hidden="1" x14ac:dyDescent="0.2">
      <c r="A1387" s="95" t="s">
        <v>619</v>
      </c>
      <c r="B1387" s="95">
        <f>_xlfn.XLOOKUP(D1387,'H O L D S'!S:S,'H O L D S'!K:K,0)</f>
        <v>0</v>
      </c>
      <c r="C1387" s="95">
        <f>_xlfn.XLOOKUP(J1387,'F U L L   S E T S  (-10%)'!T:T,'F U L L   S E T S  (-10%)'!L:L,0)+_xlfn.XLOOKUP(J1387,'H O L D S'!S:S,'H O L D S'!K:K,0)</f>
        <v>0</v>
      </c>
      <c r="D1387" s="95" t="s">
        <v>495</v>
      </c>
      <c r="E1387" s="95">
        <f t="shared" si="97"/>
        <v>0</v>
      </c>
      <c r="F1387" s="95">
        <v>10094</v>
      </c>
      <c r="G1387" s="95">
        <f t="shared" si="96"/>
        <v>0</v>
      </c>
      <c r="J1387" s="91" t="s">
        <v>102</v>
      </c>
      <c r="K1387" s="91"/>
      <c r="L1387" s="91"/>
      <c r="M1387" s="91"/>
      <c r="N1387" s="91"/>
      <c r="O1387" s="91"/>
      <c r="P1387" s="91"/>
      <c r="Q1387" s="91"/>
      <c r="R1387" s="91"/>
      <c r="S1387" s="91"/>
    </row>
    <row r="1388" spans="1:19" hidden="1" x14ac:dyDescent="0.2">
      <c r="A1388" s="95" t="s">
        <v>619</v>
      </c>
      <c r="B1388" s="95">
        <f>_xlfn.XLOOKUP(D1388,'H O L D S'!S:S,'H O L D S'!K:K,0)</f>
        <v>0</v>
      </c>
      <c r="C1388" s="95">
        <f>_xlfn.XLOOKUP(J1388,'F U L L   S E T S  (-10%)'!T:T,'F U L L   S E T S  (-10%)'!L:L,0)+_xlfn.XLOOKUP(J1388,'H O L D S'!S:S,'H O L D S'!K:K,0)</f>
        <v>0</v>
      </c>
      <c r="D1388" s="95" t="s">
        <v>497</v>
      </c>
      <c r="E1388" s="95">
        <f t="shared" si="97"/>
        <v>0</v>
      </c>
      <c r="F1388" s="95">
        <v>10094</v>
      </c>
      <c r="G1388" s="95">
        <f t="shared" si="96"/>
        <v>0</v>
      </c>
      <c r="J1388" s="91" t="s">
        <v>102</v>
      </c>
      <c r="K1388" s="91"/>
      <c r="L1388" s="91"/>
      <c r="M1388" s="91"/>
      <c r="N1388" s="91"/>
      <c r="O1388" s="91"/>
      <c r="P1388" s="91"/>
      <c r="Q1388" s="91"/>
      <c r="R1388" s="91"/>
      <c r="S1388" s="91"/>
    </row>
    <row r="1389" spans="1:19" hidden="1" x14ac:dyDescent="0.2">
      <c r="A1389" s="95" t="s">
        <v>619</v>
      </c>
      <c r="B1389" s="95">
        <f>_xlfn.XLOOKUP(D1389,'H O L D S'!S:S,'H O L D S'!K:K,0)</f>
        <v>0</v>
      </c>
      <c r="C1389" s="95">
        <f>_xlfn.XLOOKUP(J1389,'F U L L   S E T S  (-10%)'!T:T,'F U L L   S E T S  (-10%)'!L:L,0)+_xlfn.XLOOKUP(J1389,'H O L D S'!S:S,'H O L D S'!K:K,0)</f>
        <v>0</v>
      </c>
      <c r="D1389" s="95" t="s">
        <v>499</v>
      </c>
      <c r="E1389" s="95">
        <f t="shared" si="97"/>
        <v>0</v>
      </c>
      <c r="F1389" s="95">
        <v>10094</v>
      </c>
      <c r="G1389" s="95">
        <f t="shared" si="96"/>
        <v>0</v>
      </c>
      <c r="J1389" s="91" t="s">
        <v>102</v>
      </c>
      <c r="K1389" s="91"/>
      <c r="L1389" s="91"/>
      <c r="M1389" s="91"/>
      <c r="N1389" s="91"/>
      <c r="O1389" s="91"/>
      <c r="P1389" s="91"/>
      <c r="Q1389" s="91"/>
      <c r="R1389" s="91"/>
      <c r="S1389" s="91"/>
    </row>
    <row r="1390" spans="1:19" hidden="1" x14ac:dyDescent="0.2">
      <c r="A1390" s="95" t="s">
        <v>619</v>
      </c>
      <c r="B1390" s="95">
        <f>_xlfn.XLOOKUP(D1390,'H O L D S'!S:S,'H O L D S'!K:K,0)</f>
        <v>0</v>
      </c>
      <c r="C1390" s="95">
        <f>_xlfn.XLOOKUP(J1390,'F U L L   S E T S  (-10%)'!T:T,'F U L L   S E T S  (-10%)'!L:L,0)+_xlfn.XLOOKUP(J1390,'H O L D S'!S:S,'H O L D S'!K:K,0)</f>
        <v>0</v>
      </c>
      <c r="D1390" s="95" t="s">
        <v>501</v>
      </c>
      <c r="E1390" s="95">
        <f t="shared" si="97"/>
        <v>0</v>
      </c>
      <c r="F1390" s="95">
        <v>10094</v>
      </c>
      <c r="G1390" s="95">
        <f t="shared" si="96"/>
        <v>0</v>
      </c>
      <c r="J1390" s="91" t="s">
        <v>102</v>
      </c>
      <c r="K1390" s="91"/>
      <c r="L1390" s="91"/>
      <c r="M1390" s="91"/>
      <c r="N1390" s="91"/>
      <c r="O1390" s="91"/>
      <c r="P1390" s="91"/>
      <c r="Q1390" s="91"/>
      <c r="R1390" s="91"/>
      <c r="S1390" s="91"/>
    </row>
    <row r="1391" spans="1:19" hidden="1" x14ac:dyDescent="0.2">
      <c r="A1391" s="161" t="s">
        <v>619</v>
      </c>
      <c r="B1391" s="161">
        <f>_xlfn.XLOOKUP(D1391,'H O L D S'!S:S,'H O L D S'!L:L,0)</f>
        <v>0</v>
      </c>
      <c r="C1391" s="161">
        <f>_xlfn.XLOOKUP(J1391,'F U L L   S E T S  (-10%)'!T:T,'F U L L   S E T S  (-10%)'!M:M,0)+_xlfn.XLOOKUP(J1391,'H O L D S'!S:S,'H O L D S'!L:L,0)</f>
        <v>0</v>
      </c>
      <c r="D1391" s="161" t="s">
        <v>483</v>
      </c>
      <c r="E1391" s="161">
        <f t="shared" si="97"/>
        <v>0</v>
      </c>
      <c r="F1391" s="161">
        <v>10095</v>
      </c>
      <c r="G1391" s="161">
        <f t="shared" si="96"/>
        <v>0</v>
      </c>
      <c r="J1391" s="91" t="s">
        <v>102</v>
      </c>
      <c r="K1391" s="91"/>
      <c r="L1391" s="91"/>
      <c r="M1391" s="91"/>
      <c r="N1391" s="91"/>
      <c r="O1391" s="91"/>
      <c r="P1391" s="91"/>
      <c r="Q1391" s="91"/>
      <c r="R1391" s="91"/>
      <c r="S1391" s="91"/>
    </row>
    <row r="1392" spans="1:19" hidden="1" x14ac:dyDescent="0.2">
      <c r="A1392" s="95" t="s">
        <v>619</v>
      </c>
      <c r="B1392" s="95">
        <f>_xlfn.XLOOKUP(D1392,'H O L D S'!S:S,'H O L D S'!L:L,0)</f>
        <v>0</v>
      </c>
      <c r="C1392" s="95">
        <f>_xlfn.XLOOKUP(J1392,'F U L L   S E T S  (-10%)'!T:T,'F U L L   S E T S  (-10%)'!M:M,0)+_xlfn.XLOOKUP(J1392,'H O L D S'!S:S,'H O L D S'!L:L,0)</f>
        <v>0</v>
      </c>
      <c r="D1392" s="95" t="s">
        <v>485</v>
      </c>
      <c r="E1392" s="95">
        <f t="shared" si="97"/>
        <v>0</v>
      </c>
      <c r="F1392" s="95">
        <v>10095</v>
      </c>
      <c r="G1392" s="95">
        <f t="shared" si="96"/>
        <v>0</v>
      </c>
      <c r="J1392" s="91" t="s">
        <v>102</v>
      </c>
      <c r="K1392" s="91"/>
      <c r="L1392" s="91"/>
      <c r="M1392" s="91"/>
      <c r="N1392" s="91"/>
      <c r="O1392" s="91"/>
      <c r="P1392" s="91"/>
      <c r="Q1392" s="91"/>
      <c r="R1392" s="91"/>
      <c r="S1392" s="91"/>
    </row>
    <row r="1393" spans="1:19" hidden="1" x14ac:dyDescent="0.2">
      <c r="A1393" s="95" t="s">
        <v>619</v>
      </c>
      <c r="B1393" s="95">
        <f>_xlfn.XLOOKUP(D1393,'H O L D S'!S:S,'H O L D S'!L:L,0)</f>
        <v>0</v>
      </c>
      <c r="C1393" s="95">
        <f>_xlfn.XLOOKUP(J1393,'F U L L   S E T S  (-10%)'!T:T,'F U L L   S E T S  (-10%)'!M:M,0)+_xlfn.XLOOKUP(J1393,'H O L D S'!S:S,'H O L D S'!L:L,0)</f>
        <v>0</v>
      </c>
      <c r="D1393" s="95" t="s">
        <v>487</v>
      </c>
      <c r="E1393" s="95">
        <f t="shared" si="97"/>
        <v>0</v>
      </c>
      <c r="F1393" s="95">
        <v>10095</v>
      </c>
      <c r="G1393" s="95">
        <f t="shared" si="96"/>
        <v>0</v>
      </c>
      <c r="J1393" s="91" t="s">
        <v>102</v>
      </c>
      <c r="K1393" s="91"/>
      <c r="L1393" s="91"/>
      <c r="M1393" s="91"/>
      <c r="N1393" s="91"/>
      <c r="O1393" s="91"/>
      <c r="P1393" s="91"/>
      <c r="Q1393" s="91"/>
      <c r="R1393" s="91"/>
      <c r="S1393" s="91"/>
    </row>
    <row r="1394" spans="1:19" hidden="1" x14ac:dyDescent="0.2">
      <c r="A1394" s="95" t="s">
        <v>619</v>
      </c>
      <c r="B1394" s="95">
        <f>_xlfn.XLOOKUP(D1394,'H O L D S'!S:S,'H O L D S'!L:L,0)</f>
        <v>0</v>
      </c>
      <c r="C1394" s="95">
        <f>_xlfn.XLOOKUP(J1394,'F U L L   S E T S  (-10%)'!T:T,'F U L L   S E T S  (-10%)'!M:M,0)+_xlfn.XLOOKUP(J1394,'H O L D S'!S:S,'H O L D S'!L:L,0)</f>
        <v>0</v>
      </c>
      <c r="D1394" s="95" t="s">
        <v>489</v>
      </c>
      <c r="E1394" s="95">
        <f t="shared" si="97"/>
        <v>0</v>
      </c>
      <c r="F1394" s="95">
        <v>10095</v>
      </c>
      <c r="G1394" s="95">
        <f t="shared" si="96"/>
        <v>0</v>
      </c>
      <c r="J1394" s="91" t="s">
        <v>102</v>
      </c>
      <c r="K1394" s="91"/>
      <c r="L1394" s="91"/>
      <c r="M1394" s="91"/>
      <c r="N1394" s="91"/>
      <c r="O1394" s="91"/>
      <c r="P1394" s="91"/>
      <c r="Q1394" s="91"/>
      <c r="R1394" s="91"/>
      <c r="S1394" s="91"/>
    </row>
    <row r="1395" spans="1:19" hidden="1" x14ac:dyDescent="0.2">
      <c r="A1395" s="95" t="s">
        <v>619</v>
      </c>
      <c r="B1395" s="95">
        <f>_xlfn.XLOOKUP(D1395,'H O L D S'!S:S,'H O L D S'!L:L,0)</f>
        <v>0</v>
      </c>
      <c r="C1395" s="95">
        <f>_xlfn.XLOOKUP(J1395,'F U L L   S E T S  (-10%)'!T:T,'F U L L   S E T S  (-10%)'!M:M,0)+_xlfn.XLOOKUP(J1395,'H O L D S'!S:S,'H O L D S'!L:L,0)</f>
        <v>0</v>
      </c>
      <c r="D1395" s="95" t="s">
        <v>491</v>
      </c>
      <c r="E1395" s="95">
        <f t="shared" si="97"/>
        <v>0</v>
      </c>
      <c r="F1395" s="95">
        <v>10095</v>
      </c>
      <c r="G1395" s="95">
        <f t="shared" si="96"/>
        <v>0</v>
      </c>
      <c r="J1395" s="91" t="s">
        <v>102</v>
      </c>
      <c r="K1395" s="91"/>
      <c r="L1395" s="91"/>
      <c r="M1395" s="91"/>
      <c r="N1395" s="91"/>
      <c r="O1395" s="91"/>
      <c r="P1395" s="91"/>
      <c r="Q1395" s="91"/>
      <c r="R1395" s="91"/>
      <c r="S1395" s="91"/>
    </row>
    <row r="1396" spans="1:19" hidden="1" x14ac:dyDescent="0.2">
      <c r="A1396" s="95" t="s">
        <v>619</v>
      </c>
      <c r="B1396" s="95">
        <f>_xlfn.XLOOKUP(D1396,'H O L D S'!S:S,'H O L D S'!L:L,0)</f>
        <v>0</v>
      </c>
      <c r="C1396" s="95">
        <f>_xlfn.XLOOKUP(J1396,'F U L L   S E T S  (-10%)'!T:T,'F U L L   S E T S  (-10%)'!M:M,0)+_xlfn.XLOOKUP(J1396,'H O L D S'!S:S,'H O L D S'!L:L,0)</f>
        <v>0</v>
      </c>
      <c r="D1396" s="95" t="s">
        <v>493</v>
      </c>
      <c r="E1396" s="95">
        <f t="shared" si="97"/>
        <v>0</v>
      </c>
      <c r="F1396" s="95">
        <v>10095</v>
      </c>
      <c r="G1396" s="95">
        <f t="shared" si="96"/>
        <v>0</v>
      </c>
      <c r="J1396" s="91" t="s">
        <v>102</v>
      </c>
      <c r="K1396" s="91"/>
      <c r="L1396" s="91"/>
      <c r="M1396" s="91"/>
      <c r="N1396" s="91"/>
      <c r="O1396" s="91"/>
      <c r="P1396" s="91"/>
      <c r="Q1396" s="91"/>
      <c r="R1396" s="91"/>
      <c r="S1396" s="91"/>
    </row>
    <row r="1397" spans="1:19" hidden="1" x14ac:dyDescent="0.2">
      <c r="A1397" s="95" t="s">
        <v>619</v>
      </c>
      <c r="B1397" s="95">
        <f>_xlfn.XLOOKUP(D1397,'H O L D S'!S:S,'H O L D S'!L:L,0)</f>
        <v>0</v>
      </c>
      <c r="C1397" s="95">
        <f>_xlfn.XLOOKUP(J1397,'F U L L   S E T S  (-10%)'!T:T,'F U L L   S E T S  (-10%)'!M:M,0)+_xlfn.XLOOKUP(J1397,'H O L D S'!S:S,'H O L D S'!L:L,0)</f>
        <v>0</v>
      </c>
      <c r="D1397" s="95" t="s">
        <v>495</v>
      </c>
      <c r="E1397" s="95">
        <f t="shared" si="97"/>
        <v>0</v>
      </c>
      <c r="F1397" s="95">
        <v>10095</v>
      </c>
      <c r="G1397" s="95">
        <f t="shared" si="96"/>
        <v>0</v>
      </c>
      <c r="J1397" s="91" t="s">
        <v>102</v>
      </c>
      <c r="K1397" s="91"/>
      <c r="L1397" s="91"/>
      <c r="M1397" s="91"/>
      <c r="N1397" s="91"/>
      <c r="O1397" s="91"/>
      <c r="P1397" s="91"/>
      <c r="Q1397" s="91"/>
      <c r="R1397" s="91"/>
      <c r="S1397" s="91"/>
    </row>
    <row r="1398" spans="1:19" hidden="1" x14ac:dyDescent="0.2">
      <c r="A1398" s="95" t="s">
        <v>619</v>
      </c>
      <c r="B1398" s="95">
        <f>_xlfn.XLOOKUP(D1398,'H O L D S'!S:S,'H O L D S'!L:L,0)</f>
        <v>0</v>
      </c>
      <c r="C1398" s="95">
        <f>_xlfn.XLOOKUP(J1398,'F U L L   S E T S  (-10%)'!T:T,'F U L L   S E T S  (-10%)'!M:M,0)+_xlfn.XLOOKUP(J1398,'H O L D S'!S:S,'H O L D S'!L:L,0)</f>
        <v>0</v>
      </c>
      <c r="D1398" s="95" t="s">
        <v>497</v>
      </c>
      <c r="E1398" s="95">
        <f t="shared" si="97"/>
        <v>0</v>
      </c>
      <c r="F1398" s="95">
        <v>10095</v>
      </c>
      <c r="G1398" s="95">
        <f t="shared" si="96"/>
        <v>0</v>
      </c>
      <c r="J1398" s="91" t="s">
        <v>102</v>
      </c>
      <c r="K1398" s="91"/>
      <c r="L1398" s="91"/>
      <c r="M1398" s="91"/>
      <c r="N1398" s="91"/>
      <c r="O1398" s="91"/>
      <c r="P1398" s="91"/>
      <c r="Q1398" s="91"/>
      <c r="R1398" s="91"/>
      <c r="S1398" s="91"/>
    </row>
    <row r="1399" spans="1:19" hidden="1" x14ac:dyDescent="0.2">
      <c r="A1399" s="95" t="s">
        <v>619</v>
      </c>
      <c r="B1399" s="95">
        <f>_xlfn.XLOOKUP(D1399,'H O L D S'!S:S,'H O L D S'!L:L,0)</f>
        <v>0</v>
      </c>
      <c r="C1399" s="95">
        <f>_xlfn.XLOOKUP(J1399,'F U L L   S E T S  (-10%)'!T:T,'F U L L   S E T S  (-10%)'!M:M,0)+_xlfn.XLOOKUP(J1399,'H O L D S'!S:S,'H O L D S'!L:L,0)</f>
        <v>0</v>
      </c>
      <c r="D1399" s="95" t="s">
        <v>499</v>
      </c>
      <c r="E1399" s="95">
        <f t="shared" si="97"/>
        <v>0</v>
      </c>
      <c r="F1399" s="95">
        <v>10095</v>
      </c>
      <c r="G1399" s="95">
        <f t="shared" si="96"/>
        <v>0</v>
      </c>
      <c r="J1399" s="91" t="s">
        <v>102</v>
      </c>
      <c r="K1399" s="91"/>
      <c r="L1399" s="91"/>
      <c r="M1399" s="91"/>
      <c r="N1399" s="91"/>
      <c r="O1399" s="91"/>
      <c r="P1399" s="91"/>
      <c r="Q1399" s="91"/>
      <c r="R1399" s="91"/>
      <c r="S1399" s="91"/>
    </row>
    <row r="1400" spans="1:19" hidden="1" x14ac:dyDescent="0.2">
      <c r="A1400" s="95" t="s">
        <v>619</v>
      </c>
      <c r="B1400" s="95">
        <f>_xlfn.XLOOKUP(D1400,'H O L D S'!S:S,'H O L D S'!L:L,0)</f>
        <v>0</v>
      </c>
      <c r="C1400" s="95">
        <f>_xlfn.XLOOKUP(J1400,'F U L L   S E T S  (-10%)'!T:T,'F U L L   S E T S  (-10%)'!M:M,0)+_xlfn.XLOOKUP(J1400,'H O L D S'!S:S,'H O L D S'!L:L,0)</f>
        <v>0</v>
      </c>
      <c r="D1400" s="95" t="s">
        <v>501</v>
      </c>
      <c r="E1400" s="95">
        <f t="shared" si="97"/>
        <v>0</v>
      </c>
      <c r="F1400" s="95">
        <v>10095</v>
      </c>
      <c r="G1400" s="95">
        <f t="shared" si="96"/>
        <v>0</v>
      </c>
      <c r="J1400" s="91" t="s">
        <v>102</v>
      </c>
      <c r="K1400" s="91"/>
      <c r="L1400" s="91"/>
      <c r="M1400" s="91"/>
      <c r="N1400" s="91"/>
      <c r="O1400" s="91"/>
      <c r="P1400" s="91"/>
      <c r="Q1400" s="91"/>
      <c r="R1400" s="91"/>
      <c r="S1400" s="91"/>
    </row>
    <row r="1401" spans="1:19" x14ac:dyDescent="0.2">
      <c r="A1401" s="161" t="s">
        <v>619</v>
      </c>
      <c r="B1401" s="161">
        <f>_xlfn.XLOOKUP(D1401,'H O L D S'!S:S,'H O L D S'!N:N,0)</f>
        <v>0</v>
      </c>
      <c r="C1401" s="161">
        <f>_xlfn.XLOOKUP(J1401,'F U L L   S E T S  (-10%)'!T:T,'F U L L   S E T S  (-10%)'!O:O,0)+_xlfn.XLOOKUP(J1401,'H O L D S'!S:S,'H O L D S'!N:N,0)</f>
        <v>0</v>
      </c>
      <c r="D1401" s="161" t="s">
        <v>483</v>
      </c>
      <c r="E1401" s="161">
        <f t="shared" si="97"/>
        <v>0</v>
      </c>
      <c r="F1401" s="161">
        <v>10083</v>
      </c>
      <c r="G1401" s="161">
        <f t="shared" si="96"/>
        <v>0</v>
      </c>
      <c r="J1401" s="91" t="s">
        <v>102</v>
      </c>
      <c r="K1401" s="91"/>
      <c r="L1401" s="91"/>
      <c r="M1401" s="91"/>
      <c r="N1401" s="91"/>
      <c r="O1401" s="91"/>
      <c r="P1401" s="91"/>
      <c r="Q1401" s="91"/>
      <c r="R1401" s="91"/>
      <c r="S1401" s="91"/>
    </row>
    <row r="1402" spans="1:19" x14ac:dyDescent="0.2">
      <c r="A1402" s="95" t="s">
        <v>619</v>
      </c>
      <c r="B1402" s="95">
        <f>_xlfn.XLOOKUP(D1402,'H O L D S'!S:S,'H O L D S'!N:N,0)</f>
        <v>0</v>
      </c>
      <c r="C1402" s="95">
        <f>_xlfn.XLOOKUP(J1402,'F U L L   S E T S  (-10%)'!T:T,'F U L L   S E T S  (-10%)'!O:O,0)+_xlfn.XLOOKUP(J1402,'H O L D S'!S:S,'H O L D S'!N:N,0)</f>
        <v>0</v>
      </c>
      <c r="D1402" s="95" t="s">
        <v>485</v>
      </c>
      <c r="E1402" s="95">
        <f t="shared" si="97"/>
        <v>0</v>
      </c>
      <c r="F1402" s="95">
        <v>10083</v>
      </c>
      <c r="G1402" s="95">
        <f t="shared" si="96"/>
        <v>0</v>
      </c>
      <c r="J1402" s="91" t="s">
        <v>102</v>
      </c>
      <c r="K1402" s="91"/>
      <c r="L1402" s="91"/>
      <c r="M1402" s="91"/>
      <c r="N1402" s="91"/>
      <c r="O1402" s="91"/>
      <c r="P1402" s="91"/>
      <c r="Q1402" s="91"/>
      <c r="R1402" s="91"/>
      <c r="S1402" s="91"/>
    </row>
    <row r="1403" spans="1:19" x14ac:dyDescent="0.2">
      <c r="A1403" s="95" t="s">
        <v>619</v>
      </c>
      <c r="B1403" s="95">
        <f>_xlfn.XLOOKUP(D1403,'H O L D S'!S:S,'H O L D S'!N:N,0)</f>
        <v>0</v>
      </c>
      <c r="C1403" s="95">
        <f>_xlfn.XLOOKUP(J1403,'F U L L   S E T S  (-10%)'!T:T,'F U L L   S E T S  (-10%)'!O:O,0)+_xlfn.XLOOKUP(J1403,'H O L D S'!S:S,'H O L D S'!N:N,0)</f>
        <v>0</v>
      </c>
      <c r="D1403" s="95" t="s">
        <v>487</v>
      </c>
      <c r="E1403" s="95">
        <f t="shared" si="97"/>
        <v>0</v>
      </c>
      <c r="F1403" s="95">
        <v>10083</v>
      </c>
      <c r="G1403" s="95">
        <f t="shared" si="96"/>
        <v>0</v>
      </c>
      <c r="J1403" s="91" t="s">
        <v>102</v>
      </c>
      <c r="K1403" s="91"/>
      <c r="L1403" s="91"/>
      <c r="M1403" s="91"/>
      <c r="N1403" s="91"/>
      <c r="O1403" s="91"/>
      <c r="P1403" s="91"/>
      <c r="Q1403" s="91"/>
      <c r="R1403" s="91"/>
      <c r="S1403" s="91"/>
    </row>
    <row r="1404" spans="1:19" x14ac:dyDescent="0.2">
      <c r="A1404" s="95" t="s">
        <v>619</v>
      </c>
      <c r="B1404" s="95">
        <f>_xlfn.XLOOKUP(D1404,'H O L D S'!S:S,'H O L D S'!N:N,0)</f>
        <v>0</v>
      </c>
      <c r="C1404" s="95">
        <f>_xlfn.XLOOKUP(J1404,'F U L L   S E T S  (-10%)'!T:T,'F U L L   S E T S  (-10%)'!O:O,0)+_xlfn.XLOOKUP(J1404,'H O L D S'!S:S,'H O L D S'!N:N,0)</f>
        <v>0</v>
      </c>
      <c r="D1404" s="95" t="s">
        <v>489</v>
      </c>
      <c r="E1404" s="95">
        <f t="shared" si="97"/>
        <v>0</v>
      </c>
      <c r="F1404" s="95">
        <v>10083</v>
      </c>
      <c r="G1404" s="95">
        <f t="shared" si="96"/>
        <v>0</v>
      </c>
      <c r="J1404" s="91" t="s">
        <v>102</v>
      </c>
      <c r="K1404" s="91"/>
      <c r="L1404" s="91"/>
      <c r="M1404" s="91"/>
      <c r="N1404" s="91"/>
      <c r="O1404" s="91"/>
      <c r="P1404" s="91"/>
      <c r="Q1404" s="91"/>
      <c r="R1404" s="91"/>
      <c r="S1404" s="91"/>
    </row>
    <row r="1405" spans="1:19" x14ac:dyDescent="0.2">
      <c r="A1405" s="95" t="s">
        <v>619</v>
      </c>
      <c r="B1405" s="95">
        <f>_xlfn.XLOOKUP(D1405,'H O L D S'!S:S,'H O L D S'!N:N,0)</f>
        <v>0</v>
      </c>
      <c r="C1405" s="95">
        <f>_xlfn.XLOOKUP(J1405,'F U L L   S E T S  (-10%)'!T:T,'F U L L   S E T S  (-10%)'!O:O,0)+_xlfn.XLOOKUP(J1405,'H O L D S'!S:S,'H O L D S'!N:N,0)</f>
        <v>0</v>
      </c>
      <c r="D1405" s="95" t="s">
        <v>491</v>
      </c>
      <c r="E1405" s="95">
        <f t="shared" si="97"/>
        <v>0</v>
      </c>
      <c r="F1405" s="95">
        <v>10083</v>
      </c>
      <c r="G1405" s="95">
        <f t="shared" si="96"/>
        <v>0</v>
      </c>
      <c r="J1405" s="91" t="s">
        <v>102</v>
      </c>
      <c r="K1405" s="91"/>
      <c r="L1405" s="91"/>
      <c r="M1405" s="91"/>
      <c r="N1405" s="91"/>
      <c r="O1405" s="91"/>
      <c r="P1405" s="91"/>
      <c r="Q1405" s="91"/>
      <c r="R1405" s="91"/>
      <c r="S1405" s="91"/>
    </row>
    <row r="1406" spans="1:19" x14ac:dyDescent="0.2">
      <c r="A1406" s="95" t="s">
        <v>619</v>
      </c>
      <c r="B1406" s="95">
        <f>_xlfn.XLOOKUP(D1406,'H O L D S'!S:S,'H O L D S'!N:N,0)</f>
        <v>0</v>
      </c>
      <c r="C1406" s="95">
        <f>_xlfn.XLOOKUP(J1406,'F U L L   S E T S  (-10%)'!T:T,'F U L L   S E T S  (-10%)'!O:O,0)+_xlfn.XLOOKUP(J1406,'H O L D S'!S:S,'H O L D S'!N:N,0)</f>
        <v>0</v>
      </c>
      <c r="D1406" s="95" t="s">
        <v>493</v>
      </c>
      <c r="E1406" s="95">
        <f t="shared" si="97"/>
        <v>0</v>
      </c>
      <c r="F1406" s="95">
        <v>10083</v>
      </c>
      <c r="G1406" s="95">
        <f t="shared" si="96"/>
        <v>0</v>
      </c>
      <c r="J1406" s="91" t="s">
        <v>102</v>
      </c>
      <c r="K1406" s="91"/>
      <c r="L1406" s="91"/>
      <c r="M1406" s="91"/>
      <c r="N1406" s="91"/>
      <c r="O1406" s="91"/>
      <c r="P1406" s="91"/>
      <c r="Q1406" s="91"/>
      <c r="R1406" s="91"/>
      <c r="S1406" s="91"/>
    </row>
    <row r="1407" spans="1:19" x14ac:dyDescent="0.2">
      <c r="A1407" s="95" t="s">
        <v>619</v>
      </c>
      <c r="B1407" s="95">
        <f>_xlfn.XLOOKUP(D1407,'H O L D S'!S:S,'H O L D S'!N:N,0)</f>
        <v>0</v>
      </c>
      <c r="C1407" s="95">
        <f>_xlfn.XLOOKUP(J1407,'F U L L   S E T S  (-10%)'!T:T,'F U L L   S E T S  (-10%)'!O:O,0)+_xlfn.XLOOKUP(J1407,'H O L D S'!S:S,'H O L D S'!N:N,0)</f>
        <v>0</v>
      </c>
      <c r="D1407" s="95" t="s">
        <v>495</v>
      </c>
      <c r="E1407" s="95">
        <f t="shared" si="97"/>
        <v>0</v>
      </c>
      <c r="F1407" s="95">
        <v>10083</v>
      </c>
      <c r="G1407" s="95">
        <f t="shared" si="96"/>
        <v>0</v>
      </c>
      <c r="J1407" s="91" t="s">
        <v>102</v>
      </c>
      <c r="K1407" s="91"/>
      <c r="L1407" s="91"/>
      <c r="M1407" s="91"/>
      <c r="N1407" s="91"/>
      <c r="O1407" s="91"/>
      <c r="P1407" s="91"/>
      <c r="Q1407" s="91"/>
      <c r="R1407" s="91"/>
      <c r="S1407" s="91"/>
    </row>
    <row r="1408" spans="1:19" x14ac:dyDescent="0.2">
      <c r="A1408" s="95" t="s">
        <v>619</v>
      </c>
      <c r="B1408" s="95">
        <f>_xlfn.XLOOKUP(D1408,'H O L D S'!S:S,'H O L D S'!N:N,0)</f>
        <v>0</v>
      </c>
      <c r="C1408" s="95">
        <f>_xlfn.XLOOKUP(J1408,'F U L L   S E T S  (-10%)'!T:T,'F U L L   S E T S  (-10%)'!O:O,0)+_xlfn.XLOOKUP(J1408,'H O L D S'!S:S,'H O L D S'!N:N,0)</f>
        <v>0</v>
      </c>
      <c r="D1408" s="95" t="s">
        <v>497</v>
      </c>
      <c r="E1408" s="95">
        <f t="shared" si="97"/>
        <v>0</v>
      </c>
      <c r="F1408" s="95">
        <v>10083</v>
      </c>
      <c r="G1408" s="95">
        <f t="shared" si="96"/>
        <v>0</v>
      </c>
      <c r="J1408" s="91" t="s">
        <v>102</v>
      </c>
      <c r="K1408" s="91"/>
      <c r="L1408" s="91"/>
      <c r="M1408" s="91"/>
      <c r="N1408" s="91"/>
      <c r="O1408" s="91"/>
      <c r="P1408" s="91"/>
      <c r="Q1408" s="91"/>
      <c r="R1408" s="91"/>
      <c r="S1408" s="91"/>
    </row>
    <row r="1409" spans="1:19" x14ac:dyDescent="0.2">
      <c r="A1409" s="95" t="s">
        <v>619</v>
      </c>
      <c r="B1409" s="95">
        <f>_xlfn.XLOOKUP(D1409,'H O L D S'!S:S,'H O L D S'!N:N,0)</f>
        <v>0</v>
      </c>
      <c r="C1409" s="95">
        <f>_xlfn.XLOOKUP(J1409,'F U L L   S E T S  (-10%)'!T:T,'F U L L   S E T S  (-10%)'!O:O,0)+_xlfn.XLOOKUP(J1409,'H O L D S'!S:S,'H O L D S'!N:N,0)</f>
        <v>0</v>
      </c>
      <c r="D1409" s="95" t="s">
        <v>499</v>
      </c>
      <c r="E1409" s="95">
        <f t="shared" si="97"/>
        <v>0</v>
      </c>
      <c r="F1409" s="95">
        <v>10083</v>
      </c>
      <c r="G1409" s="95">
        <f t="shared" si="96"/>
        <v>0</v>
      </c>
      <c r="J1409" s="91" t="s">
        <v>102</v>
      </c>
      <c r="K1409" s="91"/>
      <c r="L1409" s="91"/>
      <c r="M1409" s="91"/>
      <c r="N1409" s="91"/>
      <c r="O1409" s="91"/>
      <c r="P1409" s="91"/>
      <c r="Q1409" s="91"/>
      <c r="R1409" s="91"/>
      <c r="S1409" s="91"/>
    </row>
    <row r="1410" spans="1:19" x14ac:dyDescent="0.2">
      <c r="A1410" s="95" t="s">
        <v>619</v>
      </c>
      <c r="B1410" s="95">
        <f>_xlfn.XLOOKUP(D1410,'H O L D S'!S:S,'H O L D S'!N:N,0)</f>
        <v>0</v>
      </c>
      <c r="C1410" s="95">
        <f>_xlfn.XLOOKUP(J1410,'F U L L   S E T S  (-10%)'!T:T,'F U L L   S E T S  (-10%)'!O:O,0)+_xlfn.XLOOKUP(J1410,'H O L D S'!S:S,'H O L D S'!N:N,0)</f>
        <v>0</v>
      </c>
      <c r="D1410" s="95" t="s">
        <v>501</v>
      </c>
      <c r="E1410" s="95">
        <f t="shared" si="97"/>
        <v>0</v>
      </c>
      <c r="F1410" s="95">
        <v>10083</v>
      </c>
      <c r="G1410" s="95">
        <f t="shared" ref="G1410:G1473" si="98">IF(C1410&gt;0,10*C1410/E1410,0)</f>
        <v>0</v>
      </c>
      <c r="J1410" s="91" t="s">
        <v>102</v>
      </c>
      <c r="K1410" s="91"/>
      <c r="L1410" s="91"/>
      <c r="M1410" s="91"/>
      <c r="N1410" s="91"/>
      <c r="O1410" s="91"/>
      <c r="P1410" s="91"/>
      <c r="Q1410" s="91"/>
      <c r="R1410" s="91"/>
      <c r="S1410" s="91"/>
    </row>
    <row r="1411" spans="1:19" hidden="1" x14ac:dyDescent="0.2">
      <c r="A1411" s="161" t="s">
        <v>619</v>
      </c>
      <c r="B1411" s="161">
        <f>_xlfn.XLOOKUP(D1411,'H O L D S'!S:S,'H O L D S'!O:O,0)</f>
        <v>0</v>
      </c>
      <c r="C1411" s="161">
        <f>_xlfn.XLOOKUP(J1411,'F U L L   S E T S  (-10%)'!T:T,'F U L L   S E T S  (-10%)'!P:P,0)+_xlfn.XLOOKUP(J1411,'H O L D S'!S:S,'H O L D S'!O:O,0)</f>
        <v>0</v>
      </c>
      <c r="D1411" s="161" t="s">
        <v>483</v>
      </c>
      <c r="E1411" s="161">
        <f t="shared" si="97"/>
        <v>0</v>
      </c>
      <c r="F1411" s="161">
        <v>10082</v>
      </c>
      <c r="G1411" s="161">
        <f t="shared" si="98"/>
        <v>0</v>
      </c>
      <c r="J1411" s="91" t="s">
        <v>102</v>
      </c>
      <c r="K1411" s="91"/>
      <c r="L1411" s="91"/>
      <c r="M1411" s="91"/>
      <c r="N1411" s="91"/>
      <c r="O1411" s="91"/>
      <c r="P1411" s="91"/>
      <c r="Q1411" s="91"/>
      <c r="R1411" s="91"/>
      <c r="S1411" s="91"/>
    </row>
    <row r="1412" spans="1:19" hidden="1" x14ac:dyDescent="0.2">
      <c r="A1412" s="95" t="s">
        <v>619</v>
      </c>
      <c r="B1412" s="95">
        <f>_xlfn.XLOOKUP(D1412,'H O L D S'!S:S,'H O L D S'!O:O,0)</f>
        <v>0</v>
      </c>
      <c r="C1412" s="95">
        <f>_xlfn.XLOOKUP(J1412,'F U L L   S E T S  (-10%)'!T:T,'F U L L   S E T S  (-10%)'!P:P,0)+_xlfn.XLOOKUP(J1412,'H O L D S'!S:S,'H O L D S'!O:O,0)</f>
        <v>0</v>
      </c>
      <c r="D1412" s="95" t="s">
        <v>485</v>
      </c>
      <c r="E1412" s="95">
        <f t="shared" si="97"/>
        <v>0</v>
      </c>
      <c r="F1412" s="95">
        <v>10082</v>
      </c>
      <c r="G1412" s="95">
        <f t="shared" si="98"/>
        <v>0</v>
      </c>
      <c r="J1412" s="91" t="s">
        <v>102</v>
      </c>
      <c r="K1412" s="91"/>
      <c r="L1412" s="91"/>
      <c r="M1412" s="91"/>
      <c r="N1412" s="91"/>
      <c r="O1412" s="91"/>
      <c r="P1412" s="91"/>
      <c r="Q1412" s="91"/>
      <c r="R1412" s="91"/>
      <c r="S1412" s="91"/>
    </row>
    <row r="1413" spans="1:19" hidden="1" x14ac:dyDescent="0.2">
      <c r="A1413" s="95" t="s">
        <v>619</v>
      </c>
      <c r="B1413" s="95">
        <f>_xlfn.XLOOKUP(D1413,'H O L D S'!S:S,'H O L D S'!O:O,0)</f>
        <v>0</v>
      </c>
      <c r="C1413" s="95">
        <f>_xlfn.XLOOKUP(J1413,'F U L L   S E T S  (-10%)'!T:T,'F U L L   S E T S  (-10%)'!P:P,0)+_xlfn.XLOOKUP(J1413,'H O L D S'!S:S,'H O L D S'!O:O,0)</f>
        <v>0</v>
      </c>
      <c r="D1413" s="95" t="s">
        <v>487</v>
      </c>
      <c r="E1413" s="95">
        <f t="shared" si="97"/>
        <v>0</v>
      </c>
      <c r="F1413" s="95">
        <v>10082</v>
      </c>
      <c r="G1413" s="95">
        <f t="shared" si="98"/>
        <v>0</v>
      </c>
      <c r="J1413" s="91" t="s">
        <v>102</v>
      </c>
      <c r="K1413" s="91"/>
      <c r="L1413" s="91"/>
      <c r="M1413" s="91"/>
      <c r="N1413" s="91"/>
      <c r="O1413" s="91"/>
      <c r="P1413" s="91"/>
      <c r="Q1413" s="91"/>
      <c r="R1413" s="91"/>
      <c r="S1413" s="91"/>
    </row>
    <row r="1414" spans="1:19" hidden="1" x14ac:dyDescent="0.2">
      <c r="A1414" s="95" t="s">
        <v>619</v>
      </c>
      <c r="B1414" s="95">
        <f>_xlfn.XLOOKUP(D1414,'H O L D S'!S:S,'H O L D S'!O:O,0)</f>
        <v>0</v>
      </c>
      <c r="C1414" s="95">
        <f>_xlfn.XLOOKUP(J1414,'F U L L   S E T S  (-10%)'!T:T,'F U L L   S E T S  (-10%)'!P:P,0)+_xlfn.XLOOKUP(J1414,'H O L D S'!S:S,'H O L D S'!O:O,0)</f>
        <v>0</v>
      </c>
      <c r="D1414" s="95" t="s">
        <v>489</v>
      </c>
      <c r="E1414" s="95">
        <f t="shared" si="97"/>
        <v>0</v>
      </c>
      <c r="F1414" s="95">
        <v>10082</v>
      </c>
      <c r="G1414" s="95">
        <f t="shared" si="98"/>
        <v>0</v>
      </c>
      <c r="J1414" s="91" t="s">
        <v>102</v>
      </c>
      <c r="K1414" s="91"/>
      <c r="L1414" s="91"/>
      <c r="M1414" s="91"/>
      <c r="N1414" s="91"/>
      <c r="O1414" s="91"/>
      <c r="P1414" s="91"/>
      <c r="Q1414" s="91"/>
      <c r="R1414" s="91"/>
      <c r="S1414" s="91"/>
    </row>
    <row r="1415" spans="1:19" hidden="1" x14ac:dyDescent="0.2">
      <c r="A1415" s="95" t="s">
        <v>619</v>
      </c>
      <c r="B1415" s="95">
        <f>_xlfn.XLOOKUP(D1415,'H O L D S'!S:S,'H O L D S'!O:O,0)</f>
        <v>0</v>
      </c>
      <c r="C1415" s="95">
        <f>_xlfn.XLOOKUP(J1415,'F U L L   S E T S  (-10%)'!T:T,'F U L L   S E T S  (-10%)'!P:P,0)+_xlfn.XLOOKUP(J1415,'H O L D S'!S:S,'H O L D S'!O:O,0)</f>
        <v>0</v>
      </c>
      <c r="D1415" s="95" t="s">
        <v>491</v>
      </c>
      <c r="E1415" s="95">
        <f t="shared" si="97"/>
        <v>0</v>
      </c>
      <c r="F1415" s="95">
        <v>10082</v>
      </c>
      <c r="G1415" s="95">
        <f t="shared" si="98"/>
        <v>0</v>
      </c>
      <c r="J1415" s="91" t="s">
        <v>102</v>
      </c>
      <c r="K1415" s="91"/>
      <c r="L1415" s="91"/>
      <c r="M1415" s="91"/>
      <c r="N1415" s="91"/>
      <c r="O1415" s="91"/>
      <c r="P1415" s="91"/>
      <c r="Q1415" s="91"/>
      <c r="R1415" s="91"/>
      <c r="S1415" s="91"/>
    </row>
    <row r="1416" spans="1:19" hidden="1" x14ac:dyDescent="0.2">
      <c r="A1416" s="95" t="s">
        <v>619</v>
      </c>
      <c r="B1416" s="95">
        <f>_xlfn.XLOOKUP(D1416,'H O L D S'!S:S,'H O L D S'!O:O,0)</f>
        <v>0</v>
      </c>
      <c r="C1416" s="95">
        <f>_xlfn.XLOOKUP(J1416,'F U L L   S E T S  (-10%)'!T:T,'F U L L   S E T S  (-10%)'!P:P,0)+_xlfn.XLOOKUP(J1416,'H O L D S'!S:S,'H O L D S'!O:O,0)</f>
        <v>0</v>
      </c>
      <c r="D1416" s="95" t="s">
        <v>493</v>
      </c>
      <c r="E1416" s="95">
        <f t="shared" si="97"/>
        <v>0</v>
      </c>
      <c r="F1416" s="95">
        <v>10082</v>
      </c>
      <c r="G1416" s="95">
        <f t="shared" si="98"/>
        <v>0</v>
      </c>
      <c r="J1416" s="91" t="s">
        <v>102</v>
      </c>
      <c r="K1416" s="91"/>
      <c r="L1416" s="91"/>
      <c r="M1416" s="91"/>
      <c r="N1416" s="91"/>
      <c r="O1416" s="91"/>
      <c r="P1416" s="91"/>
      <c r="Q1416" s="91"/>
      <c r="R1416" s="91"/>
      <c r="S1416" s="91"/>
    </row>
    <row r="1417" spans="1:19" hidden="1" x14ac:dyDescent="0.2">
      <c r="A1417" s="95" t="s">
        <v>619</v>
      </c>
      <c r="B1417" s="95">
        <f>_xlfn.XLOOKUP(D1417,'H O L D S'!S:S,'H O L D S'!O:O,0)</f>
        <v>0</v>
      </c>
      <c r="C1417" s="95">
        <f>_xlfn.XLOOKUP(J1417,'F U L L   S E T S  (-10%)'!T:T,'F U L L   S E T S  (-10%)'!P:P,0)+_xlfn.XLOOKUP(J1417,'H O L D S'!S:S,'H O L D S'!O:O,0)</f>
        <v>0</v>
      </c>
      <c r="D1417" s="95" t="s">
        <v>495</v>
      </c>
      <c r="E1417" s="95">
        <f t="shared" si="97"/>
        <v>0</v>
      </c>
      <c r="F1417" s="95">
        <v>10082</v>
      </c>
      <c r="G1417" s="95">
        <f t="shared" si="98"/>
        <v>0</v>
      </c>
      <c r="J1417" s="91" t="s">
        <v>102</v>
      </c>
      <c r="K1417" s="91"/>
      <c r="L1417" s="91"/>
      <c r="M1417" s="91"/>
      <c r="N1417" s="91"/>
      <c r="O1417" s="91"/>
      <c r="P1417" s="91"/>
      <c r="Q1417" s="91"/>
      <c r="R1417" s="91"/>
      <c r="S1417" s="91"/>
    </row>
    <row r="1418" spans="1:19" hidden="1" x14ac:dyDescent="0.2">
      <c r="A1418" s="95" t="s">
        <v>619</v>
      </c>
      <c r="B1418" s="95">
        <f>_xlfn.XLOOKUP(D1418,'H O L D S'!S:S,'H O L D S'!O:O,0)</f>
        <v>0</v>
      </c>
      <c r="C1418" s="95">
        <f>_xlfn.XLOOKUP(J1418,'F U L L   S E T S  (-10%)'!T:T,'F U L L   S E T S  (-10%)'!P:P,0)+_xlfn.XLOOKUP(J1418,'H O L D S'!S:S,'H O L D S'!O:O,0)</f>
        <v>0</v>
      </c>
      <c r="D1418" s="95" t="s">
        <v>497</v>
      </c>
      <c r="E1418" s="95">
        <f t="shared" si="97"/>
        <v>0</v>
      </c>
      <c r="F1418" s="95">
        <v>10082</v>
      </c>
      <c r="G1418" s="95">
        <f t="shared" si="98"/>
        <v>0</v>
      </c>
      <c r="J1418" s="91" t="s">
        <v>102</v>
      </c>
      <c r="K1418" s="91"/>
      <c r="L1418" s="91"/>
      <c r="M1418" s="91"/>
      <c r="N1418" s="91"/>
      <c r="O1418" s="91"/>
      <c r="P1418" s="91"/>
      <c r="Q1418" s="91"/>
      <c r="R1418" s="91"/>
      <c r="S1418" s="91"/>
    </row>
    <row r="1419" spans="1:19" hidden="1" x14ac:dyDescent="0.2">
      <c r="A1419" s="95" t="s">
        <v>619</v>
      </c>
      <c r="B1419" s="95">
        <f>_xlfn.XLOOKUP(D1419,'H O L D S'!S:S,'H O L D S'!O:O,0)</f>
        <v>0</v>
      </c>
      <c r="C1419" s="95">
        <f>_xlfn.XLOOKUP(J1419,'F U L L   S E T S  (-10%)'!T:T,'F U L L   S E T S  (-10%)'!P:P,0)+_xlfn.XLOOKUP(J1419,'H O L D S'!S:S,'H O L D S'!O:O,0)</f>
        <v>0</v>
      </c>
      <c r="D1419" s="95" t="s">
        <v>499</v>
      </c>
      <c r="E1419" s="95">
        <f t="shared" si="97"/>
        <v>0</v>
      </c>
      <c r="F1419" s="95">
        <v>10082</v>
      </c>
      <c r="G1419" s="95">
        <f t="shared" si="98"/>
        <v>0</v>
      </c>
      <c r="J1419" s="91" t="s">
        <v>102</v>
      </c>
      <c r="K1419" s="91"/>
      <c r="L1419" s="91"/>
      <c r="M1419" s="91"/>
      <c r="N1419" s="91"/>
      <c r="O1419" s="91"/>
      <c r="P1419" s="91"/>
      <c r="Q1419" s="91"/>
      <c r="R1419" s="91"/>
      <c r="S1419" s="91"/>
    </row>
    <row r="1420" spans="1:19" hidden="1" x14ac:dyDescent="0.2">
      <c r="A1420" s="95" t="s">
        <v>619</v>
      </c>
      <c r="B1420" s="95">
        <f>_xlfn.XLOOKUP(D1420,'H O L D S'!S:S,'H O L D S'!O:O,0)</f>
        <v>0</v>
      </c>
      <c r="C1420" s="95">
        <f>_xlfn.XLOOKUP(J1420,'F U L L   S E T S  (-10%)'!T:T,'F U L L   S E T S  (-10%)'!P:P,0)+_xlfn.XLOOKUP(J1420,'H O L D S'!S:S,'H O L D S'!O:O,0)</f>
        <v>0</v>
      </c>
      <c r="D1420" s="95" t="s">
        <v>501</v>
      </c>
      <c r="E1420" s="95">
        <f t="shared" si="97"/>
        <v>0</v>
      </c>
      <c r="F1420" s="95">
        <v>10082</v>
      </c>
      <c r="G1420" s="95">
        <f t="shared" si="98"/>
        <v>0</v>
      </c>
      <c r="J1420" s="91" t="s">
        <v>102</v>
      </c>
      <c r="K1420" s="91"/>
      <c r="L1420" s="91"/>
      <c r="M1420" s="91"/>
      <c r="N1420" s="91"/>
      <c r="O1420" s="91"/>
      <c r="P1420" s="91"/>
      <c r="Q1420" s="91"/>
      <c r="R1420" s="91"/>
      <c r="S1420" s="91"/>
    </row>
    <row r="1421" spans="1:19" hidden="1" x14ac:dyDescent="0.2">
      <c r="A1421" s="161" t="s">
        <v>619</v>
      </c>
      <c r="B1421" s="161">
        <f>_xlfn.XLOOKUP(D1421,'H O L D S'!S:S,'H O L D S'!D:D,0)</f>
        <v>0</v>
      </c>
      <c r="C1421" s="161">
        <f>_xlfn.XLOOKUP(J1421,'F U L L   S E T S  (-10%)'!T:T,'F U L L   S E T S  (-10%)'!E:E,0)+_xlfn.XLOOKUP(J1421,'H O L D S'!S:S,'H O L D S'!D:D,0)</f>
        <v>0</v>
      </c>
      <c r="D1421" s="161" t="s">
        <v>504</v>
      </c>
      <c r="E1421" s="161">
        <f t="shared" si="97"/>
        <v>0</v>
      </c>
      <c r="F1421" s="161">
        <v>10084</v>
      </c>
      <c r="G1421" s="161">
        <f t="shared" si="98"/>
        <v>0</v>
      </c>
      <c r="J1421" s="90" t="s">
        <v>108</v>
      </c>
      <c r="K1421" s="91"/>
      <c r="L1421" s="91"/>
      <c r="M1421" s="91"/>
      <c r="N1421" s="91"/>
      <c r="O1421" s="91"/>
      <c r="P1421" s="91"/>
      <c r="Q1421" s="91"/>
      <c r="R1421" s="91"/>
      <c r="S1421" s="91"/>
    </row>
    <row r="1422" spans="1:19" hidden="1" x14ac:dyDescent="0.2">
      <c r="A1422" s="95" t="s">
        <v>619</v>
      </c>
      <c r="B1422" s="95">
        <f>_xlfn.XLOOKUP(D1422,'H O L D S'!S:S,'H O L D S'!D:D,0)</f>
        <v>0</v>
      </c>
      <c r="C1422" s="95">
        <f>_xlfn.XLOOKUP(J1422,'F U L L   S E T S  (-10%)'!T:T,'F U L L   S E T S  (-10%)'!E:E,0)+_xlfn.XLOOKUP(J1422,'H O L D S'!S:S,'H O L D S'!D:D,0)</f>
        <v>0</v>
      </c>
      <c r="D1422" s="95" t="s">
        <v>506</v>
      </c>
      <c r="E1422" s="95">
        <f t="shared" si="97"/>
        <v>0</v>
      </c>
      <c r="F1422" s="95">
        <v>10084</v>
      </c>
      <c r="G1422" s="95">
        <f t="shared" si="98"/>
        <v>0</v>
      </c>
      <c r="J1422" s="90" t="s">
        <v>108</v>
      </c>
      <c r="K1422" s="91"/>
      <c r="L1422" s="91"/>
      <c r="M1422" s="91"/>
      <c r="N1422" s="91"/>
      <c r="O1422" s="91"/>
      <c r="P1422" s="91"/>
      <c r="Q1422" s="91"/>
      <c r="R1422" s="91"/>
      <c r="S1422" s="91"/>
    </row>
    <row r="1423" spans="1:19" hidden="1" x14ac:dyDescent="0.2">
      <c r="A1423" s="95" t="s">
        <v>619</v>
      </c>
      <c r="B1423" s="95">
        <f>_xlfn.XLOOKUP(D1423,'H O L D S'!S:S,'H O L D S'!D:D,0)</f>
        <v>0</v>
      </c>
      <c r="C1423" s="95">
        <f>_xlfn.XLOOKUP(J1423,'F U L L   S E T S  (-10%)'!T:T,'F U L L   S E T S  (-10%)'!E:E,0)+_xlfn.XLOOKUP(J1423,'H O L D S'!S:S,'H O L D S'!D:D,0)</f>
        <v>0</v>
      </c>
      <c r="D1423" s="95" t="s">
        <v>508</v>
      </c>
      <c r="E1423" s="95">
        <f t="shared" si="97"/>
        <v>0</v>
      </c>
      <c r="F1423" s="95">
        <v>10084</v>
      </c>
      <c r="G1423" s="95">
        <f t="shared" si="98"/>
        <v>0</v>
      </c>
      <c r="J1423" s="90" t="s">
        <v>108</v>
      </c>
      <c r="K1423" s="91"/>
      <c r="L1423" s="91"/>
      <c r="M1423" s="91"/>
      <c r="N1423" s="91"/>
      <c r="O1423" s="91"/>
      <c r="P1423" s="91"/>
      <c r="Q1423" s="91"/>
      <c r="R1423" s="91"/>
      <c r="S1423" s="91"/>
    </row>
    <row r="1424" spans="1:19" hidden="1" x14ac:dyDescent="0.2">
      <c r="A1424" s="95" t="s">
        <v>619</v>
      </c>
      <c r="B1424" s="95">
        <f>_xlfn.XLOOKUP(D1424,'H O L D S'!S:S,'H O L D S'!D:D,0)</f>
        <v>0</v>
      </c>
      <c r="C1424" s="95">
        <f>_xlfn.XLOOKUP(J1424,'F U L L   S E T S  (-10%)'!T:T,'F U L L   S E T S  (-10%)'!E:E,0)+_xlfn.XLOOKUP(J1424,'H O L D S'!S:S,'H O L D S'!D:D,0)</f>
        <v>0</v>
      </c>
      <c r="D1424" s="95" t="s">
        <v>510</v>
      </c>
      <c r="E1424" s="95">
        <f t="shared" si="97"/>
        <v>0</v>
      </c>
      <c r="F1424" s="95">
        <v>10084</v>
      </c>
      <c r="G1424" s="95">
        <f t="shared" si="98"/>
        <v>0</v>
      </c>
      <c r="J1424" s="90" t="s">
        <v>108</v>
      </c>
      <c r="K1424" s="91"/>
      <c r="L1424" s="91"/>
      <c r="M1424" s="91"/>
      <c r="N1424" s="91"/>
      <c r="O1424" s="91"/>
      <c r="P1424" s="91"/>
      <c r="Q1424" s="91"/>
      <c r="R1424" s="91"/>
      <c r="S1424" s="91"/>
    </row>
    <row r="1425" spans="1:19" hidden="1" x14ac:dyDescent="0.2">
      <c r="A1425" s="95" t="s">
        <v>619</v>
      </c>
      <c r="B1425" s="95">
        <f>_xlfn.XLOOKUP(D1425,'H O L D S'!S:S,'H O L D S'!D:D,0)</f>
        <v>0</v>
      </c>
      <c r="C1425" s="95">
        <f>_xlfn.XLOOKUP(J1425,'F U L L   S E T S  (-10%)'!T:T,'F U L L   S E T S  (-10%)'!E:E,0)+_xlfn.XLOOKUP(J1425,'H O L D S'!S:S,'H O L D S'!D:D,0)</f>
        <v>0</v>
      </c>
      <c r="D1425" s="95" t="s">
        <v>512</v>
      </c>
      <c r="E1425" s="95">
        <f t="shared" si="97"/>
        <v>0</v>
      </c>
      <c r="F1425" s="95">
        <v>10084</v>
      </c>
      <c r="G1425" s="95">
        <f t="shared" si="98"/>
        <v>0</v>
      </c>
      <c r="J1425" s="90" t="s">
        <v>108</v>
      </c>
      <c r="K1425" s="91"/>
      <c r="L1425" s="91"/>
      <c r="M1425" s="91"/>
      <c r="N1425" s="91"/>
      <c r="O1425" s="91"/>
      <c r="P1425" s="91"/>
      <c r="Q1425" s="91"/>
      <c r="R1425" s="91"/>
      <c r="S1425" s="91"/>
    </row>
    <row r="1426" spans="1:19" hidden="1" x14ac:dyDescent="0.2">
      <c r="A1426" s="95" t="s">
        <v>619</v>
      </c>
      <c r="B1426" s="95">
        <f>_xlfn.XLOOKUP(D1426,'H O L D S'!S:S,'H O L D S'!D:D,0)</f>
        <v>0</v>
      </c>
      <c r="C1426" s="95">
        <f>_xlfn.XLOOKUP(J1426,'F U L L   S E T S  (-10%)'!T:T,'F U L L   S E T S  (-10%)'!E:E,0)+_xlfn.XLOOKUP(J1426,'H O L D S'!S:S,'H O L D S'!D:D,0)</f>
        <v>0</v>
      </c>
      <c r="D1426" s="95" t="s">
        <v>514</v>
      </c>
      <c r="E1426" s="95">
        <f t="shared" si="97"/>
        <v>0</v>
      </c>
      <c r="F1426" s="95">
        <v>10084</v>
      </c>
      <c r="G1426" s="95">
        <f t="shared" si="98"/>
        <v>0</v>
      </c>
      <c r="J1426" s="90" t="s">
        <v>108</v>
      </c>
      <c r="K1426" s="91"/>
      <c r="L1426" s="91"/>
      <c r="M1426" s="91"/>
      <c r="N1426" s="91"/>
      <c r="O1426" s="91"/>
      <c r="P1426" s="91"/>
      <c r="Q1426" s="91"/>
      <c r="R1426" s="91"/>
      <c r="S1426" s="91"/>
    </row>
    <row r="1427" spans="1:19" hidden="1" x14ac:dyDescent="0.2">
      <c r="A1427" s="95" t="s">
        <v>619</v>
      </c>
      <c r="B1427" s="95">
        <f>_xlfn.XLOOKUP(D1427,'H O L D S'!S:S,'H O L D S'!D:D,0)</f>
        <v>0</v>
      </c>
      <c r="C1427" s="95">
        <f>_xlfn.XLOOKUP(J1427,'F U L L   S E T S  (-10%)'!T:T,'F U L L   S E T S  (-10%)'!E:E,0)+_xlfn.XLOOKUP(J1427,'H O L D S'!S:S,'H O L D S'!D:D,0)</f>
        <v>0</v>
      </c>
      <c r="D1427" s="95" t="s">
        <v>516</v>
      </c>
      <c r="E1427" s="95">
        <f t="shared" si="97"/>
        <v>0</v>
      </c>
      <c r="F1427" s="95">
        <v>10084</v>
      </c>
      <c r="G1427" s="95">
        <f t="shared" si="98"/>
        <v>0</v>
      </c>
      <c r="J1427" s="90" t="s">
        <v>108</v>
      </c>
      <c r="K1427" s="91"/>
      <c r="L1427" s="91"/>
      <c r="M1427" s="91"/>
      <c r="N1427" s="91"/>
      <c r="O1427" s="91"/>
      <c r="P1427" s="91"/>
      <c r="Q1427" s="91"/>
      <c r="R1427" s="91"/>
      <c r="S1427" s="91"/>
    </row>
    <row r="1428" spans="1:19" hidden="1" x14ac:dyDescent="0.2">
      <c r="A1428" s="95" t="s">
        <v>619</v>
      </c>
      <c r="B1428" s="95">
        <f>_xlfn.XLOOKUP(D1428,'H O L D S'!S:S,'H O L D S'!D:D,0)</f>
        <v>0</v>
      </c>
      <c r="C1428" s="95">
        <f>_xlfn.XLOOKUP(J1428,'F U L L   S E T S  (-10%)'!T:T,'F U L L   S E T S  (-10%)'!E:E,0)+_xlfn.XLOOKUP(J1428,'H O L D S'!S:S,'H O L D S'!D:D,0)</f>
        <v>0</v>
      </c>
      <c r="D1428" s="95" t="s">
        <v>518</v>
      </c>
      <c r="E1428" s="95">
        <f t="shared" si="97"/>
        <v>0</v>
      </c>
      <c r="F1428" s="95">
        <v>10084</v>
      </c>
      <c r="G1428" s="95">
        <f t="shared" si="98"/>
        <v>0</v>
      </c>
      <c r="J1428" s="90" t="s">
        <v>108</v>
      </c>
      <c r="K1428" s="91"/>
      <c r="L1428" s="91"/>
      <c r="M1428" s="91"/>
      <c r="N1428" s="91"/>
      <c r="O1428" s="91"/>
      <c r="P1428" s="91"/>
      <c r="Q1428" s="91"/>
      <c r="R1428" s="91"/>
      <c r="S1428" s="91"/>
    </row>
    <row r="1429" spans="1:19" hidden="1" x14ac:dyDescent="0.2">
      <c r="A1429" s="95" t="s">
        <v>619</v>
      </c>
      <c r="B1429" s="95">
        <f>_xlfn.XLOOKUP(D1429,'H O L D S'!S:S,'H O L D S'!D:D,0)</f>
        <v>0</v>
      </c>
      <c r="C1429" s="95">
        <f>_xlfn.XLOOKUP(J1429,'F U L L   S E T S  (-10%)'!T:T,'F U L L   S E T S  (-10%)'!E:E,0)+_xlfn.XLOOKUP(J1429,'H O L D S'!S:S,'H O L D S'!D:D,0)</f>
        <v>0</v>
      </c>
      <c r="D1429" s="95" t="s">
        <v>520</v>
      </c>
      <c r="E1429" s="95">
        <f t="shared" si="97"/>
        <v>0</v>
      </c>
      <c r="F1429" s="95">
        <v>10084</v>
      </c>
      <c r="G1429" s="95">
        <f t="shared" si="98"/>
        <v>0</v>
      </c>
      <c r="J1429" s="90" t="s">
        <v>108</v>
      </c>
      <c r="K1429" s="91"/>
      <c r="L1429" s="91"/>
      <c r="M1429" s="91"/>
      <c r="N1429" s="91"/>
      <c r="O1429" s="91"/>
      <c r="P1429" s="91"/>
      <c r="Q1429" s="91"/>
      <c r="R1429" s="91"/>
      <c r="S1429" s="91"/>
    </row>
    <row r="1430" spans="1:19" hidden="1" x14ac:dyDescent="0.2">
      <c r="A1430" s="95" t="s">
        <v>619</v>
      </c>
      <c r="B1430" s="95">
        <f>_xlfn.XLOOKUP(D1430,'H O L D S'!S:S,'H O L D S'!D:D,0)</f>
        <v>0</v>
      </c>
      <c r="C1430" s="95">
        <f>_xlfn.XLOOKUP(J1430,'F U L L   S E T S  (-10%)'!T:T,'F U L L   S E T S  (-10%)'!E:E,0)+_xlfn.XLOOKUP(J1430,'H O L D S'!S:S,'H O L D S'!D:D,0)</f>
        <v>0</v>
      </c>
      <c r="D1430" s="95" t="s">
        <v>522</v>
      </c>
      <c r="E1430" s="95">
        <f t="shared" si="97"/>
        <v>0</v>
      </c>
      <c r="F1430" s="95">
        <v>10084</v>
      </c>
      <c r="G1430" s="95">
        <f t="shared" si="98"/>
        <v>0</v>
      </c>
      <c r="J1430" s="90" t="s">
        <v>108</v>
      </c>
      <c r="K1430" s="91"/>
      <c r="L1430" s="91"/>
      <c r="M1430" s="91"/>
      <c r="N1430" s="91"/>
      <c r="O1430" s="91"/>
      <c r="P1430" s="91"/>
      <c r="Q1430" s="91"/>
      <c r="R1430" s="91"/>
      <c r="S1430" s="91"/>
    </row>
    <row r="1431" spans="1:19" hidden="1" x14ac:dyDescent="0.2">
      <c r="A1431" s="95" t="s">
        <v>619</v>
      </c>
      <c r="B1431" s="95">
        <f>_xlfn.XLOOKUP(D1431,'H O L D S'!S:S,'H O L D S'!D:D,0)</f>
        <v>0</v>
      </c>
      <c r="C1431" s="95">
        <f>_xlfn.XLOOKUP(J1431,'F U L L   S E T S  (-10%)'!T:T,'F U L L   S E T S  (-10%)'!E:E,0)+_xlfn.XLOOKUP(J1431,'H O L D S'!S:S,'H O L D S'!D:D,0)</f>
        <v>0</v>
      </c>
      <c r="D1431" s="95" t="s">
        <v>524</v>
      </c>
      <c r="E1431" s="95">
        <f t="shared" ref="E1431:E1494" si="99">SUM(B1431:C1431)</f>
        <v>0</v>
      </c>
      <c r="F1431" s="95">
        <v>10084</v>
      </c>
      <c r="G1431" s="95">
        <f t="shared" si="98"/>
        <v>0</v>
      </c>
      <c r="J1431" s="90" t="s">
        <v>108</v>
      </c>
      <c r="K1431" s="91"/>
      <c r="L1431" s="91"/>
      <c r="M1431" s="91"/>
      <c r="N1431" s="91"/>
      <c r="O1431" s="91"/>
      <c r="P1431" s="91"/>
      <c r="Q1431" s="91"/>
      <c r="R1431" s="91"/>
      <c r="S1431" s="91"/>
    </row>
    <row r="1432" spans="1:19" hidden="1" x14ac:dyDescent="0.2">
      <c r="A1432" s="163" t="s">
        <v>619</v>
      </c>
      <c r="B1432" s="163">
        <f>_xlfn.XLOOKUP(D1432,'H O L D S'!S:S,'H O L D S'!D:D,0)</f>
        <v>0</v>
      </c>
      <c r="C1432" s="163">
        <f>_xlfn.XLOOKUP(J1432,'F U L L   S E T S  (-10%)'!T:T,'F U L L   S E T S  (-10%)'!E:E,0)+_xlfn.XLOOKUP(J1432,'H O L D S'!S:S,'H O L D S'!D:D,0)</f>
        <v>0</v>
      </c>
      <c r="D1432" s="163" t="s">
        <v>527</v>
      </c>
      <c r="E1432" s="163">
        <f t="shared" si="99"/>
        <v>0</v>
      </c>
      <c r="F1432" s="163">
        <v>10084</v>
      </c>
      <c r="G1432" s="161">
        <f t="shared" si="98"/>
        <v>0</v>
      </c>
      <c r="J1432" s="91" t="s">
        <v>110</v>
      </c>
      <c r="K1432" s="91"/>
      <c r="L1432" s="91"/>
      <c r="M1432" s="91"/>
      <c r="N1432" s="91"/>
      <c r="O1432" s="91"/>
      <c r="P1432" s="91"/>
      <c r="Q1432" s="91"/>
      <c r="R1432" s="91"/>
      <c r="S1432" s="91"/>
    </row>
    <row r="1433" spans="1:19" hidden="1" x14ac:dyDescent="0.2">
      <c r="A1433" s="95" t="s">
        <v>619</v>
      </c>
      <c r="B1433" s="95">
        <f>_xlfn.XLOOKUP(D1433,'H O L D S'!S:S,'H O L D S'!D:D,0)</f>
        <v>0</v>
      </c>
      <c r="C1433" s="95">
        <f>_xlfn.XLOOKUP(J1433,'F U L L   S E T S  (-10%)'!T:T,'F U L L   S E T S  (-10%)'!E:E,0)+_xlfn.XLOOKUP(J1433,'H O L D S'!S:S,'H O L D S'!D:D,0)</f>
        <v>0</v>
      </c>
      <c r="D1433" s="95" t="s">
        <v>529</v>
      </c>
      <c r="E1433" s="95">
        <f t="shared" si="99"/>
        <v>0</v>
      </c>
      <c r="F1433" s="95">
        <v>10084</v>
      </c>
      <c r="G1433" s="95">
        <f t="shared" si="98"/>
        <v>0</v>
      </c>
      <c r="J1433" s="91" t="s">
        <v>110</v>
      </c>
      <c r="K1433" s="91"/>
      <c r="L1433" s="91"/>
      <c r="M1433" s="91"/>
      <c r="N1433" s="91"/>
      <c r="O1433" s="91"/>
      <c r="P1433" s="91"/>
      <c r="Q1433" s="91"/>
      <c r="R1433" s="91"/>
      <c r="S1433" s="91"/>
    </row>
    <row r="1434" spans="1:19" hidden="1" x14ac:dyDescent="0.2">
      <c r="A1434" s="95" t="s">
        <v>619</v>
      </c>
      <c r="B1434" s="95">
        <f>_xlfn.XLOOKUP(D1434,'H O L D S'!S:S,'H O L D S'!D:D,0)</f>
        <v>0</v>
      </c>
      <c r="C1434" s="95">
        <f>_xlfn.XLOOKUP(J1434,'F U L L   S E T S  (-10%)'!T:T,'F U L L   S E T S  (-10%)'!E:E,0)+_xlfn.XLOOKUP(J1434,'H O L D S'!S:S,'H O L D S'!D:D,0)</f>
        <v>0</v>
      </c>
      <c r="D1434" s="95" t="s">
        <v>531</v>
      </c>
      <c r="E1434" s="95">
        <f t="shared" si="99"/>
        <v>0</v>
      </c>
      <c r="F1434" s="95">
        <v>10084</v>
      </c>
      <c r="G1434" s="95">
        <f t="shared" si="98"/>
        <v>0</v>
      </c>
      <c r="J1434" s="91" t="s">
        <v>110</v>
      </c>
      <c r="K1434" s="91"/>
      <c r="L1434" s="91"/>
      <c r="M1434" s="91"/>
      <c r="N1434" s="91"/>
      <c r="O1434" s="91"/>
      <c r="P1434" s="91"/>
      <c r="Q1434" s="91"/>
      <c r="R1434" s="91"/>
      <c r="S1434" s="91"/>
    </row>
    <row r="1435" spans="1:19" hidden="1" x14ac:dyDescent="0.2">
      <c r="A1435" s="95" t="s">
        <v>619</v>
      </c>
      <c r="B1435" s="95">
        <f>_xlfn.XLOOKUP(D1435,'H O L D S'!S:S,'H O L D S'!D:D,0)</f>
        <v>0</v>
      </c>
      <c r="C1435" s="95">
        <f>_xlfn.XLOOKUP(J1435,'F U L L   S E T S  (-10%)'!T:T,'F U L L   S E T S  (-10%)'!E:E,0)+_xlfn.XLOOKUP(J1435,'H O L D S'!S:S,'H O L D S'!D:D,0)</f>
        <v>0</v>
      </c>
      <c r="D1435" s="95" t="s">
        <v>533</v>
      </c>
      <c r="E1435" s="95">
        <f t="shared" si="99"/>
        <v>0</v>
      </c>
      <c r="F1435" s="95">
        <v>10084</v>
      </c>
      <c r="G1435" s="95">
        <f t="shared" si="98"/>
        <v>0</v>
      </c>
      <c r="J1435" s="91" t="s">
        <v>110</v>
      </c>
      <c r="K1435" s="91"/>
      <c r="L1435" s="91"/>
      <c r="M1435" s="91"/>
      <c r="N1435" s="91"/>
      <c r="O1435" s="91"/>
      <c r="P1435" s="91"/>
      <c r="Q1435" s="91"/>
      <c r="R1435" s="91"/>
      <c r="S1435" s="91"/>
    </row>
    <row r="1436" spans="1:19" hidden="1" x14ac:dyDescent="0.2">
      <c r="A1436" s="95" t="s">
        <v>619</v>
      </c>
      <c r="B1436" s="95">
        <f>_xlfn.XLOOKUP(D1436,'H O L D S'!S:S,'H O L D S'!D:D,0)</f>
        <v>0</v>
      </c>
      <c r="C1436" s="95">
        <f>_xlfn.XLOOKUP(J1436,'F U L L   S E T S  (-10%)'!T:T,'F U L L   S E T S  (-10%)'!E:E,0)+_xlfn.XLOOKUP(J1436,'H O L D S'!S:S,'H O L D S'!D:D,0)</f>
        <v>0</v>
      </c>
      <c r="D1436" s="95" t="s">
        <v>535</v>
      </c>
      <c r="E1436" s="95">
        <f t="shared" si="99"/>
        <v>0</v>
      </c>
      <c r="F1436" s="95">
        <v>10084</v>
      </c>
      <c r="G1436" s="95">
        <f t="shared" si="98"/>
        <v>0</v>
      </c>
      <c r="J1436" s="91" t="s">
        <v>110</v>
      </c>
      <c r="K1436" s="91"/>
      <c r="L1436" s="91"/>
      <c r="M1436" s="91"/>
      <c r="N1436" s="91"/>
      <c r="O1436" s="91"/>
      <c r="P1436" s="91"/>
      <c r="Q1436" s="91"/>
      <c r="R1436" s="91"/>
      <c r="S1436" s="91"/>
    </row>
    <row r="1437" spans="1:19" hidden="1" x14ac:dyDescent="0.2">
      <c r="A1437" s="95" t="s">
        <v>619</v>
      </c>
      <c r="B1437" s="95">
        <f>_xlfn.XLOOKUP(D1437,'H O L D S'!S:S,'H O L D S'!D:D,0)</f>
        <v>0</v>
      </c>
      <c r="C1437" s="95">
        <f>_xlfn.XLOOKUP(J1437,'F U L L   S E T S  (-10%)'!T:T,'F U L L   S E T S  (-10%)'!E:E,0)+_xlfn.XLOOKUP(J1437,'H O L D S'!S:S,'H O L D S'!D:D,0)</f>
        <v>0</v>
      </c>
      <c r="D1437" s="95" t="s">
        <v>537</v>
      </c>
      <c r="E1437" s="95">
        <f t="shared" si="99"/>
        <v>0</v>
      </c>
      <c r="F1437" s="95">
        <v>10084</v>
      </c>
      <c r="G1437" s="95">
        <f t="shared" si="98"/>
        <v>0</v>
      </c>
      <c r="J1437" s="91" t="s">
        <v>110</v>
      </c>
      <c r="K1437" s="91"/>
      <c r="L1437" s="91"/>
      <c r="M1437" s="91"/>
      <c r="N1437" s="91"/>
      <c r="O1437" s="91"/>
      <c r="P1437" s="91"/>
      <c r="Q1437" s="91"/>
      <c r="R1437" s="91"/>
      <c r="S1437" s="91"/>
    </row>
    <row r="1438" spans="1:19" hidden="1" x14ac:dyDescent="0.2">
      <c r="A1438" s="95" t="s">
        <v>619</v>
      </c>
      <c r="B1438" s="95">
        <f>_xlfn.XLOOKUP(D1438,'H O L D S'!S:S,'H O L D S'!D:D,0)</f>
        <v>0</v>
      </c>
      <c r="C1438" s="95">
        <f>_xlfn.XLOOKUP(J1438,'F U L L   S E T S  (-10%)'!T:T,'F U L L   S E T S  (-10%)'!E:E,0)+_xlfn.XLOOKUP(J1438,'H O L D S'!S:S,'H O L D S'!D:D,0)</f>
        <v>0</v>
      </c>
      <c r="D1438" s="95" t="s">
        <v>539</v>
      </c>
      <c r="E1438" s="95">
        <f t="shared" si="99"/>
        <v>0</v>
      </c>
      <c r="F1438" s="95">
        <v>10084</v>
      </c>
      <c r="G1438" s="95">
        <f t="shared" si="98"/>
        <v>0</v>
      </c>
      <c r="J1438" s="91" t="s">
        <v>110</v>
      </c>
      <c r="K1438" s="91"/>
      <c r="L1438" s="91"/>
      <c r="M1438" s="91"/>
      <c r="N1438" s="91"/>
      <c r="O1438" s="91"/>
      <c r="P1438" s="91"/>
      <c r="Q1438" s="91"/>
      <c r="R1438" s="91"/>
      <c r="S1438" s="91"/>
    </row>
    <row r="1439" spans="1:19" hidden="1" x14ac:dyDescent="0.2">
      <c r="A1439" s="95" t="s">
        <v>619</v>
      </c>
      <c r="B1439" s="95">
        <f>_xlfn.XLOOKUP(D1439,'H O L D S'!S:S,'H O L D S'!D:D,0)</f>
        <v>0</v>
      </c>
      <c r="C1439" s="95">
        <f>_xlfn.XLOOKUP(J1439,'F U L L   S E T S  (-10%)'!T:T,'F U L L   S E T S  (-10%)'!E:E,0)+_xlfn.XLOOKUP(J1439,'H O L D S'!S:S,'H O L D S'!D:D,0)</f>
        <v>0</v>
      </c>
      <c r="D1439" s="95" t="s">
        <v>541</v>
      </c>
      <c r="E1439" s="95">
        <f t="shared" si="99"/>
        <v>0</v>
      </c>
      <c r="F1439" s="95">
        <v>10084</v>
      </c>
      <c r="G1439" s="95">
        <f t="shared" si="98"/>
        <v>0</v>
      </c>
      <c r="J1439" s="91" t="s">
        <v>110</v>
      </c>
      <c r="K1439" s="91"/>
      <c r="L1439" s="91"/>
      <c r="M1439" s="91"/>
      <c r="N1439" s="91"/>
      <c r="O1439" s="91"/>
      <c r="P1439" s="91"/>
      <c r="Q1439" s="91"/>
      <c r="R1439" s="91"/>
      <c r="S1439" s="91"/>
    </row>
    <row r="1440" spans="1:19" hidden="1" x14ac:dyDescent="0.2">
      <c r="A1440" s="95" t="s">
        <v>619</v>
      </c>
      <c r="B1440" s="95">
        <f>_xlfn.XLOOKUP(D1440,'H O L D S'!S:S,'H O L D S'!D:D,0)</f>
        <v>0</v>
      </c>
      <c r="C1440" s="95">
        <f>_xlfn.XLOOKUP(J1440,'F U L L   S E T S  (-10%)'!T:T,'F U L L   S E T S  (-10%)'!E:E,0)+_xlfn.XLOOKUP(J1440,'H O L D S'!S:S,'H O L D S'!D:D,0)</f>
        <v>0</v>
      </c>
      <c r="D1440" s="95" t="s">
        <v>543</v>
      </c>
      <c r="E1440" s="95">
        <f t="shared" si="99"/>
        <v>0</v>
      </c>
      <c r="F1440" s="95">
        <v>10084</v>
      </c>
      <c r="G1440" s="95">
        <f t="shared" si="98"/>
        <v>0</v>
      </c>
      <c r="J1440" s="91" t="s">
        <v>110</v>
      </c>
      <c r="K1440" s="91"/>
      <c r="L1440" s="91"/>
      <c r="M1440" s="91"/>
      <c r="N1440" s="91"/>
      <c r="O1440" s="91"/>
      <c r="P1440" s="91"/>
      <c r="Q1440" s="91"/>
      <c r="R1440" s="91"/>
      <c r="S1440" s="91"/>
    </row>
    <row r="1441" spans="1:19" hidden="1" x14ac:dyDescent="0.2">
      <c r="A1441" s="95" t="s">
        <v>619</v>
      </c>
      <c r="B1441" s="95">
        <f>_xlfn.XLOOKUP(D1441,'H O L D S'!S:S,'H O L D S'!D:D,0)</f>
        <v>0</v>
      </c>
      <c r="C1441" s="95">
        <f>_xlfn.XLOOKUP(J1441,'F U L L   S E T S  (-10%)'!T:T,'F U L L   S E T S  (-10%)'!E:E,0)+_xlfn.XLOOKUP(J1441,'H O L D S'!S:S,'H O L D S'!D:D,0)</f>
        <v>0</v>
      </c>
      <c r="D1441" s="95" t="s">
        <v>545</v>
      </c>
      <c r="E1441" s="95">
        <f t="shared" si="99"/>
        <v>0</v>
      </c>
      <c r="F1441" s="95">
        <v>10084</v>
      </c>
      <c r="G1441" s="95">
        <f t="shared" si="98"/>
        <v>0</v>
      </c>
      <c r="J1441" s="91" t="s">
        <v>110</v>
      </c>
      <c r="K1441" s="91"/>
      <c r="L1441" s="91"/>
      <c r="M1441" s="91"/>
      <c r="N1441" s="91"/>
      <c r="O1441" s="91"/>
      <c r="P1441" s="91"/>
      <c r="Q1441" s="91"/>
      <c r="R1441" s="91"/>
      <c r="S1441" s="91"/>
    </row>
    <row r="1442" spans="1:19" hidden="1" x14ac:dyDescent="0.2">
      <c r="A1442" s="95" t="s">
        <v>619</v>
      </c>
      <c r="B1442" s="95">
        <f>_xlfn.XLOOKUP(D1442,'H O L D S'!S:S,'H O L D S'!D:D,0)</f>
        <v>0</v>
      </c>
      <c r="C1442" s="95">
        <f>_xlfn.XLOOKUP(J1442,'F U L L   S E T S  (-10%)'!T:T,'F U L L   S E T S  (-10%)'!E:E,0)+_xlfn.XLOOKUP(J1442,'H O L D S'!S:S,'H O L D S'!D:D,0)</f>
        <v>0</v>
      </c>
      <c r="D1442" s="95" t="s">
        <v>547</v>
      </c>
      <c r="E1442" s="95">
        <f t="shared" si="99"/>
        <v>0</v>
      </c>
      <c r="F1442" s="95">
        <v>10084</v>
      </c>
      <c r="G1442" s="95">
        <f t="shared" si="98"/>
        <v>0</v>
      </c>
      <c r="J1442" s="91" t="s">
        <v>110</v>
      </c>
      <c r="K1442" s="91"/>
      <c r="L1442" s="91"/>
      <c r="M1442" s="91"/>
      <c r="N1442" s="91"/>
      <c r="O1442" s="91"/>
      <c r="P1442" s="91"/>
      <c r="Q1442" s="91"/>
      <c r="R1442" s="91"/>
      <c r="S1442" s="91"/>
    </row>
    <row r="1443" spans="1:19" hidden="1" x14ac:dyDescent="0.2">
      <c r="A1443" s="95" t="s">
        <v>619</v>
      </c>
      <c r="B1443" s="95">
        <f>_xlfn.XLOOKUP(D1443,'H O L D S'!S:S,'H O L D S'!D:D,0)</f>
        <v>0</v>
      </c>
      <c r="C1443" s="95">
        <f>_xlfn.XLOOKUP(J1443,'F U L L   S E T S  (-10%)'!T:T,'F U L L   S E T S  (-10%)'!E:E,0)+_xlfn.XLOOKUP(J1443,'H O L D S'!S:S,'H O L D S'!D:D,0)</f>
        <v>0</v>
      </c>
      <c r="D1443" s="95" t="s">
        <v>549</v>
      </c>
      <c r="E1443" s="95">
        <f t="shared" si="99"/>
        <v>0</v>
      </c>
      <c r="F1443" s="95">
        <v>10084</v>
      </c>
      <c r="G1443" s="95">
        <f t="shared" si="98"/>
        <v>0</v>
      </c>
      <c r="J1443" s="91" t="s">
        <v>110</v>
      </c>
      <c r="K1443" s="91"/>
      <c r="L1443" s="91"/>
      <c r="M1443" s="91"/>
      <c r="N1443" s="91"/>
      <c r="O1443" s="91"/>
      <c r="P1443" s="91"/>
      <c r="Q1443" s="91"/>
      <c r="R1443" s="91"/>
      <c r="S1443" s="91"/>
    </row>
    <row r="1444" spans="1:19" hidden="1" x14ac:dyDescent="0.2">
      <c r="A1444" s="95" t="s">
        <v>619</v>
      </c>
      <c r="B1444" s="95">
        <f>_xlfn.XLOOKUP(D1444,'H O L D S'!S:S,'H O L D S'!D:D,0)</f>
        <v>0</v>
      </c>
      <c r="C1444" s="95">
        <f>_xlfn.XLOOKUP(J1444,'F U L L   S E T S  (-10%)'!T:T,'F U L L   S E T S  (-10%)'!E:E,0)+_xlfn.XLOOKUP(J1444,'H O L D S'!S:S,'H O L D S'!D:D,0)</f>
        <v>0</v>
      </c>
      <c r="D1444" s="95" t="s">
        <v>551</v>
      </c>
      <c r="E1444" s="95">
        <f t="shared" si="99"/>
        <v>0</v>
      </c>
      <c r="F1444" s="95">
        <v>10084</v>
      </c>
      <c r="G1444" s="95">
        <f t="shared" si="98"/>
        <v>0</v>
      </c>
      <c r="J1444" s="91" t="s">
        <v>110</v>
      </c>
      <c r="K1444" s="91"/>
      <c r="L1444" s="91"/>
      <c r="M1444" s="91"/>
      <c r="N1444" s="91"/>
      <c r="O1444" s="91"/>
      <c r="P1444" s="91"/>
      <c r="Q1444" s="91"/>
      <c r="R1444" s="91"/>
      <c r="S1444" s="91"/>
    </row>
    <row r="1445" spans="1:19" hidden="1" x14ac:dyDescent="0.2">
      <c r="A1445" s="95" t="s">
        <v>619</v>
      </c>
      <c r="B1445" s="95">
        <f>_xlfn.XLOOKUP(D1445,'H O L D S'!S:S,'H O L D S'!D:D,0)</f>
        <v>0</v>
      </c>
      <c r="C1445" s="95">
        <f>_xlfn.XLOOKUP(J1445,'F U L L   S E T S  (-10%)'!T:T,'F U L L   S E T S  (-10%)'!E:E,0)+_xlfn.XLOOKUP(J1445,'H O L D S'!S:S,'H O L D S'!D:D,0)</f>
        <v>0</v>
      </c>
      <c r="D1445" s="95" t="s">
        <v>553</v>
      </c>
      <c r="E1445" s="95">
        <f t="shared" si="99"/>
        <v>0</v>
      </c>
      <c r="F1445" s="95">
        <v>10084</v>
      </c>
      <c r="G1445" s="95">
        <f t="shared" si="98"/>
        <v>0</v>
      </c>
      <c r="J1445" s="91" t="s">
        <v>110</v>
      </c>
      <c r="K1445" s="91"/>
      <c r="L1445" s="91"/>
      <c r="M1445" s="91"/>
      <c r="N1445" s="91"/>
      <c r="O1445" s="91"/>
      <c r="P1445" s="91"/>
      <c r="Q1445" s="91"/>
      <c r="R1445" s="91"/>
      <c r="S1445" s="91"/>
    </row>
    <row r="1446" spans="1:19" hidden="1" x14ac:dyDescent="0.2">
      <c r="A1446" s="95" t="s">
        <v>619</v>
      </c>
      <c r="B1446" s="95">
        <f>_xlfn.XLOOKUP(D1446,'H O L D S'!S:S,'H O L D S'!D:D,0)</f>
        <v>0</v>
      </c>
      <c r="C1446" s="95">
        <f>_xlfn.XLOOKUP(J1446,'F U L L   S E T S  (-10%)'!T:T,'F U L L   S E T S  (-10%)'!E:E,0)+_xlfn.XLOOKUP(J1446,'H O L D S'!S:S,'H O L D S'!D:D,0)</f>
        <v>0</v>
      </c>
      <c r="D1446" s="95" t="s">
        <v>555</v>
      </c>
      <c r="E1446" s="95">
        <f t="shared" si="99"/>
        <v>0</v>
      </c>
      <c r="F1446" s="95">
        <v>10084</v>
      </c>
      <c r="G1446" s="95">
        <f t="shared" si="98"/>
        <v>0</v>
      </c>
      <c r="J1446" s="91" t="s">
        <v>110</v>
      </c>
      <c r="K1446" s="91"/>
      <c r="L1446" s="91"/>
      <c r="M1446" s="91"/>
      <c r="N1446" s="91"/>
      <c r="O1446" s="91"/>
      <c r="P1446" s="91"/>
      <c r="Q1446" s="91"/>
      <c r="R1446" s="91"/>
      <c r="S1446" s="91"/>
    </row>
    <row r="1447" spans="1:19" hidden="1" x14ac:dyDescent="0.2">
      <c r="A1447" s="95" t="s">
        <v>619</v>
      </c>
      <c r="B1447" s="95">
        <f>_xlfn.XLOOKUP(D1447,'H O L D S'!S:S,'H O L D S'!D:D,0)</f>
        <v>0</v>
      </c>
      <c r="C1447" s="95">
        <f>_xlfn.XLOOKUP(J1447,'F U L L   S E T S  (-10%)'!T:T,'F U L L   S E T S  (-10%)'!E:E,0)+_xlfn.XLOOKUP(J1447,'H O L D S'!S:S,'H O L D S'!D:D,0)</f>
        <v>0</v>
      </c>
      <c r="D1447" s="95" t="s">
        <v>557</v>
      </c>
      <c r="E1447" s="95">
        <f t="shared" si="99"/>
        <v>0</v>
      </c>
      <c r="F1447" s="95">
        <v>10084</v>
      </c>
      <c r="G1447" s="95">
        <f t="shared" si="98"/>
        <v>0</v>
      </c>
      <c r="J1447" s="91" t="s">
        <v>110</v>
      </c>
      <c r="K1447" s="91"/>
      <c r="L1447" s="91"/>
      <c r="M1447" s="91"/>
      <c r="N1447" s="91"/>
      <c r="O1447" s="91"/>
      <c r="P1447" s="91"/>
      <c r="Q1447" s="91"/>
      <c r="R1447" s="91"/>
      <c r="S1447" s="91"/>
    </row>
    <row r="1448" spans="1:19" hidden="1" x14ac:dyDescent="0.2">
      <c r="A1448" s="95" t="s">
        <v>619</v>
      </c>
      <c r="B1448" s="95">
        <f>_xlfn.XLOOKUP(D1448,'H O L D S'!S:S,'H O L D S'!D:D,0)</f>
        <v>0</v>
      </c>
      <c r="C1448" s="95">
        <f>_xlfn.XLOOKUP(J1448,'F U L L   S E T S  (-10%)'!T:T,'F U L L   S E T S  (-10%)'!E:E,0)+_xlfn.XLOOKUP(J1448,'H O L D S'!S:S,'H O L D S'!D:D,0)</f>
        <v>0</v>
      </c>
      <c r="D1448" s="95" t="s">
        <v>559</v>
      </c>
      <c r="E1448" s="95">
        <f t="shared" si="99"/>
        <v>0</v>
      </c>
      <c r="F1448" s="95">
        <v>10084</v>
      </c>
      <c r="G1448" s="95">
        <f t="shared" si="98"/>
        <v>0</v>
      </c>
      <c r="J1448" s="91" t="s">
        <v>110</v>
      </c>
      <c r="K1448" s="91"/>
      <c r="L1448" s="91"/>
      <c r="M1448" s="91"/>
      <c r="N1448" s="91"/>
      <c r="O1448" s="91"/>
      <c r="P1448" s="91"/>
      <c r="Q1448" s="91"/>
      <c r="R1448" s="91"/>
      <c r="S1448" s="91"/>
    </row>
    <row r="1449" spans="1:19" hidden="1" x14ac:dyDescent="0.2">
      <c r="A1449" s="95" t="s">
        <v>619</v>
      </c>
      <c r="B1449" s="95">
        <f>_xlfn.XLOOKUP(D1449,'H O L D S'!S:S,'H O L D S'!D:D,0)</f>
        <v>0</v>
      </c>
      <c r="C1449" s="95">
        <f>_xlfn.XLOOKUP(J1449,'F U L L   S E T S  (-10%)'!T:T,'F U L L   S E T S  (-10%)'!E:E,0)+_xlfn.XLOOKUP(J1449,'H O L D S'!S:S,'H O L D S'!D:D,0)</f>
        <v>0</v>
      </c>
      <c r="D1449" s="95" t="s">
        <v>561</v>
      </c>
      <c r="E1449" s="95">
        <f t="shared" si="99"/>
        <v>0</v>
      </c>
      <c r="F1449" s="95">
        <v>10084</v>
      </c>
      <c r="G1449" s="95">
        <f t="shared" si="98"/>
        <v>0</v>
      </c>
      <c r="J1449" s="91" t="s">
        <v>110</v>
      </c>
      <c r="K1449" s="91"/>
      <c r="L1449" s="91"/>
      <c r="M1449" s="91"/>
      <c r="N1449" s="91"/>
      <c r="O1449" s="91"/>
      <c r="P1449" s="91"/>
      <c r="Q1449" s="91"/>
      <c r="R1449" s="91"/>
      <c r="S1449" s="91"/>
    </row>
    <row r="1450" spans="1:19" hidden="1" x14ac:dyDescent="0.2">
      <c r="A1450" s="95" t="s">
        <v>619</v>
      </c>
      <c r="B1450" s="95">
        <f>_xlfn.XLOOKUP(D1450,'H O L D S'!S:S,'H O L D S'!D:D,0)</f>
        <v>0</v>
      </c>
      <c r="C1450" s="95">
        <f>_xlfn.XLOOKUP(J1450,'F U L L   S E T S  (-10%)'!T:T,'F U L L   S E T S  (-10%)'!E:E,0)+_xlfn.XLOOKUP(J1450,'H O L D S'!S:S,'H O L D S'!D:D,0)</f>
        <v>0</v>
      </c>
      <c r="D1450" s="95" t="s">
        <v>563</v>
      </c>
      <c r="E1450" s="95">
        <f t="shared" si="99"/>
        <v>0</v>
      </c>
      <c r="F1450" s="95">
        <v>10084</v>
      </c>
      <c r="G1450" s="95">
        <f t="shared" si="98"/>
        <v>0</v>
      </c>
      <c r="J1450" s="91" t="s">
        <v>110</v>
      </c>
      <c r="K1450" s="91"/>
      <c r="L1450" s="91"/>
      <c r="M1450" s="91"/>
      <c r="N1450" s="91"/>
      <c r="O1450" s="91"/>
      <c r="P1450" s="91"/>
      <c r="Q1450" s="91"/>
      <c r="R1450" s="91"/>
      <c r="S1450" s="91"/>
    </row>
    <row r="1451" spans="1:19" hidden="1" x14ac:dyDescent="0.2">
      <c r="A1451" s="161" t="s">
        <v>619</v>
      </c>
      <c r="B1451" s="161">
        <f>_xlfn.XLOOKUP(D1451,'H O L D S'!S:S,'H O L D S'!E:E,0)</f>
        <v>0</v>
      </c>
      <c r="C1451" s="161">
        <f>_xlfn.XLOOKUP(J1451,'F U L L   S E T S  (-10%)'!T:T,'F U L L   S E T S  (-10%)'!F:F,0)+_xlfn.XLOOKUP(J1451,'H O L D S'!S:S,'H O L D S'!E:E,0)</f>
        <v>0</v>
      </c>
      <c r="D1451" s="161" t="s">
        <v>504</v>
      </c>
      <c r="E1451" s="161">
        <f t="shared" si="99"/>
        <v>0</v>
      </c>
      <c r="F1451" s="161">
        <v>10085</v>
      </c>
      <c r="G1451" s="161">
        <f t="shared" si="98"/>
        <v>0</v>
      </c>
      <c r="J1451" s="90" t="s">
        <v>108</v>
      </c>
      <c r="K1451" s="91"/>
      <c r="L1451" s="91"/>
      <c r="M1451" s="91"/>
      <c r="N1451" s="91"/>
      <c r="O1451" s="91"/>
      <c r="P1451" s="91"/>
      <c r="Q1451" s="91"/>
      <c r="R1451" s="91"/>
      <c r="S1451" s="91"/>
    </row>
    <row r="1452" spans="1:19" hidden="1" x14ac:dyDescent="0.2">
      <c r="A1452" s="95" t="s">
        <v>619</v>
      </c>
      <c r="B1452" s="95">
        <f>_xlfn.XLOOKUP(D1452,'H O L D S'!S:S,'H O L D S'!E:E,0)</f>
        <v>0</v>
      </c>
      <c r="C1452" s="95">
        <f>_xlfn.XLOOKUP(J1452,'F U L L   S E T S  (-10%)'!T:T,'F U L L   S E T S  (-10%)'!F:F,0)+_xlfn.XLOOKUP(J1452,'H O L D S'!S:S,'H O L D S'!E:E,0)</f>
        <v>0</v>
      </c>
      <c r="D1452" s="95" t="s">
        <v>506</v>
      </c>
      <c r="E1452" s="95">
        <f t="shared" si="99"/>
        <v>0</v>
      </c>
      <c r="F1452" s="95">
        <v>10085</v>
      </c>
      <c r="G1452" s="95">
        <f t="shared" si="98"/>
        <v>0</v>
      </c>
      <c r="J1452" s="90" t="s">
        <v>108</v>
      </c>
      <c r="K1452" s="91"/>
      <c r="L1452" s="91"/>
      <c r="M1452" s="91"/>
      <c r="N1452" s="91"/>
      <c r="O1452" s="91"/>
      <c r="P1452" s="91"/>
      <c r="Q1452" s="91"/>
      <c r="R1452" s="91"/>
      <c r="S1452" s="91"/>
    </row>
    <row r="1453" spans="1:19" hidden="1" x14ac:dyDescent="0.2">
      <c r="A1453" s="95" t="s">
        <v>619</v>
      </c>
      <c r="B1453" s="95">
        <f>_xlfn.XLOOKUP(D1453,'H O L D S'!S:S,'H O L D S'!E:E,0)</f>
        <v>0</v>
      </c>
      <c r="C1453" s="95">
        <f>_xlfn.XLOOKUP(J1453,'F U L L   S E T S  (-10%)'!T:T,'F U L L   S E T S  (-10%)'!F:F,0)+_xlfn.XLOOKUP(J1453,'H O L D S'!S:S,'H O L D S'!E:E,0)</f>
        <v>0</v>
      </c>
      <c r="D1453" s="95" t="s">
        <v>508</v>
      </c>
      <c r="E1453" s="95">
        <f t="shared" si="99"/>
        <v>0</v>
      </c>
      <c r="F1453" s="95">
        <v>10085</v>
      </c>
      <c r="G1453" s="95">
        <f t="shared" si="98"/>
        <v>0</v>
      </c>
      <c r="J1453" s="90" t="s">
        <v>108</v>
      </c>
      <c r="K1453" s="91"/>
      <c r="L1453" s="91"/>
      <c r="M1453" s="91"/>
      <c r="N1453" s="91"/>
      <c r="O1453" s="91"/>
      <c r="P1453" s="91"/>
      <c r="Q1453" s="91"/>
      <c r="R1453" s="91"/>
      <c r="S1453" s="91"/>
    </row>
    <row r="1454" spans="1:19" hidden="1" x14ac:dyDescent="0.2">
      <c r="A1454" s="95" t="s">
        <v>619</v>
      </c>
      <c r="B1454" s="95">
        <f>_xlfn.XLOOKUP(D1454,'H O L D S'!S:S,'H O L D S'!E:E,0)</f>
        <v>0</v>
      </c>
      <c r="C1454" s="95">
        <f>_xlfn.XLOOKUP(J1454,'F U L L   S E T S  (-10%)'!T:T,'F U L L   S E T S  (-10%)'!F:F,0)+_xlfn.XLOOKUP(J1454,'H O L D S'!S:S,'H O L D S'!E:E,0)</f>
        <v>0</v>
      </c>
      <c r="D1454" s="95" t="s">
        <v>510</v>
      </c>
      <c r="E1454" s="95">
        <f t="shared" si="99"/>
        <v>0</v>
      </c>
      <c r="F1454" s="95">
        <v>10085</v>
      </c>
      <c r="G1454" s="95">
        <f t="shared" si="98"/>
        <v>0</v>
      </c>
      <c r="J1454" s="90" t="s">
        <v>108</v>
      </c>
      <c r="K1454" s="91"/>
      <c r="L1454" s="91"/>
      <c r="M1454" s="91"/>
      <c r="N1454" s="91"/>
      <c r="O1454" s="91"/>
      <c r="P1454" s="91"/>
      <c r="Q1454" s="91"/>
      <c r="R1454" s="91"/>
      <c r="S1454" s="91"/>
    </row>
    <row r="1455" spans="1:19" hidden="1" x14ac:dyDescent="0.2">
      <c r="A1455" s="95" t="s">
        <v>619</v>
      </c>
      <c r="B1455" s="95">
        <f>_xlfn.XLOOKUP(D1455,'H O L D S'!S:S,'H O L D S'!E:E,0)</f>
        <v>0</v>
      </c>
      <c r="C1455" s="95">
        <f>_xlfn.XLOOKUP(J1455,'F U L L   S E T S  (-10%)'!T:T,'F U L L   S E T S  (-10%)'!F:F,0)+_xlfn.XLOOKUP(J1455,'H O L D S'!S:S,'H O L D S'!E:E,0)</f>
        <v>0</v>
      </c>
      <c r="D1455" s="95" t="s">
        <v>512</v>
      </c>
      <c r="E1455" s="95">
        <f t="shared" si="99"/>
        <v>0</v>
      </c>
      <c r="F1455" s="95">
        <v>10085</v>
      </c>
      <c r="G1455" s="95">
        <f t="shared" si="98"/>
        <v>0</v>
      </c>
      <c r="J1455" s="90" t="s">
        <v>108</v>
      </c>
      <c r="K1455" s="91"/>
      <c r="L1455" s="91"/>
      <c r="M1455" s="91"/>
      <c r="N1455" s="91"/>
      <c r="O1455" s="91"/>
      <c r="P1455" s="91"/>
      <c r="Q1455" s="91"/>
      <c r="R1455" s="91"/>
      <c r="S1455" s="91"/>
    </row>
    <row r="1456" spans="1:19" hidden="1" x14ac:dyDescent="0.2">
      <c r="A1456" s="95" t="s">
        <v>619</v>
      </c>
      <c r="B1456" s="95">
        <f>_xlfn.XLOOKUP(D1456,'H O L D S'!S:S,'H O L D S'!E:E,0)</f>
        <v>0</v>
      </c>
      <c r="C1456" s="95">
        <f>_xlfn.XLOOKUP(J1456,'F U L L   S E T S  (-10%)'!T:T,'F U L L   S E T S  (-10%)'!F:F,0)+_xlfn.XLOOKUP(J1456,'H O L D S'!S:S,'H O L D S'!E:E,0)</f>
        <v>0</v>
      </c>
      <c r="D1456" s="95" t="s">
        <v>514</v>
      </c>
      <c r="E1456" s="95">
        <f t="shared" si="99"/>
        <v>0</v>
      </c>
      <c r="F1456" s="95">
        <v>10085</v>
      </c>
      <c r="G1456" s="95">
        <f t="shared" si="98"/>
        <v>0</v>
      </c>
      <c r="J1456" s="90" t="s">
        <v>108</v>
      </c>
      <c r="K1456" s="91"/>
      <c r="L1456" s="91"/>
      <c r="M1456" s="91"/>
      <c r="N1456" s="91"/>
      <c r="O1456" s="91"/>
      <c r="P1456" s="91"/>
      <c r="Q1456" s="91"/>
      <c r="R1456" s="91"/>
      <c r="S1456" s="91"/>
    </row>
    <row r="1457" spans="1:19" hidden="1" x14ac:dyDescent="0.2">
      <c r="A1457" s="95" t="s">
        <v>619</v>
      </c>
      <c r="B1457" s="95">
        <f>_xlfn.XLOOKUP(D1457,'H O L D S'!S:S,'H O L D S'!E:E,0)</f>
        <v>0</v>
      </c>
      <c r="C1457" s="95">
        <f>_xlfn.XLOOKUP(J1457,'F U L L   S E T S  (-10%)'!T:T,'F U L L   S E T S  (-10%)'!F:F,0)+_xlfn.XLOOKUP(J1457,'H O L D S'!S:S,'H O L D S'!E:E,0)</f>
        <v>0</v>
      </c>
      <c r="D1457" s="95" t="s">
        <v>516</v>
      </c>
      <c r="E1457" s="95">
        <f t="shared" si="99"/>
        <v>0</v>
      </c>
      <c r="F1457" s="95">
        <v>10085</v>
      </c>
      <c r="G1457" s="95">
        <f t="shared" si="98"/>
        <v>0</v>
      </c>
      <c r="J1457" s="90" t="s">
        <v>108</v>
      </c>
      <c r="K1457" s="91"/>
      <c r="L1457" s="91"/>
      <c r="M1457" s="91"/>
      <c r="N1457" s="91"/>
      <c r="O1457" s="91"/>
      <c r="P1457" s="91"/>
      <c r="Q1457" s="91"/>
      <c r="R1457" s="91"/>
      <c r="S1457" s="91"/>
    </row>
    <row r="1458" spans="1:19" hidden="1" x14ac:dyDescent="0.2">
      <c r="A1458" s="95" t="s">
        <v>619</v>
      </c>
      <c r="B1458" s="95">
        <f>_xlfn.XLOOKUP(D1458,'H O L D S'!S:S,'H O L D S'!E:E,0)</f>
        <v>0</v>
      </c>
      <c r="C1458" s="95">
        <f>_xlfn.XLOOKUP(J1458,'F U L L   S E T S  (-10%)'!T:T,'F U L L   S E T S  (-10%)'!F:F,0)+_xlfn.XLOOKUP(J1458,'H O L D S'!S:S,'H O L D S'!E:E,0)</f>
        <v>0</v>
      </c>
      <c r="D1458" s="95" t="s">
        <v>518</v>
      </c>
      <c r="E1458" s="95">
        <f t="shared" si="99"/>
        <v>0</v>
      </c>
      <c r="F1458" s="95">
        <v>10085</v>
      </c>
      <c r="G1458" s="95">
        <f t="shared" si="98"/>
        <v>0</v>
      </c>
      <c r="J1458" s="90" t="s">
        <v>108</v>
      </c>
      <c r="K1458" s="91"/>
      <c r="L1458" s="91"/>
      <c r="M1458" s="91"/>
      <c r="N1458" s="91"/>
      <c r="O1458" s="91"/>
      <c r="P1458" s="91"/>
      <c r="Q1458" s="91"/>
      <c r="R1458" s="91"/>
      <c r="S1458" s="91"/>
    </row>
    <row r="1459" spans="1:19" hidden="1" x14ac:dyDescent="0.2">
      <c r="A1459" s="95" t="s">
        <v>619</v>
      </c>
      <c r="B1459" s="95">
        <f>_xlfn.XLOOKUP(D1459,'H O L D S'!S:S,'H O L D S'!E:E,0)</f>
        <v>0</v>
      </c>
      <c r="C1459" s="95">
        <f>_xlfn.XLOOKUP(J1459,'F U L L   S E T S  (-10%)'!T:T,'F U L L   S E T S  (-10%)'!F:F,0)+_xlfn.XLOOKUP(J1459,'H O L D S'!S:S,'H O L D S'!E:E,0)</f>
        <v>0</v>
      </c>
      <c r="D1459" s="95" t="s">
        <v>520</v>
      </c>
      <c r="E1459" s="95">
        <f t="shared" si="99"/>
        <v>0</v>
      </c>
      <c r="F1459" s="95">
        <v>10085</v>
      </c>
      <c r="G1459" s="95">
        <f t="shared" si="98"/>
        <v>0</v>
      </c>
      <c r="J1459" s="90" t="s">
        <v>108</v>
      </c>
      <c r="K1459" s="91"/>
      <c r="L1459" s="91"/>
      <c r="M1459" s="91"/>
      <c r="N1459" s="91"/>
      <c r="O1459" s="91"/>
      <c r="P1459" s="91"/>
      <c r="Q1459" s="91"/>
      <c r="R1459" s="91"/>
      <c r="S1459" s="91"/>
    </row>
    <row r="1460" spans="1:19" hidden="1" x14ac:dyDescent="0.2">
      <c r="A1460" s="95" t="s">
        <v>619</v>
      </c>
      <c r="B1460" s="95">
        <f>_xlfn.XLOOKUP(D1460,'H O L D S'!S:S,'H O L D S'!E:E,0)</f>
        <v>0</v>
      </c>
      <c r="C1460" s="95">
        <f>_xlfn.XLOOKUP(J1460,'F U L L   S E T S  (-10%)'!T:T,'F U L L   S E T S  (-10%)'!F:F,0)+_xlfn.XLOOKUP(J1460,'H O L D S'!S:S,'H O L D S'!E:E,0)</f>
        <v>0</v>
      </c>
      <c r="D1460" s="95" t="s">
        <v>522</v>
      </c>
      <c r="E1460" s="95">
        <f t="shared" si="99"/>
        <v>0</v>
      </c>
      <c r="F1460" s="95">
        <v>10085</v>
      </c>
      <c r="G1460" s="95">
        <f t="shared" si="98"/>
        <v>0</v>
      </c>
      <c r="J1460" s="90" t="s">
        <v>108</v>
      </c>
      <c r="K1460" s="91"/>
      <c r="L1460" s="91"/>
      <c r="M1460" s="91"/>
      <c r="N1460" s="91"/>
      <c r="O1460" s="91"/>
      <c r="P1460" s="91"/>
      <c r="Q1460" s="91"/>
      <c r="R1460" s="91"/>
      <c r="S1460" s="91"/>
    </row>
    <row r="1461" spans="1:19" hidden="1" x14ac:dyDescent="0.2">
      <c r="A1461" s="95" t="s">
        <v>619</v>
      </c>
      <c r="B1461" s="95">
        <f>_xlfn.XLOOKUP(D1461,'H O L D S'!S:S,'H O L D S'!E:E,0)</f>
        <v>0</v>
      </c>
      <c r="C1461" s="95">
        <f>_xlfn.XLOOKUP(J1461,'F U L L   S E T S  (-10%)'!T:T,'F U L L   S E T S  (-10%)'!F:F,0)+_xlfn.XLOOKUP(J1461,'H O L D S'!S:S,'H O L D S'!E:E,0)</f>
        <v>0</v>
      </c>
      <c r="D1461" s="95" t="s">
        <v>524</v>
      </c>
      <c r="E1461" s="95">
        <f t="shared" si="99"/>
        <v>0</v>
      </c>
      <c r="F1461" s="95">
        <v>10085</v>
      </c>
      <c r="G1461" s="95">
        <f t="shared" si="98"/>
        <v>0</v>
      </c>
      <c r="J1461" s="90" t="s">
        <v>108</v>
      </c>
      <c r="K1461" s="91"/>
      <c r="L1461" s="91"/>
      <c r="M1461" s="91"/>
      <c r="N1461" s="91"/>
      <c r="O1461" s="91"/>
      <c r="P1461" s="91"/>
      <c r="Q1461" s="91"/>
      <c r="R1461" s="91"/>
      <c r="S1461" s="91"/>
    </row>
    <row r="1462" spans="1:19" hidden="1" x14ac:dyDescent="0.2">
      <c r="A1462" s="163" t="s">
        <v>619</v>
      </c>
      <c r="B1462" s="163">
        <f>_xlfn.XLOOKUP(D1462,'H O L D S'!S:S,'H O L D S'!E:E,0)</f>
        <v>0</v>
      </c>
      <c r="C1462" s="163">
        <f>_xlfn.XLOOKUP(J1462,'F U L L   S E T S  (-10%)'!T:T,'F U L L   S E T S  (-10%)'!F:F,0)+_xlfn.XLOOKUP(J1462,'H O L D S'!S:S,'H O L D S'!E:E,0)</f>
        <v>0</v>
      </c>
      <c r="D1462" s="163" t="s">
        <v>527</v>
      </c>
      <c r="E1462" s="163">
        <f t="shared" si="99"/>
        <v>0</v>
      </c>
      <c r="F1462" s="163">
        <v>10085</v>
      </c>
      <c r="G1462" s="161">
        <f t="shared" si="98"/>
        <v>0</v>
      </c>
      <c r="J1462" s="91" t="s">
        <v>110</v>
      </c>
      <c r="K1462" s="91"/>
      <c r="L1462" s="91"/>
      <c r="M1462" s="91"/>
      <c r="N1462" s="91"/>
      <c r="O1462" s="91"/>
      <c r="P1462" s="91"/>
      <c r="Q1462" s="91"/>
      <c r="R1462" s="91"/>
      <c r="S1462" s="91"/>
    </row>
    <row r="1463" spans="1:19" hidden="1" x14ac:dyDescent="0.2">
      <c r="A1463" s="95" t="s">
        <v>619</v>
      </c>
      <c r="B1463" s="95">
        <f>_xlfn.XLOOKUP(D1463,'H O L D S'!S:S,'H O L D S'!E:E,0)</f>
        <v>0</v>
      </c>
      <c r="C1463" s="95">
        <f>_xlfn.XLOOKUP(J1463,'F U L L   S E T S  (-10%)'!T:T,'F U L L   S E T S  (-10%)'!F:F,0)+_xlfn.XLOOKUP(J1463,'H O L D S'!S:S,'H O L D S'!E:E,0)</f>
        <v>0</v>
      </c>
      <c r="D1463" s="95" t="s">
        <v>529</v>
      </c>
      <c r="E1463" s="95">
        <f t="shared" si="99"/>
        <v>0</v>
      </c>
      <c r="F1463" s="95">
        <v>10085</v>
      </c>
      <c r="G1463" s="95">
        <f t="shared" si="98"/>
        <v>0</v>
      </c>
      <c r="J1463" s="91" t="s">
        <v>110</v>
      </c>
      <c r="K1463" s="91"/>
      <c r="L1463" s="91"/>
      <c r="M1463" s="91"/>
      <c r="N1463" s="91"/>
      <c r="O1463" s="91"/>
      <c r="P1463" s="91"/>
      <c r="Q1463" s="91"/>
      <c r="R1463" s="91"/>
      <c r="S1463" s="91"/>
    </row>
    <row r="1464" spans="1:19" hidden="1" x14ac:dyDescent="0.2">
      <c r="A1464" s="95" t="s">
        <v>619</v>
      </c>
      <c r="B1464" s="95">
        <f>_xlfn.XLOOKUP(D1464,'H O L D S'!S:S,'H O L D S'!E:E,0)</f>
        <v>0</v>
      </c>
      <c r="C1464" s="95">
        <f>_xlfn.XLOOKUP(J1464,'F U L L   S E T S  (-10%)'!T:T,'F U L L   S E T S  (-10%)'!F:F,0)+_xlfn.XLOOKUP(J1464,'H O L D S'!S:S,'H O L D S'!E:E,0)</f>
        <v>0</v>
      </c>
      <c r="D1464" s="95" t="s">
        <v>531</v>
      </c>
      <c r="E1464" s="95">
        <f t="shared" si="99"/>
        <v>0</v>
      </c>
      <c r="F1464" s="95">
        <v>10085</v>
      </c>
      <c r="G1464" s="95">
        <f t="shared" si="98"/>
        <v>0</v>
      </c>
      <c r="J1464" s="91" t="s">
        <v>110</v>
      </c>
      <c r="K1464" s="91"/>
      <c r="L1464" s="91"/>
      <c r="M1464" s="91"/>
      <c r="N1464" s="91"/>
      <c r="O1464" s="91"/>
      <c r="P1464" s="91"/>
      <c r="Q1464" s="91"/>
      <c r="R1464" s="91"/>
      <c r="S1464" s="91"/>
    </row>
    <row r="1465" spans="1:19" hidden="1" x14ac:dyDescent="0.2">
      <c r="A1465" s="95" t="s">
        <v>619</v>
      </c>
      <c r="B1465" s="95">
        <f>_xlfn.XLOOKUP(D1465,'H O L D S'!S:S,'H O L D S'!E:E,0)</f>
        <v>0</v>
      </c>
      <c r="C1465" s="95">
        <f>_xlfn.XLOOKUP(J1465,'F U L L   S E T S  (-10%)'!T:T,'F U L L   S E T S  (-10%)'!F:F,0)+_xlfn.XLOOKUP(J1465,'H O L D S'!S:S,'H O L D S'!E:E,0)</f>
        <v>0</v>
      </c>
      <c r="D1465" s="95" t="s">
        <v>533</v>
      </c>
      <c r="E1465" s="95">
        <f t="shared" si="99"/>
        <v>0</v>
      </c>
      <c r="F1465" s="95">
        <v>10085</v>
      </c>
      <c r="G1465" s="95">
        <f t="shared" si="98"/>
        <v>0</v>
      </c>
      <c r="J1465" s="91" t="s">
        <v>110</v>
      </c>
      <c r="K1465" s="91"/>
      <c r="L1465" s="91"/>
      <c r="M1465" s="91"/>
      <c r="N1465" s="91"/>
      <c r="O1465" s="91"/>
      <c r="P1465" s="91"/>
      <c r="Q1465" s="91"/>
      <c r="R1465" s="91"/>
      <c r="S1465" s="91"/>
    </row>
    <row r="1466" spans="1:19" hidden="1" x14ac:dyDescent="0.2">
      <c r="A1466" s="95" t="s">
        <v>619</v>
      </c>
      <c r="B1466" s="95">
        <f>_xlfn.XLOOKUP(D1466,'H O L D S'!S:S,'H O L D S'!E:E,0)</f>
        <v>0</v>
      </c>
      <c r="C1466" s="95">
        <f>_xlfn.XLOOKUP(J1466,'F U L L   S E T S  (-10%)'!T:T,'F U L L   S E T S  (-10%)'!F:F,0)+_xlfn.XLOOKUP(J1466,'H O L D S'!S:S,'H O L D S'!E:E,0)</f>
        <v>0</v>
      </c>
      <c r="D1466" s="95" t="s">
        <v>535</v>
      </c>
      <c r="E1466" s="95">
        <f t="shared" si="99"/>
        <v>0</v>
      </c>
      <c r="F1466" s="95">
        <v>10085</v>
      </c>
      <c r="G1466" s="95">
        <f t="shared" si="98"/>
        <v>0</v>
      </c>
      <c r="J1466" s="91" t="s">
        <v>110</v>
      </c>
      <c r="K1466" s="91"/>
      <c r="L1466" s="91"/>
      <c r="M1466" s="91"/>
      <c r="N1466" s="91"/>
      <c r="O1466" s="91"/>
      <c r="P1466" s="91"/>
      <c r="Q1466" s="91"/>
      <c r="R1466" s="91"/>
      <c r="S1466" s="91"/>
    </row>
    <row r="1467" spans="1:19" hidden="1" x14ac:dyDescent="0.2">
      <c r="A1467" s="95" t="s">
        <v>619</v>
      </c>
      <c r="B1467" s="95">
        <f>_xlfn.XLOOKUP(D1467,'H O L D S'!S:S,'H O L D S'!E:E,0)</f>
        <v>0</v>
      </c>
      <c r="C1467" s="95">
        <f>_xlfn.XLOOKUP(J1467,'F U L L   S E T S  (-10%)'!T:T,'F U L L   S E T S  (-10%)'!F:F,0)+_xlfn.XLOOKUP(J1467,'H O L D S'!S:S,'H O L D S'!E:E,0)</f>
        <v>0</v>
      </c>
      <c r="D1467" s="95" t="s">
        <v>537</v>
      </c>
      <c r="E1467" s="95">
        <f t="shared" si="99"/>
        <v>0</v>
      </c>
      <c r="F1467" s="95">
        <v>10085</v>
      </c>
      <c r="G1467" s="95">
        <f t="shared" si="98"/>
        <v>0</v>
      </c>
      <c r="J1467" s="91" t="s">
        <v>110</v>
      </c>
      <c r="K1467" s="91"/>
      <c r="L1467" s="91"/>
      <c r="M1467" s="91"/>
      <c r="N1467" s="91"/>
      <c r="O1467" s="91"/>
      <c r="P1467" s="91"/>
      <c r="Q1467" s="91"/>
      <c r="R1467" s="91"/>
      <c r="S1467" s="91"/>
    </row>
    <row r="1468" spans="1:19" hidden="1" x14ac:dyDescent="0.2">
      <c r="A1468" s="95" t="s">
        <v>619</v>
      </c>
      <c r="B1468" s="95">
        <f>_xlfn.XLOOKUP(D1468,'H O L D S'!S:S,'H O L D S'!E:E,0)</f>
        <v>0</v>
      </c>
      <c r="C1468" s="95">
        <f>_xlfn.XLOOKUP(J1468,'F U L L   S E T S  (-10%)'!T:T,'F U L L   S E T S  (-10%)'!F:F,0)+_xlfn.XLOOKUP(J1468,'H O L D S'!S:S,'H O L D S'!E:E,0)</f>
        <v>0</v>
      </c>
      <c r="D1468" s="95" t="s">
        <v>539</v>
      </c>
      <c r="E1468" s="95">
        <f t="shared" si="99"/>
        <v>0</v>
      </c>
      <c r="F1468" s="95">
        <v>10085</v>
      </c>
      <c r="G1468" s="95">
        <f t="shared" si="98"/>
        <v>0</v>
      </c>
      <c r="J1468" s="91" t="s">
        <v>110</v>
      </c>
      <c r="K1468" s="91"/>
      <c r="L1468" s="91"/>
      <c r="M1468" s="91"/>
      <c r="N1468" s="91"/>
      <c r="O1468" s="91"/>
      <c r="P1468" s="91"/>
      <c r="Q1468" s="91"/>
      <c r="R1468" s="91"/>
      <c r="S1468" s="91"/>
    </row>
    <row r="1469" spans="1:19" hidden="1" x14ac:dyDescent="0.2">
      <c r="A1469" s="95" t="s">
        <v>619</v>
      </c>
      <c r="B1469" s="95">
        <f>_xlfn.XLOOKUP(D1469,'H O L D S'!S:S,'H O L D S'!E:E,0)</f>
        <v>0</v>
      </c>
      <c r="C1469" s="95">
        <f>_xlfn.XLOOKUP(J1469,'F U L L   S E T S  (-10%)'!T:T,'F U L L   S E T S  (-10%)'!F:F,0)+_xlfn.XLOOKUP(J1469,'H O L D S'!S:S,'H O L D S'!E:E,0)</f>
        <v>0</v>
      </c>
      <c r="D1469" s="95" t="s">
        <v>541</v>
      </c>
      <c r="E1469" s="95">
        <f t="shared" si="99"/>
        <v>0</v>
      </c>
      <c r="F1469" s="95">
        <v>10085</v>
      </c>
      <c r="G1469" s="95">
        <f t="shared" si="98"/>
        <v>0</v>
      </c>
      <c r="J1469" s="91" t="s">
        <v>110</v>
      </c>
      <c r="K1469" s="91"/>
      <c r="L1469" s="91"/>
      <c r="M1469" s="91"/>
      <c r="N1469" s="91"/>
      <c r="O1469" s="91"/>
      <c r="P1469" s="91"/>
      <c r="Q1469" s="91"/>
      <c r="R1469" s="91"/>
      <c r="S1469" s="91"/>
    </row>
    <row r="1470" spans="1:19" hidden="1" x14ac:dyDescent="0.2">
      <c r="A1470" s="95" t="s">
        <v>619</v>
      </c>
      <c r="B1470" s="95">
        <f>_xlfn.XLOOKUP(D1470,'H O L D S'!S:S,'H O L D S'!E:E,0)</f>
        <v>0</v>
      </c>
      <c r="C1470" s="95">
        <f>_xlfn.XLOOKUP(J1470,'F U L L   S E T S  (-10%)'!T:T,'F U L L   S E T S  (-10%)'!F:F,0)+_xlfn.XLOOKUP(J1470,'H O L D S'!S:S,'H O L D S'!E:E,0)</f>
        <v>0</v>
      </c>
      <c r="D1470" s="95" t="s">
        <v>543</v>
      </c>
      <c r="E1470" s="95">
        <f t="shared" si="99"/>
        <v>0</v>
      </c>
      <c r="F1470" s="95">
        <v>10085</v>
      </c>
      <c r="G1470" s="95">
        <f t="shared" si="98"/>
        <v>0</v>
      </c>
      <c r="J1470" s="91" t="s">
        <v>110</v>
      </c>
      <c r="K1470" s="91"/>
      <c r="L1470" s="91"/>
      <c r="M1470" s="91"/>
      <c r="N1470" s="91"/>
      <c r="O1470" s="91"/>
      <c r="P1470" s="91"/>
      <c r="Q1470" s="91"/>
      <c r="R1470" s="91"/>
      <c r="S1470" s="91"/>
    </row>
    <row r="1471" spans="1:19" hidden="1" x14ac:dyDescent="0.2">
      <c r="A1471" s="95" t="s">
        <v>619</v>
      </c>
      <c r="B1471" s="95">
        <f>_xlfn.XLOOKUP(D1471,'H O L D S'!S:S,'H O L D S'!E:E,0)</f>
        <v>0</v>
      </c>
      <c r="C1471" s="95">
        <f>_xlfn.XLOOKUP(J1471,'F U L L   S E T S  (-10%)'!T:T,'F U L L   S E T S  (-10%)'!F:F,0)+_xlfn.XLOOKUP(J1471,'H O L D S'!S:S,'H O L D S'!E:E,0)</f>
        <v>0</v>
      </c>
      <c r="D1471" s="95" t="s">
        <v>545</v>
      </c>
      <c r="E1471" s="95">
        <f t="shared" si="99"/>
        <v>0</v>
      </c>
      <c r="F1471" s="95">
        <v>10085</v>
      </c>
      <c r="G1471" s="95">
        <f t="shared" si="98"/>
        <v>0</v>
      </c>
      <c r="J1471" s="91" t="s">
        <v>110</v>
      </c>
      <c r="K1471" s="91"/>
      <c r="L1471" s="91"/>
      <c r="M1471" s="91"/>
      <c r="N1471" s="91"/>
      <c r="O1471" s="91"/>
      <c r="P1471" s="91"/>
      <c r="Q1471" s="91"/>
      <c r="R1471" s="91"/>
      <c r="S1471" s="91"/>
    </row>
    <row r="1472" spans="1:19" hidden="1" x14ac:dyDescent="0.2">
      <c r="A1472" s="95" t="s">
        <v>619</v>
      </c>
      <c r="B1472" s="95">
        <f>_xlfn.XLOOKUP(D1472,'H O L D S'!S:S,'H O L D S'!E:E,0)</f>
        <v>0</v>
      </c>
      <c r="C1472" s="95">
        <f>_xlfn.XLOOKUP(J1472,'F U L L   S E T S  (-10%)'!T:T,'F U L L   S E T S  (-10%)'!F:F,0)+_xlfn.XLOOKUP(J1472,'H O L D S'!S:S,'H O L D S'!E:E,0)</f>
        <v>0</v>
      </c>
      <c r="D1472" s="95" t="s">
        <v>547</v>
      </c>
      <c r="E1472" s="95">
        <f t="shared" si="99"/>
        <v>0</v>
      </c>
      <c r="F1472" s="95">
        <v>10085</v>
      </c>
      <c r="G1472" s="95">
        <f t="shared" si="98"/>
        <v>0</v>
      </c>
      <c r="J1472" s="91" t="s">
        <v>110</v>
      </c>
      <c r="K1472" s="91"/>
      <c r="L1472" s="91"/>
      <c r="M1472" s="91"/>
      <c r="N1472" s="91"/>
      <c r="O1472" s="91"/>
      <c r="P1472" s="91"/>
      <c r="Q1472" s="91"/>
      <c r="R1472" s="91"/>
      <c r="S1472" s="91"/>
    </row>
    <row r="1473" spans="1:19" hidden="1" x14ac:dyDescent="0.2">
      <c r="A1473" s="95" t="s">
        <v>619</v>
      </c>
      <c r="B1473" s="95">
        <f>_xlfn.XLOOKUP(D1473,'H O L D S'!S:S,'H O L D S'!E:E,0)</f>
        <v>0</v>
      </c>
      <c r="C1473" s="95">
        <f>_xlfn.XLOOKUP(J1473,'F U L L   S E T S  (-10%)'!T:T,'F U L L   S E T S  (-10%)'!F:F,0)+_xlfn.XLOOKUP(J1473,'H O L D S'!S:S,'H O L D S'!E:E,0)</f>
        <v>0</v>
      </c>
      <c r="D1473" s="95" t="s">
        <v>549</v>
      </c>
      <c r="E1473" s="95">
        <f t="shared" si="99"/>
        <v>0</v>
      </c>
      <c r="F1473" s="95">
        <v>10085</v>
      </c>
      <c r="G1473" s="95">
        <f t="shared" si="98"/>
        <v>0</v>
      </c>
      <c r="J1473" s="91" t="s">
        <v>110</v>
      </c>
      <c r="K1473" s="91"/>
      <c r="L1473" s="91"/>
      <c r="M1473" s="91"/>
      <c r="N1473" s="91"/>
      <c r="O1473" s="91"/>
      <c r="P1473" s="91"/>
      <c r="Q1473" s="91"/>
      <c r="R1473" s="91"/>
      <c r="S1473" s="91"/>
    </row>
    <row r="1474" spans="1:19" hidden="1" x14ac:dyDescent="0.2">
      <c r="A1474" s="95" t="s">
        <v>619</v>
      </c>
      <c r="B1474" s="95">
        <f>_xlfn.XLOOKUP(D1474,'H O L D S'!S:S,'H O L D S'!E:E,0)</f>
        <v>0</v>
      </c>
      <c r="C1474" s="95">
        <f>_xlfn.XLOOKUP(J1474,'F U L L   S E T S  (-10%)'!T:T,'F U L L   S E T S  (-10%)'!F:F,0)+_xlfn.XLOOKUP(J1474,'H O L D S'!S:S,'H O L D S'!E:E,0)</f>
        <v>0</v>
      </c>
      <c r="D1474" s="95" t="s">
        <v>551</v>
      </c>
      <c r="E1474" s="95">
        <f t="shared" si="99"/>
        <v>0</v>
      </c>
      <c r="F1474" s="95">
        <v>10085</v>
      </c>
      <c r="G1474" s="95">
        <f t="shared" ref="G1474:G1537" si="100">IF(C1474&gt;0,10*C1474/E1474,0)</f>
        <v>0</v>
      </c>
      <c r="J1474" s="91" t="s">
        <v>110</v>
      </c>
      <c r="K1474" s="91"/>
      <c r="L1474" s="91"/>
      <c r="M1474" s="91"/>
      <c r="N1474" s="91"/>
      <c r="O1474" s="91"/>
      <c r="P1474" s="91"/>
      <c r="Q1474" s="91"/>
      <c r="R1474" s="91"/>
      <c r="S1474" s="91"/>
    </row>
    <row r="1475" spans="1:19" hidden="1" x14ac:dyDescent="0.2">
      <c r="A1475" s="95" t="s">
        <v>619</v>
      </c>
      <c r="B1475" s="95">
        <f>_xlfn.XLOOKUP(D1475,'H O L D S'!S:S,'H O L D S'!E:E,0)</f>
        <v>0</v>
      </c>
      <c r="C1475" s="95">
        <f>_xlfn.XLOOKUP(J1475,'F U L L   S E T S  (-10%)'!T:T,'F U L L   S E T S  (-10%)'!F:F,0)+_xlfn.XLOOKUP(J1475,'H O L D S'!S:S,'H O L D S'!E:E,0)</f>
        <v>0</v>
      </c>
      <c r="D1475" s="95" t="s">
        <v>553</v>
      </c>
      <c r="E1475" s="95">
        <f t="shared" si="99"/>
        <v>0</v>
      </c>
      <c r="F1475" s="95">
        <v>10085</v>
      </c>
      <c r="G1475" s="95">
        <f t="shared" si="100"/>
        <v>0</v>
      </c>
      <c r="J1475" s="91" t="s">
        <v>110</v>
      </c>
      <c r="K1475" s="91"/>
      <c r="L1475" s="91"/>
      <c r="M1475" s="91"/>
      <c r="N1475" s="91"/>
      <c r="O1475" s="91"/>
      <c r="P1475" s="91"/>
      <c r="Q1475" s="91"/>
      <c r="R1475" s="91"/>
      <c r="S1475" s="91"/>
    </row>
    <row r="1476" spans="1:19" hidden="1" x14ac:dyDescent="0.2">
      <c r="A1476" s="95" t="s">
        <v>619</v>
      </c>
      <c r="B1476" s="95">
        <f>_xlfn.XLOOKUP(D1476,'H O L D S'!S:S,'H O L D S'!E:E,0)</f>
        <v>0</v>
      </c>
      <c r="C1476" s="95">
        <f>_xlfn.XLOOKUP(J1476,'F U L L   S E T S  (-10%)'!T:T,'F U L L   S E T S  (-10%)'!F:F,0)+_xlfn.XLOOKUP(J1476,'H O L D S'!S:S,'H O L D S'!E:E,0)</f>
        <v>0</v>
      </c>
      <c r="D1476" s="95" t="s">
        <v>555</v>
      </c>
      <c r="E1476" s="95">
        <f t="shared" si="99"/>
        <v>0</v>
      </c>
      <c r="F1476" s="95">
        <v>10085</v>
      </c>
      <c r="G1476" s="95">
        <f t="shared" si="100"/>
        <v>0</v>
      </c>
      <c r="J1476" s="91" t="s">
        <v>110</v>
      </c>
      <c r="K1476" s="91"/>
      <c r="L1476" s="91"/>
      <c r="M1476" s="91"/>
      <c r="N1476" s="91"/>
      <c r="O1476" s="91"/>
      <c r="P1476" s="91"/>
      <c r="Q1476" s="91"/>
      <c r="R1476" s="91"/>
      <c r="S1476" s="91"/>
    </row>
    <row r="1477" spans="1:19" hidden="1" x14ac:dyDescent="0.2">
      <c r="A1477" s="95" t="s">
        <v>619</v>
      </c>
      <c r="B1477" s="95">
        <f>_xlfn.XLOOKUP(D1477,'H O L D S'!S:S,'H O L D S'!E:E,0)</f>
        <v>0</v>
      </c>
      <c r="C1477" s="95">
        <f>_xlfn.XLOOKUP(J1477,'F U L L   S E T S  (-10%)'!T:T,'F U L L   S E T S  (-10%)'!F:F,0)+_xlfn.XLOOKUP(J1477,'H O L D S'!S:S,'H O L D S'!E:E,0)</f>
        <v>0</v>
      </c>
      <c r="D1477" s="95" t="s">
        <v>557</v>
      </c>
      <c r="E1477" s="95">
        <f t="shared" si="99"/>
        <v>0</v>
      </c>
      <c r="F1477" s="95">
        <v>10085</v>
      </c>
      <c r="G1477" s="95">
        <f t="shared" si="100"/>
        <v>0</v>
      </c>
      <c r="J1477" s="91" t="s">
        <v>110</v>
      </c>
      <c r="K1477" s="91"/>
      <c r="L1477" s="91"/>
      <c r="M1477" s="91"/>
      <c r="N1477" s="91"/>
      <c r="O1477" s="91"/>
      <c r="P1477" s="91"/>
      <c r="Q1477" s="91"/>
      <c r="R1477" s="91"/>
      <c r="S1477" s="91"/>
    </row>
    <row r="1478" spans="1:19" hidden="1" x14ac:dyDescent="0.2">
      <c r="A1478" s="95" t="s">
        <v>619</v>
      </c>
      <c r="B1478" s="95">
        <f>_xlfn.XLOOKUP(D1478,'H O L D S'!S:S,'H O L D S'!E:E,0)</f>
        <v>0</v>
      </c>
      <c r="C1478" s="95">
        <f>_xlfn.XLOOKUP(J1478,'F U L L   S E T S  (-10%)'!T:T,'F U L L   S E T S  (-10%)'!F:F,0)+_xlfn.XLOOKUP(J1478,'H O L D S'!S:S,'H O L D S'!E:E,0)</f>
        <v>0</v>
      </c>
      <c r="D1478" s="95" t="s">
        <v>559</v>
      </c>
      <c r="E1478" s="95">
        <f t="shared" si="99"/>
        <v>0</v>
      </c>
      <c r="F1478" s="95">
        <v>10085</v>
      </c>
      <c r="G1478" s="95">
        <f t="shared" si="100"/>
        <v>0</v>
      </c>
      <c r="J1478" s="91" t="s">
        <v>110</v>
      </c>
      <c r="K1478" s="91"/>
      <c r="L1478" s="91"/>
      <c r="M1478" s="91"/>
      <c r="N1478" s="91"/>
      <c r="O1478" s="91"/>
      <c r="P1478" s="91"/>
      <c r="Q1478" s="91"/>
      <c r="R1478" s="91"/>
      <c r="S1478" s="91"/>
    </row>
    <row r="1479" spans="1:19" hidden="1" x14ac:dyDescent="0.2">
      <c r="A1479" s="95" t="s">
        <v>619</v>
      </c>
      <c r="B1479" s="95">
        <f>_xlfn.XLOOKUP(D1479,'H O L D S'!S:S,'H O L D S'!E:E,0)</f>
        <v>0</v>
      </c>
      <c r="C1479" s="95">
        <f>_xlfn.XLOOKUP(J1479,'F U L L   S E T S  (-10%)'!T:T,'F U L L   S E T S  (-10%)'!F:F,0)+_xlfn.XLOOKUP(J1479,'H O L D S'!S:S,'H O L D S'!E:E,0)</f>
        <v>0</v>
      </c>
      <c r="D1479" s="95" t="s">
        <v>561</v>
      </c>
      <c r="E1479" s="95">
        <f t="shared" si="99"/>
        <v>0</v>
      </c>
      <c r="F1479" s="95">
        <v>10085</v>
      </c>
      <c r="G1479" s="95">
        <f t="shared" si="100"/>
        <v>0</v>
      </c>
      <c r="J1479" s="91" t="s">
        <v>110</v>
      </c>
      <c r="K1479" s="91"/>
      <c r="L1479" s="91"/>
      <c r="M1479" s="91"/>
      <c r="N1479" s="91"/>
      <c r="O1479" s="91"/>
      <c r="P1479" s="91"/>
      <c r="Q1479" s="91"/>
      <c r="R1479" s="91"/>
      <c r="S1479" s="91"/>
    </row>
    <row r="1480" spans="1:19" hidden="1" x14ac:dyDescent="0.2">
      <c r="A1480" s="95" t="s">
        <v>619</v>
      </c>
      <c r="B1480" s="95">
        <f>_xlfn.XLOOKUP(D1480,'H O L D S'!S:S,'H O L D S'!E:E,0)</f>
        <v>0</v>
      </c>
      <c r="C1480" s="95">
        <f>_xlfn.XLOOKUP(J1480,'F U L L   S E T S  (-10%)'!T:T,'F U L L   S E T S  (-10%)'!F:F,0)+_xlfn.XLOOKUP(J1480,'H O L D S'!S:S,'H O L D S'!E:E,0)</f>
        <v>0</v>
      </c>
      <c r="D1480" s="95" t="s">
        <v>563</v>
      </c>
      <c r="E1480" s="95">
        <f t="shared" si="99"/>
        <v>0</v>
      </c>
      <c r="F1480" s="95">
        <v>10085</v>
      </c>
      <c r="G1480" s="95">
        <f t="shared" si="100"/>
        <v>0</v>
      </c>
      <c r="J1480" s="91" t="s">
        <v>110</v>
      </c>
      <c r="K1480" s="91"/>
      <c r="L1480" s="91"/>
      <c r="M1480" s="91"/>
      <c r="N1480" s="91"/>
      <c r="O1480" s="91"/>
      <c r="P1480" s="91"/>
      <c r="Q1480" s="91"/>
      <c r="R1480" s="91"/>
      <c r="S1480" s="91"/>
    </row>
    <row r="1481" spans="1:19" hidden="1" x14ac:dyDescent="0.2">
      <c r="A1481" s="161" t="s">
        <v>619</v>
      </c>
      <c r="B1481" s="161">
        <f>_xlfn.XLOOKUP(D1481,'H O L D S'!S:S,'H O L D S'!F:F,0)</f>
        <v>0</v>
      </c>
      <c r="C1481" s="161">
        <f>_xlfn.XLOOKUP(J1481,'F U L L   S E T S  (-10%)'!T:T,'F U L L   S E T S  (-10%)'!G:G,0)+_xlfn.XLOOKUP(J1481,'H O L D S'!S:S,'H O L D S'!F:F,0)</f>
        <v>0</v>
      </c>
      <c r="D1481" s="161" t="s">
        <v>504</v>
      </c>
      <c r="E1481" s="161">
        <f t="shared" si="99"/>
        <v>0</v>
      </c>
      <c r="F1481" s="161">
        <v>10086</v>
      </c>
      <c r="G1481" s="161">
        <f t="shared" si="100"/>
        <v>0</v>
      </c>
      <c r="J1481" s="90" t="s">
        <v>108</v>
      </c>
      <c r="K1481" s="91"/>
      <c r="L1481" s="91"/>
      <c r="M1481" s="91"/>
      <c r="N1481" s="91"/>
      <c r="O1481" s="91"/>
      <c r="P1481" s="91"/>
      <c r="Q1481" s="91"/>
      <c r="R1481" s="91"/>
      <c r="S1481" s="91"/>
    </row>
    <row r="1482" spans="1:19" hidden="1" x14ac:dyDescent="0.2">
      <c r="A1482" s="95" t="s">
        <v>619</v>
      </c>
      <c r="B1482" s="95">
        <f>_xlfn.XLOOKUP(D1482,'H O L D S'!S:S,'H O L D S'!F:F,0)</f>
        <v>0</v>
      </c>
      <c r="C1482" s="95">
        <f>_xlfn.XLOOKUP(J1482,'F U L L   S E T S  (-10%)'!T:T,'F U L L   S E T S  (-10%)'!G:G,0)+_xlfn.XLOOKUP(J1482,'H O L D S'!S:S,'H O L D S'!F:F,0)</f>
        <v>0</v>
      </c>
      <c r="D1482" s="95" t="s">
        <v>506</v>
      </c>
      <c r="E1482" s="95">
        <f t="shared" si="99"/>
        <v>0</v>
      </c>
      <c r="F1482" s="95">
        <v>10086</v>
      </c>
      <c r="G1482" s="95">
        <f t="shared" si="100"/>
        <v>0</v>
      </c>
      <c r="J1482" s="90" t="s">
        <v>108</v>
      </c>
      <c r="K1482" s="91"/>
      <c r="L1482" s="91"/>
      <c r="M1482" s="91"/>
      <c r="N1482" s="91"/>
      <c r="O1482" s="91"/>
      <c r="P1482" s="91"/>
      <c r="Q1482" s="91"/>
      <c r="R1482" s="91"/>
      <c r="S1482" s="91"/>
    </row>
    <row r="1483" spans="1:19" hidden="1" x14ac:dyDescent="0.2">
      <c r="A1483" s="95" t="s">
        <v>619</v>
      </c>
      <c r="B1483" s="95">
        <f>_xlfn.XLOOKUP(D1483,'H O L D S'!S:S,'H O L D S'!F:F,0)</f>
        <v>0</v>
      </c>
      <c r="C1483" s="95">
        <f>_xlfn.XLOOKUP(J1483,'F U L L   S E T S  (-10%)'!T:T,'F U L L   S E T S  (-10%)'!G:G,0)+_xlfn.XLOOKUP(J1483,'H O L D S'!S:S,'H O L D S'!F:F,0)</f>
        <v>0</v>
      </c>
      <c r="D1483" s="95" t="s">
        <v>508</v>
      </c>
      <c r="E1483" s="95">
        <f t="shared" si="99"/>
        <v>0</v>
      </c>
      <c r="F1483" s="95">
        <v>10086</v>
      </c>
      <c r="G1483" s="95">
        <f t="shared" si="100"/>
        <v>0</v>
      </c>
      <c r="J1483" s="90" t="s">
        <v>108</v>
      </c>
      <c r="K1483" s="91"/>
      <c r="L1483" s="91"/>
      <c r="M1483" s="91"/>
      <c r="N1483" s="91"/>
      <c r="O1483" s="91"/>
      <c r="P1483" s="91"/>
      <c r="Q1483" s="91"/>
      <c r="R1483" s="91"/>
      <c r="S1483" s="91"/>
    </row>
    <row r="1484" spans="1:19" hidden="1" x14ac:dyDescent="0.2">
      <c r="A1484" s="95" t="s">
        <v>619</v>
      </c>
      <c r="B1484" s="95">
        <f>_xlfn.XLOOKUP(D1484,'H O L D S'!S:S,'H O L D S'!F:F,0)</f>
        <v>0</v>
      </c>
      <c r="C1484" s="95">
        <f>_xlfn.XLOOKUP(J1484,'F U L L   S E T S  (-10%)'!T:T,'F U L L   S E T S  (-10%)'!G:G,0)+_xlfn.XLOOKUP(J1484,'H O L D S'!S:S,'H O L D S'!F:F,0)</f>
        <v>0</v>
      </c>
      <c r="D1484" s="95" t="s">
        <v>510</v>
      </c>
      <c r="E1484" s="95">
        <f t="shared" si="99"/>
        <v>0</v>
      </c>
      <c r="F1484" s="95">
        <v>10086</v>
      </c>
      <c r="G1484" s="95">
        <f t="shared" si="100"/>
        <v>0</v>
      </c>
      <c r="J1484" s="90" t="s">
        <v>108</v>
      </c>
      <c r="K1484" s="91"/>
      <c r="L1484" s="91"/>
      <c r="M1484" s="91"/>
      <c r="N1484" s="91"/>
      <c r="O1484" s="91"/>
      <c r="P1484" s="91"/>
      <c r="Q1484" s="91"/>
      <c r="R1484" s="91"/>
      <c r="S1484" s="91"/>
    </row>
    <row r="1485" spans="1:19" hidden="1" x14ac:dyDescent="0.2">
      <c r="A1485" s="95" t="s">
        <v>619</v>
      </c>
      <c r="B1485" s="95">
        <f>_xlfn.XLOOKUP(D1485,'H O L D S'!S:S,'H O L D S'!F:F,0)</f>
        <v>0</v>
      </c>
      <c r="C1485" s="95">
        <f>_xlfn.XLOOKUP(J1485,'F U L L   S E T S  (-10%)'!T:T,'F U L L   S E T S  (-10%)'!G:G,0)+_xlfn.XLOOKUP(J1485,'H O L D S'!S:S,'H O L D S'!F:F,0)</f>
        <v>0</v>
      </c>
      <c r="D1485" s="95" t="s">
        <v>512</v>
      </c>
      <c r="E1485" s="95">
        <f t="shared" si="99"/>
        <v>0</v>
      </c>
      <c r="F1485" s="95">
        <v>10086</v>
      </c>
      <c r="G1485" s="95">
        <f t="shared" si="100"/>
        <v>0</v>
      </c>
      <c r="J1485" s="90" t="s">
        <v>108</v>
      </c>
      <c r="K1485" s="91"/>
      <c r="L1485" s="91"/>
      <c r="M1485" s="91"/>
      <c r="N1485" s="91"/>
      <c r="O1485" s="91"/>
      <c r="P1485" s="91"/>
      <c r="Q1485" s="91"/>
      <c r="R1485" s="91"/>
      <c r="S1485" s="91"/>
    </row>
    <row r="1486" spans="1:19" hidden="1" x14ac:dyDescent="0.2">
      <c r="A1486" s="95" t="s">
        <v>619</v>
      </c>
      <c r="B1486" s="95">
        <f>_xlfn.XLOOKUP(D1486,'H O L D S'!S:S,'H O L D S'!F:F,0)</f>
        <v>0</v>
      </c>
      <c r="C1486" s="95">
        <f>_xlfn.XLOOKUP(J1486,'F U L L   S E T S  (-10%)'!T:T,'F U L L   S E T S  (-10%)'!G:G,0)+_xlfn.XLOOKUP(J1486,'H O L D S'!S:S,'H O L D S'!F:F,0)</f>
        <v>0</v>
      </c>
      <c r="D1486" s="95" t="s">
        <v>514</v>
      </c>
      <c r="E1486" s="95">
        <f t="shared" si="99"/>
        <v>0</v>
      </c>
      <c r="F1486" s="95">
        <v>10086</v>
      </c>
      <c r="G1486" s="95">
        <f t="shared" si="100"/>
        <v>0</v>
      </c>
      <c r="J1486" s="90" t="s">
        <v>108</v>
      </c>
      <c r="K1486" s="91"/>
      <c r="L1486" s="91"/>
      <c r="M1486" s="91"/>
      <c r="N1486" s="91"/>
      <c r="O1486" s="91"/>
      <c r="P1486" s="91"/>
      <c r="Q1486" s="91"/>
      <c r="R1486" s="91"/>
      <c r="S1486" s="91"/>
    </row>
    <row r="1487" spans="1:19" hidden="1" x14ac:dyDescent="0.2">
      <c r="A1487" s="95" t="s">
        <v>619</v>
      </c>
      <c r="B1487" s="95">
        <f>_xlfn.XLOOKUP(D1487,'H O L D S'!S:S,'H O L D S'!F:F,0)</f>
        <v>0</v>
      </c>
      <c r="C1487" s="95">
        <f>_xlfn.XLOOKUP(J1487,'F U L L   S E T S  (-10%)'!T:T,'F U L L   S E T S  (-10%)'!G:G,0)+_xlfn.XLOOKUP(J1487,'H O L D S'!S:S,'H O L D S'!F:F,0)</f>
        <v>0</v>
      </c>
      <c r="D1487" s="95" t="s">
        <v>516</v>
      </c>
      <c r="E1487" s="95">
        <f t="shared" si="99"/>
        <v>0</v>
      </c>
      <c r="F1487" s="95">
        <v>10086</v>
      </c>
      <c r="G1487" s="95">
        <f t="shared" si="100"/>
        <v>0</v>
      </c>
      <c r="J1487" s="90" t="s">
        <v>108</v>
      </c>
      <c r="K1487" s="91"/>
      <c r="L1487" s="91"/>
      <c r="M1487" s="91"/>
      <c r="N1487" s="91"/>
      <c r="O1487" s="91"/>
      <c r="P1487" s="91"/>
      <c r="Q1487" s="91"/>
      <c r="R1487" s="91"/>
      <c r="S1487" s="91"/>
    </row>
    <row r="1488" spans="1:19" hidden="1" x14ac:dyDescent="0.2">
      <c r="A1488" s="95" t="s">
        <v>619</v>
      </c>
      <c r="B1488" s="95">
        <f>_xlfn.XLOOKUP(D1488,'H O L D S'!S:S,'H O L D S'!F:F,0)</f>
        <v>0</v>
      </c>
      <c r="C1488" s="95">
        <f>_xlfn.XLOOKUP(J1488,'F U L L   S E T S  (-10%)'!T:T,'F U L L   S E T S  (-10%)'!G:G,0)+_xlfn.XLOOKUP(J1488,'H O L D S'!S:S,'H O L D S'!F:F,0)</f>
        <v>0</v>
      </c>
      <c r="D1488" s="95" t="s">
        <v>518</v>
      </c>
      <c r="E1488" s="95">
        <f t="shared" si="99"/>
        <v>0</v>
      </c>
      <c r="F1488" s="95">
        <v>10086</v>
      </c>
      <c r="G1488" s="95">
        <f t="shared" si="100"/>
        <v>0</v>
      </c>
      <c r="J1488" s="90" t="s">
        <v>108</v>
      </c>
      <c r="K1488" s="91"/>
      <c r="L1488" s="91"/>
      <c r="M1488" s="91"/>
      <c r="N1488" s="91"/>
      <c r="O1488" s="91"/>
      <c r="P1488" s="91"/>
      <c r="Q1488" s="91"/>
      <c r="R1488" s="91"/>
      <c r="S1488" s="91"/>
    </row>
    <row r="1489" spans="1:19" hidden="1" x14ac:dyDescent="0.2">
      <c r="A1489" s="95" t="s">
        <v>619</v>
      </c>
      <c r="B1489" s="95">
        <f>_xlfn.XLOOKUP(D1489,'H O L D S'!S:S,'H O L D S'!F:F,0)</f>
        <v>0</v>
      </c>
      <c r="C1489" s="95">
        <f>_xlfn.XLOOKUP(J1489,'F U L L   S E T S  (-10%)'!T:T,'F U L L   S E T S  (-10%)'!G:G,0)+_xlfn.XLOOKUP(J1489,'H O L D S'!S:S,'H O L D S'!F:F,0)</f>
        <v>0</v>
      </c>
      <c r="D1489" s="95" t="s">
        <v>520</v>
      </c>
      <c r="E1489" s="95">
        <f t="shared" si="99"/>
        <v>0</v>
      </c>
      <c r="F1489" s="95">
        <v>10086</v>
      </c>
      <c r="G1489" s="95">
        <f t="shared" si="100"/>
        <v>0</v>
      </c>
      <c r="J1489" s="90" t="s">
        <v>108</v>
      </c>
      <c r="K1489" s="91"/>
      <c r="L1489" s="91"/>
      <c r="M1489" s="91"/>
      <c r="N1489" s="91"/>
      <c r="O1489" s="91"/>
      <c r="P1489" s="91"/>
      <c r="Q1489" s="91"/>
      <c r="R1489" s="91"/>
      <c r="S1489" s="91"/>
    </row>
    <row r="1490" spans="1:19" hidden="1" x14ac:dyDescent="0.2">
      <c r="A1490" s="95" t="s">
        <v>619</v>
      </c>
      <c r="B1490" s="95">
        <f>_xlfn.XLOOKUP(D1490,'H O L D S'!S:S,'H O L D S'!F:F,0)</f>
        <v>0</v>
      </c>
      <c r="C1490" s="95">
        <f>_xlfn.XLOOKUP(J1490,'F U L L   S E T S  (-10%)'!T:T,'F U L L   S E T S  (-10%)'!G:G,0)+_xlfn.XLOOKUP(J1490,'H O L D S'!S:S,'H O L D S'!F:F,0)</f>
        <v>0</v>
      </c>
      <c r="D1490" s="95" t="s">
        <v>522</v>
      </c>
      <c r="E1490" s="95">
        <f t="shared" si="99"/>
        <v>0</v>
      </c>
      <c r="F1490" s="95">
        <v>10086</v>
      </c>
      <c r="G1490" s="95">
        <f t="shared" si="100"/>
        <v>0</v>
      </c>
      <c r="J1490" s="90" t="s">
        <v>108</v>
      </c>
      <c r="K1490" s="91"/>
      <c r="L1490" s="91"/>
      <c r="M1490" s="91"/>
      <c r="N1490" s="91"/>
      <c r="O1490" s="91"/>
      <c r="P1490" s="91"/>
      <c r="Q1490" s="91"/>
      <c r="R1490" s="91"/>
      <c r="S1490" s="91"/>
    </row>
    <row r="1491" spans="1:19" hidden="1" x14ac:dyDescent="0.2">
      <c r="A1491" s="95" t="s">
        <v>619</v>
      </c>
      <c r="B1491" s="95">
        <f>_xlfn.XLOOKUP(D1491,'H O L D S'!S:S,'H O L D S'!F:F,0)</f>
        <v>0</v>
      </c>
      <c r="C1491" s="95">
        <f>_xlfn.XLOOKUP(J1491,'F U L L   S E T S  (-10%)'!T:T,'F U L L   S E T S  (-10%)'!G:G,0)+_xlfn.XLOOKUP(J1491,'H O L D S'!S:S,'H O L D S'!F:F,0)</f>
        <v>0</v>
      </c>
      <c r="D1491" s="95" t="s">
        <v>524</v>
      </c>
      <c r="E1491" s="95">
        <f t="shared" si="99"/>
        <v>0</v>
      </c>
      <c r="F1491" s="95">
        <v>10086</v>
      </c>
      <c r="G1491" s="95">
        <f t="shared" si="100"/>
        <v>0</v>
      </c>
      <c r="J1491" s="90" t="s">
        <v>108</v>
      </c>
      <c r="K1491" s="91"/>
      <c r="L1491" s="91"/>
      <c r="M1491" s="91"/>
      <c r="N1491" s="91"/>
      <c r="O1491" s="91"/>
      <c r="P1491" s="91"/>
      <c r="Q1491" s="91"/>
      <c r="R1491" s="91"/>
      <c r="S1491" s="91"/>
    </row>
    <row r="1492" spans="1:19" hidden="1" x14ac:dyDescent="0.2">
      <c r="A1492" s="163" t="s">
        <v>619</v>
      </c>
      <c r="B1492" s="163">
        <f>_xlfn.XLOOKUP(D1492,'H O L D S'!S:S,'H O L D S'!F:F,0)</f>
        <v>0</v>
      </c>
      <c r="C1492" s="163">
        <f>_xlfn.XLOOKUP(J1492,'F U L L   S E T S  (-10%)'!T:T,'F U L L   S E T S  (-10%)'!G:G,0)+_xlfn.XLOOKUP(J1492,'H O L D S'!S:S,'H O L D S'!F:F,0)</f>
        <v>0</v>
      </c>
      <c r="D1492" s="163" t="s">
        <v>527</v>
      </c>
      <c r="E1492" s="163">
        <f t="shared" si="99"/>
        <v>0</v>
      </c>
      <c r="F1492" s="163">
        <v>10086</v>
      </c>
      <c r="G1492" s="161">
        <f t="shared" si="100"/>
        <v>0</v>
      </c>
      <c r="J1492" s="91" t="s">
        <v>110</v>
      </c>
      <c r="K1492" s="91"/>
      <c r="L1492" s="91"/>
      <c r="M1492" s="91"/>
      <c r="N1492" s="91"/>
      <c r="O1492" s="91"/>
      <c r="P1492" s="91"/>
      <c r="Q1492" s="91"/>
      <c r="R1492" s="91"/>
      <c r="S1492" s="91"/>
    </row>
    <row r="1493" spans="1:19" hidden="1" x14ac:dyDescent="0.2">
      <c r="A1493" s="95" t="s">
        <v>619</v>
      </c>
      <c r="B1493" s="95">
        <f>_xlfn.XLOOKUP(D1493,'H O L D S'!S:S,'H O L D S'!F:F,0)</f>
        <v>0</v>
      </c>
      <c r="C1493" s="95">
        <f>_xlfn.XLOOKUP(J1493,'F U L L   S E T S  (-10%)'!T:T,'F U L L   S E T S  (-10%)'!G:G,0)+_xlfn.XLOOKUP(J1493,'H O L D S'!S:S,'H O L D S'!F:F,0)</f>
        <v>0</v>
      </c>
      <c r="D1493" s="95" t="s">
        <v>529</v>
      </c>
      <c r="E1493" s="95">
        <f t="shared" si="99"/>
        <v>0</v>
      </c>
      <c r="F1493" s="95">
        <v>10086</v>
      </c>
      <c r="G1493" s="95">
        <f t="shared" si="100"/>
        <v>0</v>
      </c>
      <c r="J1493" s="91" t="s">
        <v>110</v>
      </c>
      <c r="K1493" s="91"/>
      <c r="L1493" s="91"/>
      <c r="M1493" s="91"/>
      <c r="N1493" s="91"/>
      <c r="O1493" s="91"/>
      <c r="P1493" s="91"/>
      <c r="Q1493" s="91"/>
      <c r="R1493" s="91"/>
      <c r="S1493" s="91"/>
    </row>
    <row r="1494" spans="1:19" hidden="1" x14ac:dyDescent="0.2">
      <c r="A1494" s="95" t="s">
        <v>619</v>
      </c>
      <c r="B1494" s="95">
        <f>_xlfn.XLOOKUP(D1494,'H O L D S'!S:S,'H O L D S'!F:F,0)</f>
        <v>0</v>
      </c>
      <c r="C1494" s="95">
        <f>_xlfn.XLOOKUP(J1494,'F U L L   S E T S  (-10%)'!T:T,'F U L L   S E T S  (-10%)'!G:G,0)+_xlfn.XLOOKUP(J1494,'H O L D S'!S:S,'H O L D S'!F:F,0)</f>
        <v>0</v>
      </c>
      <c r="D1494" s="95" t="s">
        <v>531</v>
      </c>
      <c r="E1494" s="95">
        <f t="shared" si="99"/>
        <v>0</v>
      </c>
      <c r="F1494" s="95">
        <v>10086</v>
      </c>
      <c r="G1494" s="95">
        <f t="shared" si="100"/>
        <v>0</v>
      </c>
      <c r="J1494" s="91" t="s">
        <v>110</v>
      </c>
      <c r="K1494" s="91"/>
      <c r="L1494" s="91"/>
      <c r="M1494" s="91"/>
      <c r="N1494" s="91"/>
      <c r="O1494" s="91"/>
      <c r="P1494" s="91"/>
      <c r="Q1494" s="91"/>
      <c r="R1494" s="91"/>
      <c r="S1494" s="91"/>
    </row>
    <row r="1495" spans="1:19" hidden="1" x14ac:dyDescent="0.2">
      <c r="A1495" s="95" t="s">
        <v>619</v>
      </c>
      <c r="B1495" s="95">
        <f>_xlfn.XLOOKUP(D1495,'H O L D S'!S:S,'H O L D S'!F:F,0)</f>
        <v>0</v>
      </c>
      <c r="C1495" s="95">
        <f>_xlfn.XLOOKUP(J1495,'F U L L   S E T S  (-10%)'!T:T,'F U L L   S E T S  (-10%)'!G:G,0)+_xlfn.XLOOKUP(J1495,'H O L D S'!S:S,'H O L D S'!F:F,0)</f>
        <v>0</v>
      </c>
      <c r="D1495" s="95" t="s">
        <v>533</v>
      </c>
      <c r="E1495" s="95">
        <f t="shared" ref="E1495:E1558" si="101">SUM(B1495:C1495)</f>
        <v>0</v>
      </c>
      <c r="F1495" s="95">
        <v>10086</v>
      </c>
      <c r="G1495" s="95">
        <f t="shared" si="100"/>
        <v>0</v>
      </c>
      <c r="J1495" s="91" t="s">
        <v>110</v>
      </c>
      <c r="K1495" s="91"/>
      <c r="L1495" s="91"/>
      <c r="M1495" s="91"/>
      <c r="N1495" s="91"/>
      <c r="O1495" s="91"/>
      <c r="P1495" s="91"/>
      <c r="Q1495" s="91"/>
      <c r="R1495" s="91"/>
      <c r="S1495" s="91"/>
    </row>
    <row r="1496" spans="1:19" hidden="1" x14ac:dyDescent="0.2">
      <c r="A1496" s="95" t="s">
        <v>619</v>
      </c>
      <c r="B1496" s="95">
        <f>_xlfn.XLOOKUP(D1496,'H O L D S'!S:S,'H O L D S'!F:F,0)</f>
        <v>0</v>
      </c>
      <c r="C1496" s="95">
        <f>_xlfn.XLOOKUP(J1496,'F U L L   S E T S  (-10%)'!T:T,'F U L L   S E T S  (-10%)'!G:G,0)+_xlfn.XLOOKUP(J1496,'H O L D S'!S:S,'H O L D S'!F:F,0)</f>
        <v>0</v>
      </c>
      <c r="D1496" s="95" t="s">
        <v>535</v>
      </c>
      <c r="E1496" s="95">
        <f t="shared" si="101"/>
        <v>0</v>
      </c>
      <c r="F1496" s="95">
        <v>10086</v>
      </c>
      <c r="G1496" s="95">
        <f t="shared" si="100"/>
        <v>0</v>
      </c>
      <c r="J1496" s="91" t="s">
        <v>110</v>
      </c>
      <c r="K1496" s="91"/>
      <c r="L1496" s="91"/>
      <c r="M1496" s="91"/>
      <c r="N1496" s="91"/>
      <c r="O1496" s="91"/>
      <c r="P1496" s="91"/>
      <c r="Q1496" s="91"/>
      <c r="R1496" s="91"/>
      <c r="S1496" s="91"/>
    </row>
    <row r="1497" spans="1:19" hidden="1" x14ac:dyDescent="0.2">
      <c r="A1497" s="95" t="s">
        <v>619</v>
      </c>
      <c r="B1497" s="95">
        <f>_xlfn.XLOOKUP(D1497,'H O L D S'!S:S,'H O L D S'!F:F,0)</f>
        <v>0</v>
      </c>
      <c r="C1497" s="95">
        <f>_xlfn.XLOOKUP(J1497,'F U L L   S E T S  (-10%)'!T:T,'F U L L   S E T S  (-10%)'!G:G,0)+_xlfn.XLOOKUP(J1497,'H O L D S'!S:S,'H O L D S'!F:F,0)</f>
        <v>0</v>
      </c>
      <c r="D1497" s="95" t="s">
        <v>537</v>
      </c>
      <c r="E1497" s="95">
        <f t="shared" si="101"/>
        <v>0</v>
      </c>
      <c r="F1497" s="95">
        <v>10086</v>
      </c>
      <c r="G1497" s="95">
        <f t="shared" si="100"/>
        <v>0</v>
      </c>
      <c r="J1497" s="91" t="s">
        <v>110</v>
      </c>
      <c r="K1497" s="91"/>
      <c r="L1497" s="91"/>
      <c r="M1497" s="91"/>
      <c r="N1497" s="91"/>
      <c r="O1497" s="91"/>
      <c r="P1497" s="91"/>
      <c r="Q1497" s="91"/>
      <c r="R1497" s="91"/>
      <c r="S1497" s="91"/>
    </row>
    <row r="1498" spans="1:19" hidden="1" x14ac:dyDescent="0.2">
      <c r="A1498" s="95" t="s">
        <v>619</v>
      </c>
      <c r="B1498" s="95">
        <f>_xlfn.XLOOKUP(D1498,'H O L D S'!S:S,'H O L D S'!F:F,0)</f>
        <v>0</v>
      </c>
      <c r="C1498" s="95">
        <f>_xlfn.XLOOKUP(J1498,'F U L L   S E T S  (-10%)'!T:T,'F U L L   S E T S  (-10%)'!G:G,0)+_xlfn.XLOOKUP(J1498,'H O L D S'!S:S,'H O L D S'!F:F,0)</f>
        <v>0</v>
      </c>
      <c r="D1498" s="95" t="s">
        <v>539</v>
      </c>
      <c r="E1498" s="95">
        <f t="shared" si="101"/>
        <v>0</v>
      </c>
      <c r="F1498" s="95">
        <v>10086</v>
      </c>
      <c r="G1498" s="95">
        <f t="shared" si="100"/>
        <v>0</v>
      </c>
      <c r="J1498" s="91" t="s">
        <v>110</v>
      </c>
      <c r="K1498" s="91"/>
      <c r="L1498" s="91"/>
      <c r="M1498" s="91"/>
      <c r="N1498" s="91"/>
      <c r="O1498" s="91"/>
      <c r="P1498" s="91"/>
      <c r="Q1498" s="91"/>
      <c r="R1498" s="91"/>
      <c r="S1498" s="91"/>
    </row>
    <row r="1499" spans="1:19" hidden="1" x14ac:dyDescent="0.2">
      <c r="A1499" s="95" t="s">
        <v>619</v>
      </c>
      <c r="B1499" s="95">
        <f>_xlfn.XLOOKUP(D1499,'H O L D S'!S:S,'H O L D S'!F:F,0)</f>
        <v>0</v>
      </c>
      <c r="C1499" s="95">
        <f>_xlfn.XLOOKUP(J1499,'F U L L   S E T S  (-10%)'!T:T,'F U L L   S E T S  (-10%)'!G:G,0)+_xlfn.XLOOKUP(J1499,'H O L D S'!S:S,'H O L D S'!F:F,0)</f>
        <v>0</v>
      </c>
      <c r="D1499" s="95" t="s">
        <v>541</v>
      </c>
      <c r="E1499" s="95">
        <f t="shared" si="101"/>
        <v>0</v>
      </c>
      <c r="F1499" s="95">
        <v>10086</v>
      </c>
      <c r="G1499" s="95">
        <f t="shared" si="100"/>
        <v>0</v>
      </c>
      <c r="J1499" s="91" t="s">
        <v>110</v>
      </c>
      <c r="K1499" s="91"/>
      <c r="L1499" s="91"/>
      <c r="M1499" s="91"/>
      <c r="N1499" s="91"/>
      <c r="O1499" s="91"/>
      <c r="P1499" s="91"/>
      <c r="Q1499" s="91"/>
      <c r="R1499" s="91"/>
      <c r="S1499" s="91"/>
    </row>
    <row r="1500" spans="1:19" hidden="1" x14ac:dyDescent="0.2">
      <c r="A1500" s="95" t="s">
        <v>619</v>
      </c>
      <c r="B1500" s="95">
        <f>_xlfn.XLOOKUP(D1500,'H O L D S'!S:S,'H O L D S'!F:F,0)</f>
        <v>0</v>
      </c>
      <c r="C1500" s="95">
        <f>_xlfn.XLOOKUP(J1500,'F U L L   S E T S  (-10%)'!T:T,'F U L L   S E T S  (-10%)'!G:G,0)+_xlfn.XLOOKUP(J1500,'H O L D S'!S:S,'H O L D S'!F:F,0)</f>
        <v>0</v>
      </c>
      <c r="D1500" s="95" t="s">
        <v>543</v>
      </c>
      <c r="E1500" s="95">
        <f t="shared" si="101"/>
        <v>0</v>
      </c>
      <c r="F1500" s="95">
        <v>10086</v>
      </c>
      <c r="G1500" s="95">
        <f t="shared" si="100"/>
        <v>0</v>
      </c>
      <c r="J1500" s="91" t="s">
        <v>110</v>
      </c>
      <c r="K1500" s="91"/>
      <c r="L1500" s="91"/>
      <c r="M1500" s="91"/>
      <c r="N1500" s="91"/>
      <c r="O1500" s="91"/>
      <c r="P1500" s="91"/>
      <c r="Q1500" s="91"/>
      <c r="R1500" s="91"/>
      <c r="S1500" s="91"/>
    </row>
    <row r="1501" spans="1:19" hidden="1" x14ac:dyDescent="0.2">
      <c r="A1501" s="95" t="s">
        <v>619</v>
      </c>
      <c r="B1501" s="95">
        <f>_xlfn.XLOOKUP(D1501,'H O L D S'!S:S,'H O L D S'!F:F,0)</f>
        <v>0</v>
      </c>
      <c r="C1501" s="95">
        <f>_xlfn.XLOOKUP(J1501,'F U L L   S E T S  (-10%)'!T:T,'F U L L   S E T S  (-10%)'!G:G,0)+_xlfn.XLOOKUP(J1501,'H O L D S'!S:S,'H O L D S'!F:F,0)</f>
        <v>0</v>
      </c>
      <c r="D1501" s="95" t="s">
        <v>545</v>
      </c>
      <c r="E1501" s="95">
        <f t="shared" si="101"/>
        <v>0</v>
      </c>
      <c r="F1501" s="95">
        <v>10086</v>
      </c>
      <c r="G1501" s="95">
        <f t="shared" si="100"/>
        <v>0</v>
      </c>
      <c r="J1501" s="91" t="s">
        <v>110</v>
      </c>
      <c r="K1501" s="91"/>
      <c r="L1501" s="91"/>
      <c r="M1501" s="91"/>
      <c r="N1501" s="91"/>
      <c r="O1501" s="91"/>
      <c r="P1501" s="91"/>
      <c r="Q1501" s="91"/>
      <c r="R1501" s="91"/>
      <c r="S1501" s="91"/>
    </row>
    <row r="1502" spans="1:19" hidden="1" x14ac:dyDescent="0.2">
      <c r="A1502" s="95" t="s">
        <v>619</v>
      </c>
      <c r="B1502" s="95">
        <f>_xlfn.XLOOKUP(D1502,'H O L D S'!S:S,'H O L D S'!F:F,0)</f>
        <v>0</v>
      </c>
      <c r="C1502" s="95">
        <f>_xlfn.XLOOKUP(J1502,'F U L L   S E T S  (-10%)'!T:T,'F U L L   S E T S  (-10%)'!G:G,0)+_xlfn.XLOOKUP(J1502,'H O L D S'!S:S,'H O L D S'!F:F,0)</f>
        <v>0</v>
      </c>
      <c r="D1502" s="95" t="s">
        <v>547</v>
      </c>
      <c r="E1502" s="95">
        <f t="shared" si="101"/>
        <v>0</v>
      </c>
      <c r="F1502" s="95">
        <v>10086</v>
      </c>
      <c r="G1502" s="95">
        <f t="shared" si="100"/>
        <v>0</v>
      </c>
      <c r="J1502" s="91" t="s">
        <v>110</v>
      </c>
      <c r="K1502" s="91"/>
      <c r="L1502" s="91"/>
      <c r="M1502" s="91"/>
      <c r="N1502" s="91"/>
      <c r="O1502" s="91"/>
      <c r="P1502" s="91"/>
      <c r="Q1502" s="91"/>
      <c r="R1502" s="91"/>
      <c r="S1502" s="91"/>
    </row>
    <row r="1503" spans="1:19" hidden="1" x14ac:dyDescent="0.2">
      <c r="A1503" s="95" t="s">
        <v>619</v>
      </c>
      <c r="B1503" s="95">
        <f>_xlfn.XLOOKUP(D1503,'H O L D S'!S:S,'H O L D S'!F:F,0)</f>
        <v>0</v>
      </c>
      <c r="C1503" s="95">
        <f>_xlfn.XLOOKUP(J1503,'F U L L   S E T S  (-10%)'!T:T,'F U L L   S E T S  (-10%)'!G:G,0)+_xlfn.XLOOKUP(J1503,'H O L D S'!S:S,'H O L D S'!F:F,0)</f>
        <v>0</v>
      </c>
      <c r="D1503" s="95" t="s">
        <v>549</v>
      </c>
      <c r="E1503" s="95">
        <f t="shared" si="101"/>
        <v>0</v>
      </c>
      <c r="F1503" s="95">
        <v>10086</v>
      </c>
      <c r="G1503" s="95">
        <f t="shared" si="100"/>
        <v>0</v>
      </c>
      <c r="J1503" s="91" t="s">
        <v>110</v>
      </c>
      <c r="K1503" s="91"/>
      <c r="L1503" s="91"/>
      <c r="M1503" s="91"/>
      <c r="N1503" s="91"/>
      <c r="O1503" s="91"/>
      <c r="P1503" s="91"/>
      <c r="Q1503" s="91"/>
      <c r="R1503" s="91"/>
      <c r="S1503" s="91"/>
    </row>
    <row r="1504" spans="1:19" hidden="1" x14ac:dyDescent="0.2">
      <c r="A1504" s="95" t="s">
        <v>619</v>
      </c>
      <c r="B1504" s="95">
        <f>_xlfn.XLOOKUP(D1504,'H O L D S'!S:S,'H O L D S'!F:F,0)</f>
        <v>0</v>
      </c>
      <c r="C1504" s="95">
        <f>_xlfn.XLOOKUP(J1504,'F U L L   S E T S  (-10%)'!T:T,'F U L L   S E T S  (-10%)'!G:G,0)+_xlfn.XLOOKUP(J1504,'H O L D S'!S:S,'H O L D S'!F:F,0)</f>
        <v>0</v>
      </c>
      <c r="D1504" s="95" t="s">
        <v>551</v>
      </c>
      <c r="E1504" s="95">
        <f t="shared" si="101"/>
        <v>0</v>
      </c>
      <c r="F1504" s="95">
        <v>10086</v>
      </c>
      <c r="G1504" s="95">
        <f t="shared" si="100"/>
        <v>0</v>
      </c>
      <c r="J1504" s="91" t="s">
        <v>110</v>
      </c>
      <c r="K1504" s="91"/>
      <c r="L1504" s="91"/>
      <c r="M1504" s="91"/>
      <c r="N1504" s="91"/>
      <c r="O1504" s="91"/>
      <c r="P1504" s="91"/>
      <c r="Q1504" s="91"/>
      <c r="R1504" s="91"/>
      <c r="S1504" s="91"/>
    </row>
    <row r="1505" spans="1:19" hidden="1" x14ac:dyDescent="0.2">
      <c r="A1505" s="95" t="s">
        <v>619</v>
      </c>
      <c r="B1505" s="95">
        <f>_xlfn.XLOOKUP(D1505,'H O L D S'!S:S,'H O L D S'!F:F,0)</f>
        <v>0</v>
      </c>
      <c r="C1505" s="95">
        <f>_xlfn.XLOOKUP(J1505,'F U L L   S E T S  (-10%)'!T:T,'F U L L   S E T S  (-10%)'!G:G,0)+_xlfn.XLOOKUP(J1505,'H O L D S'!S:S,'H O L D S'!F:F,0)</f>
        <v>0</v>
      </c>
      <c r="D1505" s="95" t="s">
        <v>553</v>
      </c>
      <c r="E1505" s="95">
        <f t="shared" si="101"/>
        <v>0</v>
      </c>
      <c r="F1505" s="95">
        <v>10086</v>
      </c>
      <c r="G1505" s="95">
        <f t="shared" si="100"/>
        <v>0</v>
      </c>
      <c r="J1505" s="91" t="s">
        <v>110</v>
      </c>
      <c r="K1505" s="91"/>
      <c r="L1505" s="91"/>
      <c r="M1505" s="91"/>
      <c r="N1505" s="91"/>
      <c r="O1505" s="91"/>
      <c r="P1505" s="91"/>
      <c r="Q1505" s="91"/>
      <c r="R1505" s="91"/>
      <c r="S1505" s="91"/>
    </row>
    <row r="1506" spans="1:19" hidden="1" x14ac:dyDescent="0.2">
      <c r="A1506" s="95" t="s">
        <v>619</v>
      </c>
      <c r="B1506" s="95">
        <f>_xlfn.XLOOKUP(D1506,'H O L D S'!S:S,'H O L D S'!F:F,0)</f>
        <v>0</v>
      </c>
      <c r="C1506" s="95">
        <f>_xlfn.XLOOKUP(J1506,'F U L L   S E T S  (-10%)'!T:T,'F U L L   S E T S  (-10%)'!G:G,0)+_xlfn.XLOOKUP(J1506,'H O L D S'!S:S,'H O L D S'!F:F,0)</f>
        <v>0</v>
      </c>
      <c r="D1506" s="95" t="s">
        <v>555</v>
      </c>
      <c r="E1506" s="95">
        <f t="shared" si="101"/>
        <v>0</v>
      </c>
      <c r="F1506" s="95">
        <v>10086</v>
      </c>
      <c r="G1506" s="95">
        <f t="shared" si="100"/>
        <v>0</v>
      </c>
      <c r="J1506" s="91" t="s">
        <v>110</v>
      </c>
      <c r="K1506" s="91"/>
      <c r="L1506" s="91"/>
      <c r="M1506" s="91"/>
      <c r="N1506" s="91"/>
      <c r="O1506" s="91"/>
      <c r="P1506" s="91"/>
      <c r="Q1506" s="91"/>
      <c r="R1506" s="91"/>
      <c r="S1506" s="91"/>
    </row>
    <row r="1507" spans="1:19" hidden="1" x14ac:dyDescent="0.2">
      <c r="A1507" s="95" t="s">
        <v>619</v>
      </c>
      <c r="B1507" s="95">
        <f>_xlfn.XLOOKUP(D1507,'H O L D S'!S:S,'H O L D S'!F:F,0)</f>
        <v>0</v>
      </c>
      <c r="C1507" s="95">
        <f>_xlfn.XLOOKUP(J1507,'F U L L   S E T S  (-10%)'!T:T,'F U L L   S E T S  (-10%)'!G:G,0)+_xlfn.XLOOKUP(J1507,'H O L D S'!S:S,'H O L D S'!F:F,0)</f>
        <v>0</v>
      </c>
      <c r="D1507" s="95" t="s">
        <v>557</v>
      </c>
      <c r="E1507" s="95">
        <f t="shared" si="101"/>
        <v>0</v>
      </c>
      <c r="F1507" s="95">
        <v>10086</v>
      </c>
      <c r="G1507" s="95">
        <f t="shared" si="100"/>
        <v>0</v>
      </c>
      <c r="J1507" s="91" t="s">
        <v>110</v>
      </c>
      <c r="K1507" s="91"/>
      <c r="L1507" s="91"/>
      <c r="M1507" s="91"/>
      <c r="N1507" s="91"/>
      <c r="O1507" s="91"/>
      <c r="P1507" s="91"/>
      <c r="Q1507" s="91"/>
      <c r="R1507" s="91"/>
      <c r="S1507" s="91"/>
    </row>
    <row r="1508" spans="1:19" hidden="1" x14ac:dyDescent="0.2">
      <c r="A1508" s="95" t="s">
        <v>619</v>
      </c>
      <c r="B1508" s="95">
        <f>_xlfn.XLOOKUP(D1508,'H O L D S'!S:S,'H O L D S'!F:F,0)</f>
        <v>0</v>
      </c>
      <c r="C1508" s="95">
        <f>_xlfn.XLOOKUP(J1508,'F U L L   S E T S  (-10%)'!T:T,'F U L L   S E T S  (-10%)'!G:G,0)+_xlfn.XLOOKUP(J1508,'H O L D S'!S:S,'H O L D S'!F:F,0)</f>
        <v>0</v>
      </c>
      <c r="D1508" s="95" t="s">
        <v>559</v>
      </c>
      <c r="E1508" s="95">
        <f t="shared" si="101"/>
        <v>0</v>
      </c>
      <c r="F1508" s="95">
        <v>10086</v>
      </c>
      <c r="G1508" s="95">
        <f t="shared" si="100"/>
        <v>0</v>
      </c>
      <c r="J1508" s="91" t="s">
        <v>110</v>
      </c>
      <c r="K1508" s="91"/>
      <c r="L1508" s="91"/>
      <c r="M1508" s="91"/>
      <c r="N1508" s="91"/>
      <c r="O1508" s="91"/>
      <c r="P1508" s="91"/>
      <c r="Q1508" s="91"/>
      <c r="R1508" s="91"/>
      <c r="S1508" s="91"/>
    </row>
    <row r="1509" spans="1:19" hidden="1" x14ac:dyDescent="0.2">
      <c r="A1509" s="95" t="s">
        <v>619</v>
      </c>
      <c r="B1509" s="95">
        <f>_xlfn.XLOOKUP(D1509,'H O L D S'!S:S,'H O L D S'!F:F,0)</f>
        <v>0</v>
      </c>
      <c r="C1509" s="95">
        <f>_xlfn.XLOOKUP(J1509,'F U L L   S E T S  (-10%)'!T:T,'F U L L   S E T S  (-10%)'!G:G,0)+_xlfn.XLOOKUP(J1509,'H O L D S'!S:S,'H O L D S'!F:F,0)</f>
        <v>0</v>
      </c>
      <c r="D1509" s="95" t="s">
        <v>561</v>
      </c>
      <c r="E1509" s="95">
        <f t="shared" si="101"/>
        <v>0</v>
      </c>
      <c r="F1509" s="95">
        <v>10086</v>
      </c>
      <c r="G1509" s="95">
        <f t="shared" si="100"/>
        <v>0</v>
      </c>
      <c r="J1509" s="91" t="s">
        <v>110</v>
      </c>
      <c r="K1509" s="91"/>
      <c r="L1509" s="91"/>
      <c r="M1509" s="91"/>
      <c r="N1509" s="91"/>
      <c r="O1509" s="91"/>
      <c r="P1509" s="91"/>
      <c r="Q1509" s="91"/>
      <c r="R1509" s="91"/>
      <c r="S1509" s="91"/>
    </row>
    <row r="1510" spans="1:19" hidden="1" x14ac:dyDescent="0.2">
      <c r="A1510" s="95" t="s">
        <v>619</v>
      </c>
      <c r="B1510" s="95">
        <f>_xlfn.XLOOKUP(D1510,'H O L D S'!S:S,'H O L D S'!F:F,0)</f>
        <v>0</v>
      </c>
      <c r="C1510" s="95">
        <f>_xlfn.XLOOKUP(J1510,'F U L L   S E T S  (-10%)'!T:T,'F U L L   S E T S  (-10%)'!G:G,0)+_xlfn.XLOOKUP(J1510,'H O L D S'!S:S,'H O L D S'!F:F,0)</f>
        <v>0</v>
      </c>
      <c r="D1510" s="95" t="s">
        <v>563</v>
      </c>
      <c r="E1510" s="95">
        <f t="shared" si="101"/>
        <v>0</v>
      </c>
      <c r="F1510" s="95">
        <v>10086</v>
      </c>
      <c r="G1510" s="95">
        <f t="shared" si="100"/>
        <v>0</v>
      </c>
      <c r="J1510" s="91" t="s">
        <v>110</v>
      </c>
      <c r="K1510" s="91"/>
      <c r="L1510" s="91"/>
      <c r="M1510" s="91"/>
      <c r="N1510" s="91"/>
      <c r="O1510" s="91"/>
      <c r="P1510" s="91"/>
      <c r="Q1510" s="91"/>
      <c r="R1510" s="91"/>
      <c r="S1510" s="91"/>
    </row>
    <row r="1511" spans="1:19" hidden="1" x14ac:dyDescent="0.2">
      <c r="A1511" s="161" t="s">
        <v>619</v>
      </c>
      <c r="B1511" s="161">
        <f>_xlfn.XLOOKUP(D1511,'H O L D S'!S:S,'H O L D S'!G:G,0)</f>
        <v>0</v>
      </c>
      <c r="C1511" s="161">
        <f>_xlfn.XLOOKUP(J1511,'F U L L   S E T S  (-10%)'!T:T,'F U L L   S E T S  (-10%)'!H:H,0)+_xlfn.XLOOKUP(J1511,'H O L D S'!S:S,'H O L D S'!G:G,0)</f>
        <v>0</v>
      </c>
      <c r="D1511" s="161" t="s">
        <v>504</v>
      </c>
      <c r="E1511" s="161">
        <f t="shared" si="101"/>
        <v>0</v>
      </c>
      <c r="F1511" s="161">
        <v>10088</v>
      </c>
      <c r="G1511" s="161">
        <f t="shared" si="100"/>
        <v>0</v>
      </c>
      <c r="J1511" s="90" t="s">
        <v>108</v>
      </c>
      <c r="K1511" s="91"/>
      <c r="L1511" s="91"/>
      <c r="M1511" s="91"/>
      <c r="N1511" s="91"/>
      <c r="O1511" s="91"/>
      <c r="P1511" s="91"/>
      <c r="Q1511" s="91"/>
      <c r="R1511" s="91"/>
      <c r="S1511" s="91"/>
    </row>
    <row r="1512" spans="1:19" hidden="1" x14ac:dyDescent="0.2">
      <c r="A1512" s="95" t="s">
        <v>619</v>
      </c>
      <c r="B1512" s="95">
        <f>_xlfn.XLOOKUP(D1512,'H O L D S'!S:S,'H O L D S'!G:G,0)</f>
        <v>0</v>
      </c>
      <c r="C1512" s="95">
        <f>_xlfn.XLOOKUP(J1512,'F U L L   S E T S  (-10%)'!T:T,'F U L L   S E T S  (-10%)'!H:H,0)+_xlfn.XLOOKUP(J1512,'H O L D S'!S:S,'H O L D S'!G:G,0)</f>
        <v>0</v>
      </c>
      <c r="D1512" s="95" t="s">
        <v>506</v>
      </c>
      <c r="E1512" s="95">
        <f t="shared" si="101"/>
        <v>0</v>
      </c>
      <c r="F1512" s="95">
        <v>10088</v>
      </c>
      <c r="G1512" s="95">
        <f t="shared" si="100"/>
        <v>0</v>
      </c>
      <c r="J1512" s="90" t="s">
        <v>108</v>
      </c>
      <c r="K1512" s="91"/>
      <c r="L1512" s="91"/>
      <c r="M1512" s="91"/>
      <c r="N1512" s="91"/>
      <c r="O1512" s="91"/>
      <c r="P1512" s="91"/>
      <c r="Q1512" s="91"/>
      <c r="R1512" s="91"/>
      <c r="S1512" s="91"/>
    </row>
    <row r="1513" spans="1:19" hidden="1" x14ac:dyDescent="0.2">
      <c r="A1513" s="95" t="s">
        <v>619</v>
      </c>
      <c r="B1513" s="95">
        <f>_xlfn.XLOOKUP(D1513,'H O L D S'!S:S,'H O L D S'!G:G,0)</f>
        <v>0</v>
      </c>
      <c r="C1513" s="95">
        <f>_xlfn.XLOOKUP(J1513,'F U L L   S E T S  (-10%)'!T:T,'F U L L   S E T S  (-10%)'!H:H,0)+_xlfn.XLOOKUP(J1513,'H O L D S'!S:S,'H O L D S'!G:G,0)</f>
        <v>0</v>
      </c>
      <c r="D1513" s="95" t="s">
        <v>508</v>
      </c>
      <c r="E1513" s="95">
        <f t="shared" si="101"/>
        <v>0</v>
      </c>
      <c r="F1513" s="95">
        <v>10088</v>
      </c>
      <c r="G1513" s="95">
        <f t="shared" si="100"/>
        <v>0</v>
      </c>
      <c r="J1513" s="90" t="s">
        <v>108</v>
      </c>
      <c r="K1513" s="91"/>
      <c r="L1513" s="91"/>
      <c r="M1513" s="91"/>
      <c r="N1513" s="91"/>
      <c r="O1513" s="91"/>
      <c r="P1513" s="91"/>
      <c r="Q1513" s="91"/>
      <c r="R1513" s="91"/>
      <c r="S1513" s="91"/>
    </row>
    <row r="1514" spans="1:19" hidden="1" x14ac:dyDescent="0.2">
      <c r="A1514" s="95" t="s">
        <v>619</v>
      </c>
      <c r="B1514" s="95">
        <f>_xlfn.XLOOKUP(D1514,'H O L D S'!S:S,'H O L D S'!G:G,0)</f>
        <v>0</v>
      </c>
      <c r="C1514" s="95">
        <f>_xlfn.XLOOKUP(J1514,'F U L L   S E T S  (-10%)'!T:T,'F U L L   S E T S  (-10%)'!H:H,0)+_xlfn.XLOOKUP(J1514,'H O L D S'!S:S,'H O L D S'!G:G,0)</f>
        <v>0</v>
      </c>
      <c r="D1514" s="95" t="s">
        <v>510</v>
      </c>
      <c r="E1514" s="95">
        <f t="shared" si="101"/>
        <v>0</v>
      </c>
      <c r="F1514" s="95">
        <v>10088</v>
      </c>
      <c r="G1514" s="95">
        <f t="shared" si="100"/>
        <v>0</v>
      </c>
      <c r="J1514" s="90" t="s">
        <v>108</v>
      </c>
      <c r="K1514" s="91"/>
      <c r="L1514" s="91"/>
      <c r="M1514" s="91"/>
      <c r="N1514" s="91"/>
      <c r="O1514" s="91"/>
      <c r="P1514" s="91"/>
      <c r="Q1514" s="91"/>
      <c r="R1514" s="91"/>
      <c r="S1514" s="91"/>
    </row>
    <row r="1515" spans="1:19" hidden="1" x14ac:dyDescent="0.2">
      <c r="A1515" s="95" t="s">
        <v>619</v>
      </c>
      <c r="B1515" s="95">
        <f>_xlfn.XLOOKUP(D1515,'H O L D S'!S:S,'H O L D S'!G:G,0)</f>
        <v>0</v>
      </c>
      <c r="C1515" s="95">
        <f>_xlfn.XLOOKUP(J1515,'F U L L   S E T S  (-10%)'!T:T,'F U L L   S E T S  (-10%)'!H:H,0)+_xlfn.XLOOKUP(J1515,'H O L D S'!S:S,'H O L D S'!G:G,0)</f>
        <v>0</v>
      </c>
      <c r="D1515" s="95" t="s">
        <v>512</v>
      </c>
      <c r="E1515" s="95">
        <f t="shared" si="101"/>
        <v>0</v>
      </c>
      <c r="F1515" s="95">
        <v>10088</v>
      </c>
      <c r="G1515" s="95">
        <f t="shared" si="100"/>
        <v>0</v>
      </c>
      <c r="J1515" s="90" t="s">
        <v>108</v>
      </c>
      <c r="K1515" s="91"/>
      <c r="L1515" s="91"/>
      <c r="M1515" s="91"/>
      <c r="N1515" s="91"/>
      <c r="O1515" s="91"/>
      <c r="P1515" s="91"/>
      <c r="Q1515" s="91"/>
      <c r="R1515" s="91"/>
      <c r="S1515" s="91"/>
    </row>
    <row r="1516" spans="1:19" hidden="1" x14ac:dyDescent="0.2">
      <c r="A1516" s="95" t="s">
        <v>619</v>
      </c>
      <c r="B1516" s="95">
        <f>_xlfn.XLOOKUP(D1516,'H O L D S'!S:S,'H O L D S'!G:G,0)</f>
        <v>0</v>
      </c>
      <c r="C1516" s="95">
        <f>_xlfn.XLOOKUP(J1516,'F U L L   S E T S  (-10%)'!T:T,'F U L L   S E T S  (-10%)'!H:H,0)+_xlfn.XLOOKUP(J1516,'H O L D S'!S:S,'H O L D S'!G:G,0)</f>
        <v>0</v>
      </c>
      <c r="D1516" s="95" t="s">
        <v>514</v>
      </c>
      <c r="E1516" s="95">
        <f t="shared" si="101"/>
        <v>0</v>
      </c>
      <c r="F1516" s="95">
        <v>10088</v>
      </c>
      <c r="G1516" s="95">
        <f t="shared" si="100"/>
        <v>0</v>
      </c>
      <c r="J1516" s="90" t="s">
        <v>108</v>
      </c>
      <c r="K1516" s="91"/>
      <c r="L1516" s="91"/>
      <c r="M1516" s="91"/>
      <c r="N1516" s="91"/>
      <c r="O1516" s="91"/>
      <c r="P1516" s="91"/>
      <c r="Q1516" s="91"/>
      <c r="R1516" s="91"/>
      <c r="S1516" s="91"/>
    </row>
    <row r="1517" spans="1:19" hidden="1" x14ac:dyDescent="0.2">
      <c r="A1517" s="95" t="s">
        <v>619</v>
      </c>
      <c r="B1517" s="95">
        <f>_xlfn.XLOOKUP(D1517,'H O L D S'!S:S,'H O L D S'!G:G,0)</f>
        <v>0</v>
      </c>
      <c r="C1517" s="95">
        <f>_xlfn.XLOOKUP(J1517,'F U L L   S E T S  (-10%)'!T:T,'F U L L   S E T S  (-10%)'!H:H,0)+_xlfn.XLOOKUP(J1517,'H O L D S'!S:S,'H O L D S'!G:G,0)</f>
        <v>0</v>
      </c>
      <c r="D1517" s="95" t="s">
        <v>516</v>
      </c>
      <c r="E1517" s="95">
        <f t="shared" si="101"/>
        <v>0</v>
      </c>
      <c r="F1517" s="95">
        <v>10088</v>
      </c>
      <c r="G1517" s="95">
        <f t="shared" si="100"/>
        <v>0</v>
      </c>
      <c r="J1517" s="90" t="s">
        <v>108</v>
      </c>
      <c r="K1517" s="91"/>
      <c r="L1517" s="91"/>
      <c r="M1517" s="91"/>
      <c r="N1517" s="91"/>
      <c r="O1517" s="91"/>
      <c r="P1517" s="91"/>
      <c r="Q1517" s="91"/>
      <c r="R1517" s="91"/>
      <c r="S1517" s="91"/>
    </row>
    <row r="1518" spans="1:19" hidden="1" x14ac:dyDescent="0.2">
      <c r="A1518" s="95" t="s">
        <v>619</v>
      </c>
      <c r="B1518" s="95">
        <f>_xlfn.XLOOKUP(D1518,'H O L D S'!S:S,'H O L D S'!G:G,0)</f>
        <v>0</v>
      </c>
      <c r="C1518" s="95">
        <f>_xlfn.XLOOKUP(J1518,'F U L L   S E T S  (-10%)'!T:T,'F U L L   S E T S  (-10%)'!H:H,0)+_xlfn.XLOOKUP(J1518,'H O L D S'!S:S,'H O L D S'!G:G,0)</f>
        <v>0</v>
      </c>
      <c r="D1518" s="95" t="s">
        <v>518</v>
      </c>
      <c r="E1518" s="95">
        <f t="shared" si="101"/>
        <v>0</v>
      </c>
      <c r="F1518" s="95">
        <v>10088</v>
      </c>
      <c r="G1518" s="95">
        <f t="shared" si="100"/>
        <v>0</v>
      </c>
      <c r="J1518" s="90" t="s">
        <v>108</v>
      </c>
      <c r="K1518" s="91"/>
      <c r="L1518" s="91"/>
      <c r="M1518" s="91"/>
      <c r="N1518" s="91"/>
      <c r="O1518" s="91"/>
      <c r="P1518" s="91"/>
      <c r="Q1518" s="91"/>
      <c r="R1518" s="91"/>
      <c r="S1518" s="91"/>
    </row>
    <row r="1519" spans="1:19" hidden="1" x14ac:dyDescent="0.2">
      <c r="A1519" s="95" t="s">
        <v>619</v>
      </c>
      <c r="B1519" s="95">
        <f>_xlfn.XLOOKUP(D1519,'H O L D S'!S:S,'H O L D S'!G:G,0)</f>
        <v>0</v>
      </c>
      <c r="C1519" s="95">
        <f>_xlfn.XLOOKUP(J1519,'F U L L   S E T S  (-10%)'!T:T,'F U L L   S E T S  (-10%)'!H:H,0)+_xlfn.XLOOKUP(J1519,'H O L D S'!S:S,'H O L D S'!G:G,0)</f>
        <v>0</v>
      </c>
      <c r="D1519" s="95" t="s">
        <v>520</v>
      </c>
      <c r="E1519" s="95">
        <f t="shared" si="101"/>
        <v>0</v>
      </c>
      <c r="F1519" s="95">
        <v>10088</v>
      </c>
      <c r="G1519" s="95">
        <f t="shared" si="100"/>
        <v>0</v>
      </c>
      <c r="J1519" s="90" t="s">
        <v>108</v>
      </c>
      <c r="K1519" s="91"/>
      <c r="L1519" s="91"/>
      <c r="M1519" s="91"/>
      <c r="N1519" s="91"/>
      <c r="O1519" s="91"/>
      <c r="P1519" s="91"/>
      <c r="Q1519" s="91"/>
      <c r="R1519" s="91"/>
      <c r="S1519" s="91"/>
    </row>
    <row r="1520" spans="1:19" hidden="1" x14ac:dyDescent="0.2">
      <c r="A1520" s="95" t="s">
        <v>619</v>
      </c>
      <c r="B1520" s="95">
        <f>_xlfn.XLOOKUP(D1520,'H O L D S'!S:S,'H O L D S'!G:G,0)</f>
        <v>0</v>
      </c>
      <c r="C1520" s="95">
        <f>_xlfn.XLOOKUP(J1520,'F U L L   S E T S  (-10%)'!T:T,'F U L L   S E T S  (-10%)'!H:H,0)+_xlfn.XLOOKUP(J1520,'H O L D S'!S:S,'H O L D S'!G:G,0)</f>
        <v>0</v>
      </c>
      <c r="D1520" s="95" t="s">
        <v>522</v>
      </c>
      <c r="E1520" s="95">
        <f t="shared" si="101"/>
        <v>0</v>
      </c>
      <c r="F1520" s="95">
        <v>10088</v>
      </c>
      <c r="G1520" s="95">
        <f t="shared" si="100"/>
        <v>0</v>
      </c>
      <c r="J1520" s="90" t="s">
        <v>108</v>
      </c>
      <c r="K1520" s="91"/>
      <c r="L1520" s="91"/>
      <c r="M1520" s="91"/>
      <c r="N1520" s="91"/>
      <c r="O1520" s="91"/>
      <c r="P1520" s="91"/>
      <c r="Q1520" s="91"/>
      <c r="R1520" s="91"/>
      <c r="S1520" s="91"/>
    </row>
    <row r="1521" spans="1:19" hidden="1" x14ac:dyDescent="0.2">
      <c r="A1521" s="95" t="s">
        <v>619</v>
      </c>
      <c r="B1521" s="95">
        <f>_xlfn.XLOOKUP(D1521,'H O L D S'!S:S,'H O L D S'!G:G,0)</f>
        <v>0</v>
      </c>
      <c r="C1521" s="95">
        <f>_xlfn.XLOOKUP(J1521,'F U L L   S E T S  (-10%)'!T:T,'F U L L   S E T S  (-10%)'!H:H,0)+_xlfn.XLOOKUP(J1521,'H O L D S'!S:S,'H O L D S'!G:G,0)</f>
        <v>0</v>
      </c>
      <c r="D1521" s="95" t="s">
        <v>524</v>
      </c>
      <c r="E1521" s="95">
        <f t="shared" si="101"/>
        <v>0</v>
      </c>
      <c r="F1521" s="95">
        <v>10088</v>
      </c>
      <c r="G1521" s="95">
        <f t="shared" si="100"/>
        <v>0</v>
      </c>
      <c r="J1521" s="90" t="s">
        <v>108</v>
      </c>
      <c r="K1521" s="91"/>
      <c r="L1521" s="91"/>
      <c r="M1521" s="91"/>
      <c r="N1521" s="91"/>
      <c r="O1521" s="91"/>
      <c r="P1521" s="91"/>
      <c r="Q1521" s="91"/>
      <c r="R1521" s="91"/>
      <c r="S1521" s="91"/>
    </row>
    <row r="1522" spans="1:19" hidden="1" x14ac:dyDescent="0.2">
      <c r="A1522" s="163" t="s">
        <v>619</v>
      </c>
      <c r="B1522" s="163">
        <f>_xlfn.XLOOKUP(D1522,'H O L D S'!S:S,'H O L D S'!G:G,0)</f>
        <v>0</v>
      </c>
      <c r="C1522" s="163">
        <f>_xlfn.XLOOKUP(J1522,'F U L L   S E T S  (-10%)'!T:T,'F U L L   S E T S  (-10%)'!H:H,0)+_xlfn.XLOOKUP(J1522,'H O L D S'!S:S,'H O L D S'!G:G,0)</f>
        <v>0</v>
      </c>
      <c r="D1522" s="163" t="s">
        <v>527</v>
      </c>
      <c r="E1522" s="163">
        <f t="shared" si="101"/>
        <v>0</v>
      </c>
      <c r="F1522" s="163">
        <v>10088</v>
      </c>
      <c r="G1522" s="161">
        <f t="shared" si="100"/>
        <v>0</v>
      </c>
      <c r="J1522" s="91" t="s">
        <v>110</v>
      </c>
      <c r="K1522" s="91"/>
      <c r="L1522" s="91"/>
      <c r="M1522" s="91"/>
      <c r="N1522" s="91"/>
      <c r="O1522" s="91"/>
      <c r="P1522" s="91"/>
      <c r="Q1522" s="91"/>
      <c r="R1522" s="91"/>
      <c r="S1522" s="91"/>
    </row>
    <row r="1523" spans="1:19" hidden="1" x14ac:dyDescent="0.2">
      <c r="A1523" s="95" t="s">
        <v>619</v>
      </c>
      <c r="B1523" s="95">
        <f>_xlfn.XLOOKUP(D1523,'H O L D S'!S:S,'H O L D S'!G:G,0)</f>
        <v>0</v>
      </c>
      <c r="C1523" s="95">
        <f>_xlfn.XLOOKUP(J1523,'F U L L   S E T S  (-10%)'!T:T,'F U L L   S E T S  (-10%)'!H:H,0)+_xlfn.XLOOKUP(J1523,'H O L D S'!S:S,'H O L D S'!G:G,0)</f>
        <v>0</v>
      </c>
      <c r="D1523" s="95" t="s">
        <v>529</v>
      </c>
      <c r="E1523" s="95">
        <f t="shared" si="101"/>
        <v>0</v>
      </c>
      <c r="F1523" s="95">
        <v>10088</v>
      </c>
      <c r="G1523" s="95">
        <f t="shared" si="100"/>
        <v>0</v>
      </c>
      <c r="J1523" s="91" t="s">
        <v>110</v>
      </c>
      <c r="K1523" s="91"/>
      <c r="L1523" s="91"/>
      <c r="M1523" s="91"/>
      <c r="N1523" s="91"/>
      <c r="O1523" s="91"/>
      <c r="P1523" s="91"/>
      <c r="Q1523" s="91"/>
      <c r="R1523" s="91"/>
      <c r="S1523" s="91"/>
    </row>
    <row r="1524" spans="1:19" hidden="1" x14ac:dyDescent="0.2">
      <c r="A1524" s="95" t="s">
        <v>619</v>
      </c>
      <c r="B1524" s="95">
        <f>_xlfn.XLOOKUP(D1524,'H O L D S'!S:S,'H O L D S'!G:G,0)</f>
        <v>0</v>
      </c>
      <c r="C1524" s="95">
        <f>_xlfn.XLOOKUP(J1524,'F U L L   S E T S  (-10%)'!T:T,'F U L L   S E T S  (-10%)'!H:H,0)+_xlfn.XLOOKUP(J1524,'H O L D S'!S:S,'H O L D S'!G:G,0)</f>
        <v>0</v>
      </c>
      <c r="D1524" s="95" t="s">
        <v>531</v>
      </c>
      <c r="E1524" s="95">
        <f t="shared" si="101"/>
        <v>0</v>
      </c>
      <c r="F1524" s="95">
        <v>10088</v>
      </c>
      <c r="G1524" s="95">
        <f t="shared" si="100"/>
        <v>0</v>
      </c>
      <c r="J1524" s="91" t="s">
        <v>110</v>
      </c>
      <c r="K1524" s="91"/>
      <c r="L1524" s="91"/>
      <c r="M1524" s="91"/>
      <c r="N1524" s="91"/>
      <c r="O1524" s="91"/>
      <c r="P1524" s="91"/>
      <c r="Q1524" s="91"/>
      <c r="R1524" s="91"/>
      <c r="S1524" s="91"/>
    </row>
    <row r="1525" spans="1:19" hidden="1" x14ac:dyDescent="0.2">
      <c r="A1525" s="95" t="s">
        <v>619</v>
      </c>
      <c r="B1525" s="95">
        <f>_xlfn.XLOOKUP(D1525,'H O L D S'!S:S,'H O L D S'!G:G,0)</f>
        <v>0</v>
      </c>
      <c r="C1525" s="95">
        <f>_xlfn.XLOOKUP(J1525,'F U L L   S E T S  (-10%)'!T:T,'F U L L   S E T S  (-10%)'!H:H,0)+_xlfn.XLOOKUP(J1525,'H O L D S'!S:S,'H O L D S'!G:G,0)</f>
        <v>0</v>
      </c>
      <c r="D1525" s="95" t="s">
        <v>533</v>
      </c>
      <c r="E1525" s="95">
        <f t="shared" si="101"/>
        <v>0</v>
      </c>
      <c r="F1525" s="95">
        <v>10088</v>
      </c>
      <c r="G1525" s="95">
        <f t="shared" si="100"/>
        <v>0</v>
      </c>
      <c r="J1525" s="91" t="s">
        <v>110</v>
      </c>
      <c r="K1525" s="91"/>
      <c r="L1525" s="91"/>
      <c r="M1525" s="91"/>
      <c r="N1525" s="91"/>
      <c r="O1525" s="91"/>
      <c r="P1525" s="91"/>
      <c r="Q1525" s="91"/>
      <c r="R1525" s="91"/>
      <c r="S1525" s="91"/>
    </row>
    <row r="1526" spans="1:19" hidden="1" x14ac:dyDescent="0.2">
      <c r="A1526" s="95" t="s">
        <v>619</v>
      </c>
      <c r="B1526" s="95">
        <f>_xlfn.XLOOKUP(D1526,'H O L D S'!S:S,'H O L D S'!G:G,0)</f>
        <v>0</v>
      </c>
      <c r="C1526" s="95">
        <f>_xlfn.XLOOKUP(J1526,'F U L L   S E T S  (-10%)'!T:T,'F U L L   S E T S  (-10%)'!H:H,0)+_xlfn.XLOOKUP(J1526,'H O L D S'!S:S,'H O L D S'!G:G,0)</f>
        <v>0</v>
      </c>
      <c r="D1526" s="95" t="s">
        <v>535</v>
      </c>
      <c r="E1526" s="95">
        <f t="shared" si="101"/>
        <v>0</v>
      </c>
      <c r="F1526" s="95">
        <v>10088</v>
      </c>
      <c r="G1526" s="95">
        <f t="shared" si="100"/>
        <v>0</v>
      </c>
      <c r="J1526" s="91" t="s">
        <v>110</v>
      </c>
      <c r="K1526" s="91"/>
      <c r="L1526" s="91"/>
      <c r="M1526" s="91"/>
      <c r="N1526" s="91"/>
      <c r="O1526" s="91"/>
      <c r="P1526" s="91"/>
      <c r="Q1526" s="91"/>
      <c r="R1526" s="91"/>
      <c r="S1526" s="91"/>
    </row>
    <row r="1527" spans="1:19" hidden="1" x14ac:dyDescent="0.2">
      <c r="A1527" s="95" t="s">
        <v>619</v>
      </c>
      <c r="B1527" s="95">
        <f>_xlfn.XLOOKUP(D1527,'H O L D S'!S:S,'H O L D S'!G:G,0)</f>
        <v>0</v>
      </c>
      <c r="C1527" s="95">
        <f>_xlfn.XLOOKUP(J1527,'F U L L   S E T S  (-10%)'!T:T,'F U L L   S E T S  (-10%)'!H:H,0)+_xlfn.XLOOKUP(J1527,'H O L D S'!S:S,'H O L D S'!G:G,0)</f>
        <v>0</v>
      </c>
      <c r="D1527" s="95" t="s">
        <v>537</v>
      </c>
      <c r="E1527" s="95">
        <f t="shared" si="101"/>
        <v>0</v>
      </c>
      <c r="F1527" s="95">
        <v>10088</v>
      </c>
      <c r="G1527" s="95">
        <f t="shared" si="100"/>
        <v>0</v>
      </c>
      <c r="J1527" s="91" t="s">
        <v>110</v>
      </c>
      <c r="K1527" s="91"/>
      <c r="L1527" s="91"/>
      <c r="M1527" s="91"/>
      <c r="N1527" s="91"/>
      <c r="O1527" s="91"/>
      <c r="P1527" s="91"/>
      <c r="Q1527" s="91"/>
      <c r="R1527" s="91"/>
      <c r="S1527" s="91"/>
    </row>
    <row r="1528" spans="1:19" hidden="1" x14ac:dyDescent="0.2">
      <c r="A1528" s="95" t="s">
        <v>619</v>
      </c>
      <c r="B1528" s="95">
        <f>_xlfn.XLOOKUP(D1528,'H O L D S'!S:S,'H O L D S'!G:G,0)</f>
        <v>0</v>
      </c>
      <c r="C1528" s="95">
        <f>_xlfn.XLOOKUP(J1528,'F U L L   S E T S  (-10%)'!T:T,'F U L L   S E T S  (-10%)'!H:H,0)+_xlfn.XLOOKUP(J1528,'H O L D S'!S:S,'H O L D S'!G:G,0)</f>
        <v>0</v>
      </c>
      <c r="D1528" s="95" t="s">
        <v>539</v>
      </c>
      <c r="E1528" s="95">
        <f t="shared" si="101"/>
        <v>0</v>
      </c>
      <c r="F1528" s="95">
        <v>10088</v>
      </c>
      <c r="G1528" s="95">
        <f t="shared" si="100"/>
        <v>0</v>
      </c>
      <c r="J1528" s="91" t="s">
        <v>110</v>
      </c>
      <c r="K1528" s="91"/>
      <c r="L1528" s="91"/>
      <c r="M1528" s="91"/>
      <c r="N1528" s="91"/>
      <c r="O1528" s="91"/>
      <c r="P1528" s="91"/>
      <c r="Q1528" s="91"/>
      <c r="R1528" s="91"/>
      <c r="S1528" s="91"/>
    </row>
    <row r="1529" spans="1:19" hidden="1" x14ac:dyDescent="0.2">
      <c r="A1529" s="95" t="s">
        <v>619</v>
      </c>
      <c r="B1529" s="95">
        <f>_xlfn.XLOOKUP(D1529,'H O L D S'!S:S,'H O L D S'!G:G,0)</f>
        <v>0</v>
      </c>
      <c r="C1529" s="95">
        <f>_xlfn.XLOOKUP(J1529,'F U L L   S E T S  (-10%)'!T:T,'F U L L   S E T S  (-10%)'!H:H,0)+_xlfn.XLOOKUP(J1529,'H O L D S'!S:S,'H O L D S'!G:G,0)</f>
        <v>0</v>
      </c>
      <c r="D1529" s="95" t="s">
        <v>541</v>
      </c>
      <c r="E1529" s="95">
        <f t="shared" si="101"/>
        <v>0</v>
      </c>
      <c r="F1529" s="95">
        <v>10088</v>
      </c>
      <c r="G1529" s="95">
        <f t="shared" si="100"/>
        <v>0</v>
      </c>
      <c r="J1529" s="91" t="s">
        <v>110</v>
      </c>
      <c r="K1529" s="91"/>
      <c r="L1529" s="91"/>
      <c r="M1529" s="91"/>
      <c r="N1529" s="91"/>
      <c r="O1529" s="91"/>
      <c r="P1529" s="91"/>
      <c r="Q1529" s="91"/>
      <c r="R1529" s="91"/>
      <c r="S1529" s="91"/>
    </row>
    <row r="1530" spans="1:19" hidden="1" x14ac:dyDescent="0.2">
      <c r="A1530" s="95" t="s">
        <v>619</v>
      </c>
      <c r="B1530" s="95">
        <f>_xlfn.XLOOKUP(D1530,'H O L D S'!S:S,'H O L D S'!G:G,0)</f>
        <v>0</v>
      </c>
      <c r="C1530" s="95">
        <f>_xlfn.XLOOKUP(J1530,'F U L L   S E T S  (-10%)'!T:T,'F U L L   S E T S  (-10%)'!H:H,0)+_xlfn.XLOOKUP(J1530,'H O L D S'!S:S,'H O L D S'!G:G,0)</f>
        <v>0</v>
      </c>
      <c r="D1530" s="95" t="s">
        <v>543</v>
      </c>
      <c r="E1530" s="95">
        <f t="shared" si="101"/>
        <v>0</v>
      </c>
      <c r="F1530" s="95">
        <v>10088</v>
      </c>
      <c r="G1530" s="95">
        <f t="shared" si="100"/>
        <v>0</v>
      </c>
      <c r="J1530" s="91" t="s">
        <v>110</v>
      </c>
      <c r="K1530" s="91"/>
      <c r="L1530" s="91"/>
      <c r="M1530" s="91"/>
      <c r="N1530" s="91"/>
      <c r="O1530" s="91"/>
      <c r="P1530" s="91"/>
      <c r="Q1530" s="91"/>
      <c r="R1530" s="91"/>
      <c r="S1530" s="91"/>
    </row>
    <row r="1531" spans="1:19" hidden="1" x14ac:dyDescent="0.2">
      <c r="A1531" s="95" t="s">
        <v>619</v>
      </c>
      <c r="B1531" s="95">
        <f>_xlfn.XLOOKUP(D1531,'H O L D S'!S:S,'H O L D S'!G:G,0)</f>
        <v>0</v>
      </c>
      <c r="C1531" s="95">
        <f>_xlfn.XLOOKUP(J1531,'F U L L   S E T S  (-10%)'!T:T,'F U L L   S E T S  (-10%)'!H:H,0)+_xlfn.XLOOKUP(J1531,'H O L D S'!S:S,'H O L D S'!G:G,0)</f>
        <v>0</v>
      </c>
      <c r="D1531" s="95" t="s">
        <v>545</v>
      </c>
      <c r="E1531" s="95">
        <f t="shared" si="101"/>
        <v>0</v>
      </c>
      <c r="F1531" s="95">
        <v>10088</v>
      </c>
      <c r="G1531" s="95">
        <f t="shared" si="100"/>
        <v>0</v>
      </c>
      <c r="J1531" s="91" t="s">
        <v>110</v>
      </c>
      <c r="K1531" s="91"/>
      <c r="L1531" s="91"/>
      <c r="M1531" s="91"/>
      <c r="N1531" s="91"/>
      <c r="O1531" s="91"/>
      <c r="P1531" s="91"/>
      <c r="Q1531" s="91"/>
      <c r="R1531" s="91"/>
      <c r="S1531" s="91"/>
    </row>
    <row r="1532" spans="1:19" hidden="1" x14ac:dyDescent="0.2">
      <c r="A1532" s="95" t="s">
        <v>619</v>
      </c>
      <c r="B1532" s="95">
        <f>_xlfn.XLOOKUP(D1532,'H O L D S'!S:S,'H O L D S'!G:G,0)</f>
        <v>0</v>
      </c>
      <c r="C1532" s="95">
        <f>_xlfn.XLOOKUP(J1532,'F U L L   S E T S  (-10%)'!T:T,'F U L L   S E T S  (-10%)'!H:H,0)+_xlfn.XLOOKUP(J1532,'H O L D S'!S:S,'H O L D S'!G:G,0)</f>
        <v>0</v>
      </c>
      <c r="D1532" s="95" t="s">
        <v>547</v>
      </c>
      <c r="E1532" s="95">
        <f t="shared" si="101"/>
        <v>0</v>
      </c>
      <c r="F1532" s="95">
        <v>10088</v>
      </c>
      <c r="G1532" s="95">
        <f t="shared" si="100"/>
        <v>0</v>
      </c>
      <c r="J1532" s="91" t="s">
        <v>110</v>
      </c>
      <c r="K1532" s="91"/>
      <c r="L1532" s="91"/>
      <c r="M1532" s="91"/>
      <c r="N1532" s="91"/>
      <c r="O1532" s="91"/>
      <c r="P1532" s="91"/>
      <c r="Q1532" s="91"/>
      <c r="R1532" s="91"/>
      <c r="S1532" s="91"/>
    </row>
    <row r="1533" spans="1:19" hidden="1" x14ac:dyDescent="0.2">
      <c r="A1533" s="95" t="s">
        <v>619</v>
      </c>
      <c r="B1533" s="95">
        <f>_xlfn.XLOOKUP(D1533,'H O L D S'!S:S,'H O L D S'!G:G,0)</f>
        <v>0</v>
      </c>
      <c r="C1533" s="95">
        <f>_xlfn.XLOOKUP(J1533,'F U L L   S E T S  (-10%)'!T:T,'F U L L   S E T S  (-10%)'!H:H,0)+_xlfn.XLOOKUP(J1533,'H O L D S'!S:S,'H O L D S'!G:G,0)</f>
        <v>0</v>
      </c>
      <c r="D1533" s="95" t="s">
        <v>549</v>
      </c>
      <c r="E1533" s="95">
        <f t="shared" si="101"/>
        <v>0</v>
      </c>
      <c r="F1533" s="95">
        <v>10088</v>
      </c>
      <c r="G1533" s="95">
        <f t="shared" si="100"/>
        <v>0</v>
      </c>
      <c r="J1533" s="91" t="s">
        <v>110</v>
      </c>
      <c r="K1533" s="91"/>
      <c r="L1533" s="91"/>
      <c r="M1533" s="91"/>
      <c r="N1533" s="91"/>
      <c r="O1533" s="91"/>
      <c r="P1533" s="91"/>
      <c r="Q1533" s="91"/>
      <c r="R1533" s="91"/>
      <c r="S1533" s="91"/>
    </row>
    <row r="1534" spans="1:19" hidden="1" x14ac:dyDescent="0.2">
      <c r="A1534" s="95" t="s">
        <v>619</v>
      </c>
      <c r="B1534" s="95">
        <f>_xlfn.XLOOKUP(D1534,'H O L D S'!S:S,'H O L D S'!G:G,0)</f>
        <v>0</v>
      </c>
      <c r="C1534" s="95">
        <f>_xlfn.XLOOKUP(J1534,'F U L L   S E T S  (-10%)'!T:T,'F U L L   S E T S  (-10%)'!H:H,0)+_xlfn.XLOOKUP(J1534,'H O L D S'!S:S,'H O L D S'!G:G,0)</f>
        <v>0</v>
      </c>
      <c r="D1534" s="95" t="s">
        <v>551</v>
      </c>
      <c r="E1534" s="95">
        <f t="shared" si="101"/>
        <v>0</v>
      </c>
      <c r="F1534" s="95">
        <v>10088</v>
      </c>
      <c r="G1534" s="95">
        <f t="shared" si="100"/>
        <v>0</v>
      </c>
      <c r="J1534" s="91" t="s">
        <v>110</v>
      </c>
      <c r="K1534" s="91"/>
      <c r="L1534" s="91"/>
      <c r="M1534" s="91"/>
      <c r="N1534" s="91"/>
      <c r="O1534" s="91"/>
      <c r="P1534" s="91"/>
      <c r="Q1534" s="91"/>
      <c r="R1534" s="91"/>
      <c r="S1534" s="91"/>
    </row>
    <row r="1535" spans="1:19" hidden="1" x14ac:dyDescent="0.2">
      <c r="A1535" s="95" t="s">
        <v>619</v>
      </c>
      <c r="B1535" s="95">
        <f>_xlfn.XLOOKUP(D1535,'H O L D S'!S:S,'H O L D S'!G:G,0)</f>
        <v>0</v>
      </c>
      <c r="C1535" s="95">
        <f>_xlfn.XLOOKUP(J1535,'F U L L   S E T S  (-10%)'!T:T,'F U L L   S E T S  (-10%)'!H:H,0)+_xlfn.XLOOKUP(J1535,'H O L D S'!S:S,'H O L D S'!G:G,0)</f>
        <v>0</v>
      </c>
      <c r="D1535" s="95" t="s">
        <v>553</v>
      </c>
      <c r="E1535" s="95">
        <f t="shared" si="101"/>
        <v>0</v>
      </c>
      <c r="F1535" s="95">
        <v>10088</v>
      </c>
      <c r="G1535" s="95">
        <f t="shared" si="100"/>
        <v>0</v>
      </c>
      <c r="J1535" s="91" t="s">
        <v>110</v>
      </c>
      <c r="K1535" s="91"/>
      <c r="L1535" s="91"/>
      <c r="M1535" s="91"/>
      <c r="N1535" s="91"/>
      <c r="O1535" s="91"/>
      <c r="P1535" s="91"/>
      <c r="Q1535" s="91"/>
      <c r="R1535" s="91"/>
      <c r="S1535" s="91"/>
    </row>
    <row r="1536" spans="1:19" hidden="1" x14ac:dyDescent="0.2">
      <c r="A1536" s="95" t="s">
        <v>619</v>
      </c>
      <c r="B1536" s="95">
        <f>_xlfn.XLOOKUP(D1536,'H O L D S'!S:S,'H O L D S'!G:G,0)</f>
        <v>0</v>
      </c>
      <c r="C1536" s="95">
        <f>_xlfn.XLOOKUP(J1536,'F U L L   S E T S  (-10%)'!T:T,'F U L L   S E T S  (-10%)'!H:H,0)+_xlfn.XLOOKUP(J1536,'H O L D S'!S:S,'H O L D S'!G:G,0)</f>
        <v>0</v>
      </c>
      <c r="D1536" s="95" t="s">
        <v>555</v>
      </c>
      <c r="E1536" s="95">
        <f t="shared" si="101"/>
        <v>0</v>
      </c>
      <c r="F1536" s="95">
        <v>10088</v>
      </c>
      <c r="G1536" s="95">
        <f t="shared" si="100"/>
        <v>0</v>
      </c>
      <c r="J1536" s="91" t="s">
        <v>110</v>
      </c>
      <c r="K1536" s="91"/>
      <c r="L1536" s="91"/>
      <c r="M1536" s="91"/>
      <c r="N1536" s="91"/>
      <c r="O1536" s="91"/>
      <c r="P1536" s="91"/>
      <c r="Q1536" s="91"/>
      <c r="R1536" s="91"/>
      <c r="S1536" s="91"/>
    </row>
    <row r="1537" spans="1:19" hidden="1" x14ac:dyDescent="0.2">
      <c r="A1537" s="95" t="s">
        <v>619</v>
      </c>
      <c r="B1537" s="95">
        <f>_xlfn.XLOOKUP(D1537,'H O L D S'!S:S,'H O L D S'!G:G,0)</f>
        <v>0</v>
      </c>
      <c r="C1537" s="95">
        <f>_xlfn.XLOOKUP(J1537,'F U L L   S E T S  (-10%)'!T:T,'F U L L   S E T S  (-10%)'!H:H,0)+_xlfn.XLOOKUP(J1537,'H O L D S'!S:S,'H O L D S'!G:G,0)</f>
        <v>0</v>
      </c>
      <c r="D1537" s="95" t="s">
        <v>557</v>
      </c>
      <c r="E1537" s="95">
        <f t="shared" si="101"/>
        <v>0</v>
      </c>
      <c r="F1537" s="95">
        <v>10088</v>
      </c>
      <c r="G1537" s="95">
        <f t="shared" si="100"/>
        <v>0</v>
      </c>
      <c r="J1537" s="91" t="s">
        <v>110</v>
      </c>
      <c r="K1537" s="91"/>
      <c r="L1537" s="91"/>
      <c r="M1537" s="91"/>
      <c r="N1537" s="91"/>
      <c r="O1537" s="91"/>
      <c r="P1537" s="91"/>
      <c r="Q1537" s="91"/>
      <c r="R1537" s="91"/>
      <c r="S1537" s="91"/>
    </row>
    <row r="1538" spans="1:19" hidden="1" x14ac:dyDescent="0.2">
      <c r="A1538" s="95" t="s">
        <v>619</v>
      </c>
      <c r="B1538" s="95">
        <f>_xlfn.XLOOKUP(D1538,'H O L D S'!S:S,'H O L D S'!G:G,0)</f>
        <v>0</v>
      </c>
      <c r="C1538" s="95">
        <f>_xlfn.XLOOKUP(J1538,'F U L L   S E T S  (-10%)'!T:T,'F U L L   S E T S  (-10%)'!H:H,0)+_xlfn.XLOOKUP(J1538,'H O L D S'!S:S,'H O L D S'!G:G,0)</f>
        <v>0</v>
      </c>
      <c r="D1538" s="95" t="s">
        <v>559</v>
      </c>
      <c r="E1538" s="95">
        <f t="shared" si="101"/>
        <v>0</v>
      </c>
      <c r="F1538" s="95">
        <v>10088</v>
      </c>
      <c r="G1538" s="95">
        <f t="shared" ref="G1538:G1601" si="102">IF(C1538&gt;0,10*C1538/E1538,0)</f>
        <v>0</v>
      </c>
      <c r="J1538" s="91" t="s">
        <v>110</v>
      </c>
      <c r="K1538" s="91"/>
      <c r="L1538" s="91"/>
      <c r="M1538" s="91"/>
      <c r="N1538" s="91"/>
      <c r="O1538" s="91"/>
      <c r="P1538" s="91"/>
      <c r="Q1538" s="91"/>
      <c r="R1538" s="91"/>
      <c r="S1538" s="91"/>
    </row>
    <row r="1539" spans="1:19" hidden="1" x14ac:dyDescent="0.2">
      <c r="A1539" s="95" t="s">
        <v>619</v>
      </c>
      <c r="B1539" s="95">
        <f>_xlfn.XLOOKUP(D1539,'H O L D S'!S:S,'H O L D S'!G:G,0)</f>
        <v>0</v>
      </c>
      <c r="C1539" s="95">
        <f>_xlfn.XLOOKUP(J1539,'F U L L   S E T S  (-10%)'!T:T,'F U L L   S E T S  (-10%)'!H:H,0)+_xlfn.XLOOKUP(J1539,'H O L D S'!S:S,'H O L D S'!G:G,0)</f>
        <v>0</v>
      </c>
      <c r="D1539" s="95" t="s">
        <v>561</v>
      </c>
      <c r="E1539" s="95">
        <f t="shared" si="101"/>
        <v>0</v>
      </c>
      <c r="F1539" s="95">
        <v>10088</v>
      </c>
      <c r="G1539" s="95">
        <f t="shared" si="102"/>
        <v>0</v>
      </c>
      <c r="J1539" s="91" t="s">
        <v>110</v>
      </c>
      <c r="K1539" s="91"/>
      <c r="L1539" s="91"/>
      <c r="M1539" s="91"/>
      <c r="N1539" s="91"/>
      <c r="O1539" s="91"/>
      <c r="P1539" s="91"/>
      <c r="Q1539" s="91"/>
      <c r="R1539" s="91"/>
      <c r="S1539" s="91"/>
    </row>
    <row r="1540" spans="1:19" hidden="1" x14ac:dyDescent="0.2">
      <c r="A1540" s="95" t="s">
        <v>619</v>
      </c>
      <c r="B1540" s="95">
        <f>_xlfn.XLOOKUP(D1540,'H O L D S'!S:S,'H O L D S'!G:G,0)</f>
        <v>0</v>
      </c>
      <c r="C1540" s="95">
        <f>_xlfn.XLOOKUP(J1540,'F U L L   S E T S  (-10%)'!T:T,'F U L L   S E T S  (-10%)'!H:H,0)+_xlfn.XLOOKUP(J1540,'H O L D S'!S:S,'H O L D S'!G:G,0)</f>
        <v>0</v>
      </c>
      <c r="D1540" s="95" t="s">
        <v>563</v>
      </c>
      <c r="E1540" s="95">
        <f t="shared" si="101"/>
        <v>0</v>
      </c>
      <c r="F1540" s="95">
        <v>10088</v>
      </c>
      <c r="G1540" s="95">
        <f t="shared" si="102"/>
        <v>0</v>
      </c>
      <c r="J1540" s="91" t="s">
        <v>110</v>
      </c>
      <c r="K1540" s="91"/>
      <c r="L1540" s="91"/>
      <c r="M1540" s="91"/>
      <c r="N1540" s="91"/>
      <c r="O1540" s="91"/>
      <c r="P1540" s="91"/>
      <c r="Q1540" s="91"/>
      <c r="R1540" s="91"/>
      <c r="S1540" s="91"/>
    </row>
    <row r="1541" spans="1:19" hidden="1" x14ac:dyDescent="0.2">
      <c r="A1541" s="161" t="s">
        <v>619</v>
      </c>
      <c r="B1541" s="161">
        <f>_xlfn.XLOOKUP(D1541,'H O L D S'!S:S,'H O L D S'!H:H,0)</f>
        <v>0</v>
      </c>
      <c r="C1541" s="161">
        <f>_xlfn.XLOOKUP(J1541,'F U L L   S E T S  (-10%)'!T:T,'F U L L   S E T S  (-10%)'!I:I,0)+_xlfn.XLOOKUP(J1541,'H O L D S'!S:S,'H O L D S'!H:H,0)</f>
        <v>0</v>
      </c>
      <c r="D1541" s="161" t="s">
        <v>504</v>
      </c>
      <c r="E1541" s="161">
        <f t="shared" si="101"/>
        <v>0</v>
      </c>
      <c r="F1541" s="161">
        <v>10089</v>
      </c>
      <c r="G1541" s="161">
        <f t="shared" si="102"/>
        <v>0</v>
      </c>
      <c r="J1541" s="90" t="s">
        <v>108</v>
      </c>
      <c r="K1541" s="91"/>
      <c r="L1541" s="91"/>
      <c r="M1541" s="91"/>
      <c r="N1541" s="91"/>
      <c r="O1541" s="91"/>
      <c r="P1541" s="91"/>
      <c r="Q1541" s="91"/>
      <c r="R1541" s="91"/>
      <c r="S1541" s="91"/>
    </row>
    <row r="1542" spans="1:19" hidden="1" x14ac:dyDescent="0.2">
      <c r="A1542" s="95" t="s">
        <v>619</v>
      </c>
      <c r="B1542" s="95">
        <f>_xlfn.XLOOKUP(D1542,'H O L D S'!S:S,'H O L D S'!H:H,0)</f>
        <v>0</v>
      </c>
      <c r="C1542" s="95">
        <f>_xlfn.XLOOKUP(J1542,'F U L L   S E T S  (-10%)'!T:T,'F U L L   S E T S  (-10%)'!I:I,0)+_xlfn.XLOOKUP(J1542,'H O L D S'!S:S,'H O L D S'!H:H,0)</f>
        <v>0</v>
      </c>
      <c r="D1542" s="95" t="s">
        <v>506</v>
      </c>
      <c r="E1542" s="95">
        <f t="shared" si="101"/>
        <v>0</v>
      </c>
      <c r="F1542" s="95">
        <v>10089</v>
      </c>
      <c r="G1542" s="95">
        <f t="shared" si="102"/>
        <v>0</v>
      </c>
      <c r="J1542" s="90" t="s">
        <v>108</v>
      </c>
      <c r="K1542" s="91"/>
      <c r="L1542" s="91"/>
      <c r="M1542" s="91"/>
      <c r="N1542" s="91"/>
      <c r="O1542" s="91"/>
      <c r="P1542" s="91"/>
      <c r="Q1542" s="91"/>
      <c r="R1542" s="91"/>
      <c r="S1542" s="91"/>
    </row>
    <row r="1543" spans="1:19" hidden="1" x14ac:dyDescent="0.2">
      <c r="A1543" s="95" t="s">
        <v>619</v>
      </c>
      <c r="B1543" s="95">
        <f>_xlfn.XLOOKUP(D1543,'H O L D S'!S:S,'H O L D S'!H:H,0)</f>
        <v>0</v>
      </c>
      <c r="C1543" s="95">
        <f>_xlfn.XLOOKUP(J1543,'F U L L   S E T S  (-10%)'!T:T,'F U L L   S E T S  (-10%)'!I:I,0)+_xlfn.XLOOKUP(J1543,'H O L D S'!S:S,'H O L D S'!H:H,0)</f>
        <v>0</v>
      </c>
      <c r="D1543" s="95" t="s">
        <v>508</v>
      </c>
      <c r="E1543" s="95">
        <f t="shared" si="101"/>
        <v>0</v>
      </c>
      <c r="F1543" s="95">
        <v>10089</v>
      </c>
      <c r="G1543" s="95">
        <f t="shared" si="102"/>
        <v>0</v>
      </c>
      <c r="J1543" s="90" t="s">
        <v>108</v>
      </c>
      <c r="K1543" s="91"/>
      <c r="L1543" s="91"/>
      <c r="M1543" s="91"/>
      <c r="N1543" s="91"/>
      <c r="O1543" s="91"/>
      <c r="P1543" s="91"/>
      <c r="Q1543" s="91"/>
      <c r="R1543" s="91"/>
      <c r="S1543" s="91"/>
    </row>
    <row r="1544" spans="1:19" hidden="1" x14ac:dyDescent="0.2">
      <c r="A1544" s="95" t="s">
        <v>619</v>
      </c>
      <c r="B1544" s="95">
        <f>_xlfn.XLOOKUP(D1544,'H O L D S'!S:S,'H O L D S'!H:H,0)</f>
        <v>0</v>
      </c>
      <c r="C1544" s="95">
        <f>_xlfn.XLOOKUP(J1544,'F U L L   S E T S  (-10%)'!T:T,'F U L L   S E T S  (-10%)'!I:I,0)+_xlfn.XLOOKUP(J1544,'H O L D S'!S:S,'H O L D S'!H:H,0)</f>
        <v>0</v>
      </c>
      <c r="D1544" s="95" t="s">
        <v>510</v>
      </c>
      <c r="E1544" s="95">
        <f t="shared" si="101"/>
        <v>0</v>
      </c>
      <c r="F1544" s="95">
        <v>10089</v>
      </c>
      <c r="G1544" s="95">
        <f t="shared" si="102"/>
        <v>0</v>
      </c>
      <c r="J1544" s="90" t="s">
        <v>108</v>
      </c>
      <c r="K1544" s="91"/>
      <c r="L1544" s="91"/>
      <c r="M1544" s="91"/>
      <c r="N1544" s="91"/>
      <c r="O1544" s="91"/>
      <c r="P1544" s="91"/>
      <c r="Q1544" s="91"/>
      <c r="R1544" s="91"/>
      <c r="S1544" s="91"/>
    </row>
    <row r="1545" spans="1:19" hidden="1" x14ac:dyDescent="0.2">
      <c r="A1545" s="95" t="s">
        <v>619</v>
      </c>
      <c r="B1545" s="95">
        <f>_xlfn.XLOOKUP(D1545,'H O L D S'!S:S,'H O L D S'!H:H,0)</f>
        <v>0</v>
      </c>
      <c r="C1545" s="95">
        <f>_xlfn.XLOOKUP(J1545,'F U L L   S E T S  (-10%)'!T:T,'F U L L   S E T S  (-10%)'!I:I,0)+_xlfn.XLOOKUP(J1545,'H O L D S'!S:S,'H O L D S'!H:H,0)</f>
        <v>0</v>
      </c>
      <c r="D1545" s="95" t="s">
        <v>512</v>
      </c>
      <c r="E1545" s="95">
        <f t="shared" si="101"/>
        <v>0</v>
      </c>
      <c r="F1545" s="95">
        <v>10089</v>
      </c>
      <c r="G1545" s="95">
        <f t="shared" si="102"/>
        <v>0</v>
      </c>
      <c r="J1545" s="90" t="s">
        <v>108</v>
      </c>
      <c r="K1545" s="91"/>
      <c r="L1545" s="91"/>
      <c r="M1545" s="91"/>
      <c r="N1545" s="91"/>
      <c r="O1545" s="91"/>
      <c r="P1545" s="91"/>
      <c r="Q1545" s="91"/>
      <c r="R1545" s="91"/>
      <c r="S1545" s="91"/>
    </row>
    <row r="1546" spans="1:19" hidden="1" x14ac:dyDescent="0.2">
      <c r="A1546" s="95" t="s">
        <v>619</v>
      </c>
      <c r="B1546" s="95">
        <f>_xlfn.XLOOKUP(D1546,'H O L D S'!S:S,'H O L D S'!H:H,0)</f>
        <v>0</v>
      </c>
      <c r="C1546" s="95">
        <f>_xlfn.XLOOKUP(J1546,'F U L L   S E T S  (-10%)'!T:T,'F U L L   S E T S  (-10%)'!I:I,0)+_xlfn.XLOOKUP(J1546,'H O L D S'!S:S,'H O L D S'!H:H,0)</f>
        <v>0</v>
      </c>
      <c r="D1546" s="95" t="s">
        <v>514</v>
      </c>
      <c r="E1546" s="95">
        <f t="shared" si="101"/>
        <v>0</v>
      </c>
      <c r="F1546" s="95">
        <v>10089</v>
      </c>
      <c r="G1546" s="95">
        <f t="shared" si="102"/>
        <v>0</v>
      </c>
      <c r="J1546" s="90" t="s">
        <v>108</v>
      </c>
      <c r="K1546" s="91"/>
      <c r="L1546" s="91"/>
      <c r="M1546" s="91"/>
      <c r="N1546" s="91"/>
      <c r="O1546" s="91"/>
      <c r="P1546" s="91"/>
      <c r="Q1546" s="91"/>
      <c r="R1546" s="91"/>
      <c r="S1546" s="91"/>
    </row>
    <row r="1547" spans="1:19" hidden="1" x14ac:dyDescent="0.2">
      <c r="A1547" s="95" t="s">
        <v>619</v>
      </c>
      <c r="B1547" s="95">
        <f>_xlfn.XLOOKUP(D1547,'H O L D S'!S:S,'H O L D S'!H:H,0)</f>
        <v>0</v>
      </c>
      <c r="C1547" s="95">
        <f>_xlfn.XLOOKUP(J1547,'F U L L   S E T S  (-10%)'!T:T,'F U L L   S E T S  (-10%)'!I:I,0)+_xlfn.XLOOKUP(J1547,'H O L D S'!S:S,'H O L D S'!H:H,0)</f>
        <v>0</v>
      </c>
      <c r="D1547" s="95" t="s">
        <v>516</v>
      </c>
      <c r="E1547" s="95">
        <f t="shared" si="101"/>
        <v>0</v>
      </c>
      <c r="F1547" s="95">
        <v>10089</v>
      </c>
      <c r="G1547" s="95">
        <f t="shared" si="102"/>
        <v>0</v>
      </c>
      <c r="J1547" s="90" t="s">
        <v>108</v>
      </c>
      <c r="K1547" s="91"/>
      <c r="L1547" s="91"/>
      <c r="M1547" s="91"/>
      <c r="N1547" s="91"/>
      <c r="O1547" s="91"/>
      <c r="P1547" s="91"/>
      <c r="Q1547" s="91"/>
      <c r="R1547" s="91"/>
      <c r="S1547" s="91"/>
    </row>
    <row r="1548" spans="1:19" hidden="1" x14ac:dyDescent="0.2">
      <c r="A1548" s="95" t="s">
        <v>619</v>
      </c>
      <c r="B1548" s="95">
        <f>_xlfn.XLOOKUP(D1548,'H O L D S'!S:S,'H O L D S'!H:H,0)</f>
        <v>0</v>
      </c>
      <c r="C1548" s="95">
        <f>_xlfn.XLOOKUP(J1548,'F U L L   S E T S  (-10%)'!T:T,'F U L L   S E T S  (-10%)'!I:I,0)+_xlfn.XLOOKUP(J1548,'H O L D S'!S:S,'H O L D S'!H:H,0)</f>
        <v>0</v>
      </c>
      <c r="D1548" s="95" t="s">
        <v>518</v>
      </c>
      <c r="E1548" s="95">
        <f t="shared" si="101"/>
        <v>0</v>
      </c>
      <c r="F1548" s="95">
        <v>10089</v>
      </c>
      <c r="G1548" s="95">
        <f t="shared" si="102"/>
        <v>0</v>
      </c>
      <c r="J1548" s="90" t="s">
        <v>108</v>
      </c>
      <c r="K1548" s="91"/>
      <c r="L1548" s="91"/>
      <c r="M1548" s="91"/>
      <c r="N1548" s="91"/>
      <c r="O1548" s="91"/>
      <c r="P1548" s="91"/>
      <c r="Q1548" s="91"/>
      <c r="R1548" s="91"/>
      <c r="S1548" s="91"/>
    </row>
    <row r="1549" spans="1:19" hidden="1" x14ac:dyDescent="0.2">
      <c r="A1549" s="95" t="s">
        <v>619</v>
      </c>
      <c r="B1549" s="95">
        <f>_xlfn.XLOOKUP(D1549,'H O L D S'!S:S,'H O L D S'!H:H,0)</f>
        <v>0</v>
      </c>
      <c r="C1549" s="95">
        <f>_xlfn.XLOOKUP(J1549,'F U L L   S E T S  (-10%)'!T:T,'F U L L   S E T S  (-10%)'!I:I,0)+_xlfn.XLOOKUP(J1549,'H O L D S'!S:S,'H O L D S'!H:H,0)</f>
        <v>0</v>
      </c>
      <c r="D1549" s="95" t="s">
        <v>520</v>
      </c>
      <c r="E1549" s="95">
        <f t="shared" si="101"/>
        <v>0</v>
      </c>
      <c r="F1549" s="95">
        <v>10089</v>
      </c>
      <c r="G1549" s="95">
        <f t="shared" si="102"/>
        <v>0</v>
      </c>
      <c r="J1549" s="90" t="s">
        <v>108</v>
      </c>
      <c r="K1549" s="91"/>
      <c r="L1549" s="91"/>
      <c r="M1549" s="91"/>
      <c r="N1549" s="91"/>
      <c r="O1549" s="91"/>
      <c r="P1549" s="91"/>
      <c r="Q1549" s="91"/>
      <c r="R1549" s="91"/>
      <c r="S1549" s="91"/>
    </row>
    <row r="1550" spans="1:19" hidden="1" x14ac:dyDescent="0.2">
      <c r="A1550" s="95" t="s">
        <v>619</v>
      </c>
      <c r="B1550" s="95">
        <f>_xlfn.XLOOKUP(D1550,'H O L D S'!S:S,'H O L D S'!H:H,0)</f>
        <v>0</v>
      </c>
      <c r="C1550" s="95">
        <f>_xlfn.XLOOKUP(J1550,'F U L L   S E T S  (-10%)'!T:T,'F U L L   S E T S  (-10%)'!I:I,0)+_xlfn.XLOOKUP(J1550,'H O L D S'!S:S,'H O L D S'!H:H,0)</f>
        <v>0</v>
      </c>
      <c r="D1550" s="95" t="s">
        <v>522</v>
      </c>
      <c r="E1550" s="95">
        <f t="shared" si="101"/>
        <v>0</v>
      </c>
      <c r="F1550" s="95">
        <v>10089</v>
      </c>
      <c r="G1550" s="95">
        <f t="shared" si="102"/>
        <v>0</v>
      </c>
      <c r="J1550" s="90" t="s">
        <v>108</v>
      </c>
      <c r="K1550" s="91"/>
      <c r="L1550" s="91"/>
      <c r="M1550" s="91"/>
      <c r="N1550" s="91"/>
      <c r="O1550" s="91"/>
      <c r="P1550" s="91"/>
      <c r="Q1550" s="91"/>
      <c r="R1550" s="91"/>
      <c r="S1550" s="91"/>
    </row>
    <row r="1551" spans="1:19" hidden="1" x14ac:dyDescent="0.2">
      <c r="A1551" s="95" t="s">
        <v>619</v>
      </c>
      <c r="B1551" s="95">
        <f>_xlfn.XLOOKUP(D1551,'H O L D S'!S:S,'H O L D S'!H:H,0)</f>
        <v>0</v>
      </c>
      <c r="C1551" s="95">
        <f>_xlfn.XLOOKUP(J1551,'F U L L   S E T S  (-10%)'!T:T,'F U L L   S E T S  (-10%)'!I:I,0)+_xlfn.XLOOKUP(J1551,'H O L D S'!S:S,'H O L D S'!H:H,0)</f>
        <v>0</v>
      </c>
      <c r="D1551" s="95" t="s">
        <v>524</v>
      </c>
      <c r="E1551" s="95">
        <f t="shared" si="101"/>
        <v>0</v>
      </c>
      <c r="F1551" s="95">
        <v>10089</v>
      </c>
      <c r="G1551" s="95">
        <f t="shared" si="102"/>
        <v>0</v>
      </c>
      <c r="J1551" s="90" t="s">
        <v>108</v>
      </c>
      <c r="K1551" s="91"/>
      <c r="L1551" s="91"/>
      <c r="M1551" s="91"/>
      <c r="N1551" s="91"/>
      <c r="O1551" s="91"/>
      <c r="P1551" s="91"/>
      <c r="Q1551" s="91"/>
      <c r="R1551" s="91"/>
      <c r="S1551" s="91"/>
    </row>
    <row r="1552" spans="1:19" hidden="1" x14ac:dyDescent="0.2">
      <c r="A1552" s="163" t="s">
        <v>619</v>
      </c>
      <c r="B1552" s="163">
        <f>_xlfn.XLOOKUP(D1552,'H O L D S'!S:S,'H O L D S'!H:H,0)</f>
        <v>0</v>
      </c>
      <c r="C1552" s="163">
        <f>_xlfn.XLOOKUP(J1552,'F U L L   S E T S  (-10%)'!T:T,'F U L L   S E T S  (-10%)'!I:I,0)+_xlfn.XLOOKUP(J1552,'H O L D S'!S:S,'H O L D S'!H:H,0)</f>
        <v>0</v>
      </c>
      <c r="D1552" s="163" t="s">
        <v>527</v>
      </c>
      <c r="E1552" s="163">
        <f t="shared" si="101"/>
        <v>0</v>
      </c>
      <c r="F1552" s="163">
        <v>10089</v>
      </c>
      <c r="G1552" s="161">
        <f t="shared" si="102"/>
        <v>0</v>
      </c>
      <c r="J1552" s="91" t="s">
        <v>110</v>
      </c>
      <c r="K1552" s="91"/>
      <c r="L1552" s="91"/>
      <c r="M1552" s="91"/>
      <c r="N1552" s="91"/>
      <c r="O1552" s="91"/>
      <c r="P1552" s="91"/>
      <c r="Q1552" s="91"/>
      <c r="R1552" s="91"/>
      <c r="S1552" s="91"/>
    </row>
    <row r="1553" spans="1:19" hidden="1" x14ac:dyDescent="0.2">
      <c r="A1553" s="95" t="s">
        <v>619</v>
      </c>
      <c r="B1553" s="95">
        <f>_xlfn.XLOOKUP(D1553,'H O L D S'!S:S,'H O L D S'!H:H,0)</f>
        <v>0</v>
      </c>
      <c r="C1553" s="95">
        <f>_xlfn.XLOOKUP(J1553,'F U L L   S E T S  (-10%)'!T:T,'F U L L   S E T S  (-10%)'!I:I,0)+_xlfn.XLOOKUP(J1553,'H O L D S'!S:S,'H O L D S'!H:H,0)</f>
        <v>0</v>
      </c>
      <c r="D1553" s="95" t="s">
        <v>529</v>
      </c>
      <c r="E1553" s="95">
        <f t="shared" si="101"/>
        <v>0</v>
      </c>
      <c r="F1553" s="95">
        <v>10089</v>
      </c>
      <c r="G1553" s="95">
        <f t="shared" si="102"/>
        <v>0</v>
      </c>
      <c r="J1553" s="91" t="s">
        <v>110</v>
      </c>
      <c r="K1553" s="91"/>
      <c r="L1553" s="91"/>
      <c r="M1553" s="91"/>
      <c r="N1553" s="91"/>
      <c r="O1553" s="91"/>
      <c r="P1553" s="91"/>
      <c r="Q1553" s="91"/>
      <c r="R1553" s="91"/>
      <c r="S1553" s="91"/>
    </row>
    <row r="1554" spans="1:19" hidden="1" x14ac:dyDescent="0.2">
      <c r="A1554" s="95" t="s">
        <v>619</v>
      </c>
      <c r="B1554" s="95">
        <f>_xlfn.XLOOKUP(D1554,'H O L D S'!S:S,'H O L D S'!H:H,0)</f>
        <v>0</v>
      </c>
      <c r="C1554" s="95">
        <f>_xlfn.XLOOKUP(J1554,'F U L L   S E T S  (-10%)'!T:T,'F U L L   S E T S  (-10%)'!I:I,0)+_xlfn.XLOOKUP(J1554,'H O L D S'!S:S,'H O L D S'!H:H,0)</f>
        <v>0</v>
      </c>
      <c r="D1554" s="95" t="s">
        <v>531</v>
      </c>
      <c r="E1554" s="95">
        <f t="shared" si="101"/>
        <v>0</v>
      </c>
      <c r="F1554" s="95">
        <v>10089</v>
      </c>
      <c r="G1554" s="95">
        <f t="shared" si="102"/>
        <v>0</v>
      </c>
      <c r="J1554" s="91" t="s">
        <v>110</v>
      </c>
      <c r="K1554" s="91"/>
      <c r="L1554" s="91"/>
      <c r="M1554" s="91"/>
      <c r="N1554" s="91"/>
      <c r="O1554" s="91"/>
      <c r="P1554" s="91"/>
      <c r="Q1554" s="91"/>
      <c r="R1554" s="91"/>
      <c r="S1554" s="91"/>
    </row>
    <row r="1555" spans="1:19" hidden="1" x14ac:dyDescent="0.2">
      <c r="A1555" s="95" t="s">
        <v>619</v>
      </c>
      <c r="B1555" s="95">
        <f>_xlfn.XLOOKUP(D1555,'H O L D S'!S:S,'H O L D S'!H:H,0)</f>
        <v>0</v>
      </c>
      <c r="C1555" s="95">
        <f>_xlfn.XLOOKUP(J1555,'F U L L   S E T S  (-10%)'!T:T,'F U L L   S E T S  (-10%)'!I:I,0)+_xlfn.XLOOKUP(J1555,'H O L D S'!S:S,'H O L D S'!H:H,0)</f>
        <v>0</v>
      </c>
      <c r="D1555" s="95" t="s">
        <v>533</v>
      </c>
      <c r="E1555" s="95">
        <f t="shared" si="101"/>
        <v>0</v>
      </c>
      <c r="F1555" s="95">
        <v>10089</v>
      </c>
      <c r="G1555" s="95">
        <f t="shared" si="102"/>
        <v>0</v>
      </c>
      <c r="J1555" s="91" t="s">
        <v>110</v>
      </c>
      <c r="K1555" s="91"/>
      <c r="L1555" s="91"/>
      <c r="M1555" s="91"/>
      <c r="N1555" s="91"/>
      <c r="O1555" s="91"/>
      <c r="P1555" s="91"/>
      <c r="Q1555" s="91"/>
      <c r="R1555" s="91"/>
      <c r="S1555" s="91"/>
    </row>
    <row r="1556" spans="1:19" hidden="1" x14ac:dyDescent="0.2">
      <c r="A1556" s="95" t="s">
        <v>619</v>
      </c>
      <c r="B1556" s="95">
        <f>_xlfn.XLOOKUP(D1556,'H O L D S'!S:S,'H O L D S'!H:H,0)</f>
        <v>0</v>
      </c>
      <c r="C1556" s="95">
        <f>_xlfn.XLOOKUP(J1556,'F U L L   S E T S  (-10%)'!T:T,'F U L L   S E T S  (-10%)'!I:I,0)+_xlfn.XLOOKUP(J1556,'H O L D S'!S:S,'H O L D S'!H:H,0)</f>
        <v>0</v>
      </c>
      <c r="D1556" s="95" t="s">
        <v>535</v>
      </c>
      <c r="E1556" s="95">
        <f t="shared" si="101"/>
        <v>0</v>
      </c>
      <c r="F1556" s="95">
        <v>10089</v>
      </c>
      <c r="G1556" s="95">
        <f t="shared" si="102"/>
        <v>0</v>
      </c>
      <c r="J1556" s="91" t="s">
        <v>110</v>
      </c>
      <c r="K1556" s="91"/>
      <c r="L1556" s="91"/>
      <c r="M1556" s="91"/>
      <c r="N1556" s="91"/>
      <c r="O1556" s="91"/>
      <c r="P1556" s="91"/>
      <c r="Q1556" s="91"/>
      <c r="R1556" s="91"/>
      <c r="S1556" s="91"/>
    </row>
    <row r="1557" spans="1:19" hidden="1" x14ac:dyDescent="0.2">
      <c r="A1557" s="95" t="s">
        <v>619</v>
      </c>
      <c r="B1557" s="95">
        <f>_xlfn.XLOOKUP(D1557,'H O L D S'!S:S,'H O L D S'!H:H,0)</f>
        <v>0</v>
      </c>
      <c r="C1557" s="95">
        <f>_xlfn.XLOOKUP(J1557,'F U L L   S E T S  (-10%)'!T:T,'F U L L   S E T S  (-10%)'!I:I,0)+_xlfn.XLOOKUP(J1557,'H O L D S'!S:S,'H O L D S'!H:H,0)</f>
        <v>0</v>
      </c>
      <c r="D1557" s="95" t="s">
        <v>537</v>
      </c>
      <c r="E1557" s="95">
        <f t="shared" si="101"/>
        <v>0</v>
      </c>
      <c r="F1557" s="95">
        <v>10089</v>
      </c>
      <c r="G1557" s="95">
        <f t="shared" si="102"/>
        <v>0</v>
      </c>
      <c r="J1557" s="91" t="s">
        <v>110</v>
      </c>
      <c r="K1557" s="91"/>
      <c r="L1557" s="91"/>
      <c r="M1557" s="91"/>
      <c r="N1557" s="91"/>
      <c r="O1557" s="91"/>
      <c r="P1557" s="91"/>
      <c r="Q1557" s="91"/>
      <c r="R1557" s="91"/>
      <c r="S1557" s="91"/>
    </row>
    <row r="1558" spans="1:19" hidden="1" x14ac:dyDescent="0.2">
      <c r="A1558" s="95" t="s">
        <v>619</v>
      </c>
      <c r="B1558" s="95">
        <f>_xlfn.XLOOKUP(D1558,'H O L D S'!S:S,'H O L D S'!H:H,0)</f>
        <v>0</v>
      </c>
      <c r="C1558" s="95">
        <f>_xlfn.XLOOKUP(J1558,'F U L L   S E T S  (-10%)'!T:T,'F U L L   S E T S  (-10%)'!I:I,0)+_xlfn.XLOOKUP(J1558,'H O L D S'!S:S,'H O L D S'!H:H,0)</f>
        <v>0</v>
      </c>
      <c r="D1558" s="95" t="s">
        <v>539</v>
      </c>
      <c r="E1558" s="95">
        <f t="shared" si="101"/>
        <v>0</v>
      </c>
      <c r="F1558" s="95">
        <v>10089</v>
      </c>
      <c r="G1558" s="95">
        <f t="shared" si="102"/>
        <v>0</v>
      </c>
      <c r="J1558" s="91" t="s">
        <v>110</v>
      </c>
      <c r="K1558" s="91"/>
      <c r="L1558" s="91"/>
      <c r="M1558" s="91"/>
      <c r="N1558" s="91"/>
      <c r="O1558" s="91"/>
      <c r="P1558" s="91"/>
      <c r="Q1558" s="91"/>
      <c r="R1558" s="91"/>
      <c r="S1558" s="91"/>
    </row>
    <row r="1559" spans="1:19" hidden="1" x14ac:dyDescent="0.2">
      <c r="A1559" s="95" t="s">
        <v>619</v>
      </c>
      <c r="B1559" s="95">
        <f>_xlfn.XLOOKUP(D1559,'H O L D S'!S:S,'H O L D S'!H:H,0)</f>
        <v>0</v>
      </c>
      <c r="C1559" s="95">
        <f>_xlfn.XLOOKUP(J1559,'F U L L   S E T S  (-10%)'!T:T,'F U L L   S E T S  (-10%)'!I:I,0)+_xlfn.XLOOKUP(J1559,'H O L D S'!S:S,'H O L D S'!H:H,0)</f>
        <v>0</v>
      </c>
      <c r="D1559" s="95" t="s">
        <v>541</v>
      </c>
      <c r="E1559" s="95">
        <f t="shared" ref="E1559:E1622" si="103">SUM(B1559:C1559)</f>
        <v>0</v>
      </c>
      <c r="F1559" s="95">
        <v>10089</v>
      </c>
      <c r="G1559" s="95">
        <f t="shared" si="102"/>
        <v>0</v>
      </c>
      <c r="J1559" s="91" t="s">
        <v>110</v>
      </c>
      <c r="K1559" s="91"/>
      <c r="L1559" s="91"/>
      <c r="M1559" s="91"/>
      <c r="N1559" s="91"/>
      <c r="O1559" s="91"/>
      <c r="P1559" s="91"/>
      <c r="Q1559" s="91"/>
      <c r="R1559" s="91"/>
      <c r="S1559" s="91"/>
    </row>
    <row r="1560" spans="1:19" hidden="1" x14ac:dyDescent="0.2">
      <c r="A1560" s="95" t="s">
        <v>619</v>
      </c>
      <c r="B1560" s="95">
        <f>_xlfn.XLOOKUP(D1560,'H O L D S'!S:S,'H O L D S'!H:H,0)</f>
        <v>0</v>
      </c>
      <c r="C1560" s="95">
        <f>_xlfn.XLOOKUP(J1560,'F U L L   S E T S  (-10%)'!T:T,'F U L L   S E T S  (-10%)'!I:I,0)+_xlfn.XLOOKUP(J1560,'H O L D S'!S:S,'H O L D S'!H:H,0)</f>
        <v>0</v>
      </c>
      <c r="D1560" s="95" t="s">
        <v>543</v>
      </c>
      <c r="E1560" s="95">
        <f t="shared" si="103"/>
        <v>0</v>
      </c>
      <c r="F1560" s="95">
        <v>10089</v>
      </c>
      <c r="G1560" s="95">
        <f t="shared" si="102"/>
        <v>0</v>
      </c>
      <c r="J1560" s="91" t="s">
        <v>110</v>
      </c>
      <c r="K1560" s="91"/>
      <c r="L1560" s="91"/>
      <c r="M1560" s="91"/>
      <c r="N1560" s="91"/>
      <c r="O1560" s="91"/>
      <c r="P1560" s="91"/>
      <c r="Q1560" s="91"/>
      <c r="R1560" s="91"/>
      <c r="S1560" s="91"/>
    </row>
    <row r="1561" spans="1:19" hidden="1" x14ac:dyDescent="0.2">
      <c r="A1561" s="95" t="s">
        <v>619</v>
      </c>
      <c r="B1561" s="95">
        <f>_xlfn.XLOOKUP(D1561,'H O L D S'!S:S,'H O L D S'!H:H,0)</f>
        <v>0</v>
      </c>
      <c r="C1561" s="95">
        <f>_xlfn.XLOOKUP(J1561,'F U L L   S E T S  (-10%)'!T:T,'F U L L   S E T S  (-10%)'!I:I,0)+_xlfn.XLOOKUP(J1561,'H O L D S'!S:S,'H O L D S'!H:H,0)</f>
        <v>0</v>
      </c>
      <c r="D1561" s="95" t="s">
        <v>545</v>
      </c>
      <c r="E1561" s="95">
        <f t="shared" si="103"/>
        <v>0</v>
      </c>
      <c r="F1561" s="95">
        <v>10089</v>
      </c>
      <c r="G1561" s="95">
        <f t="shared" si="102"/>
        <v>0</v>
      </c>
      <c r="J1561" s="91" t="s">
        <v>110</v>
      </c>
      <c r="K1561" s="91"/>
      <c r="L1561" s="91"/>
      <c r="M1561" s="91"/>
      <c r="N1561" s="91"/>
      <c r="O1561" s="91"/>
      <c r="P1561" s="91"/>
      <c r="Q1561" s="91"/>
      <c r="R1561" s="91"/>
      <c r="S1561" s="91"/>
    </row>
    <row r="1562" spans="1:19" hidden="1" x14ac:dyDescent="0.2">
      <c r="A1562" s="95" t="s">
        <v>619</v>
      </c>
      <c r="B1562" s="95">
        <f>_xlfn.XLOOKUP(D1562,'H O L D S'!S:S,'H O L D S'!H:H,0)</f>
        <v>0</v>
      </c>
      <c r="C1562" s="95">
        <f>_xlfn.XLOOKUP(J1562,'F U L L   S E T S  (-10%)'!T:T,'F U L L   S E T S  (-10%)'!I:I,0)+_xlfn.XLOOKUP(J1562,'H O L D S'!S:S,'H O L D S'!H:H,0)</f>
        <v>0</v>
      </c>
      <c r="D1562" s="95" t="s">
        <v>547</v>
      </c>
      <c r="E1562" s="95">
        <f t="shared" si="103"/>
        <v>0</v>
      </c>
      <c r="F1562" s="95">
        <v>10089</v>
      </c>
      <c r="G1562" s="95">
        <f t="shared" si="102"/>
        <v>0</v>
      </c>
      <c r="J1562" s="91" t="s">
        <v>110</v>
      </c>
      <c r="K1562" s="91"/>
      <c r="L1562" s="91"/>
      <c r="M1562" s="91"/>
      <c r="N1562" s="91"/>
      <c r="O1562" s="91"/>
      <c r="P1562" s="91"/>
      <c r="Q1562" s="91"/>
      <c r="R1562" s="91"/>
      <c r="S1562" s="91"/>
    </row>
    <row r="1563" spans="1:19" hidden="1" x14ac:dyDescent="0.2">
      <c r="A1563" s="95" t="s">
        <v>619</v>
      </c>
      <c r="B1563" s="95">
        <f>_xlfn.XLOOKUP(D1563,'H O L D S'!S:S,'H O L D S'!H:H,0)</f>
        <v>0</v>
      </c>
      <c r="C1563" s="95">
        <f>_xlfn.XLOOKUP(J1563,'F U L L   S E T S  (-10%)'!T:T,'F U L L   S E T S  (-10%)'!I:I,0)+_xlfn.XLOOKUP(J1563,'H O L D S'!S:S,'H O L D S'!H:H,0)</f>
        <v>0</v>
      </c>
      <c r="D1563" s="95" t="s">
        <v>549</v>
      </c>
      <c r="E1563" s="95">
        <f t="shared" si="103"/>
        <v>0</v>
      </c>
      <c r="F1563" s="95">
        <v>10089</v>
      </c>
      <c r="G1563" s="95">
        <f t="shared" si="102"/>
        <v>0</v>
      </c>
      <c r="J1563" s="91" t="s">
        <v>110</v>
      </c>
      <c r="K1563" s="91"/>
      <c r="L1563" s="91"/>
      <c r="M1563" s="91"/>
      <c r="N1563" s="91"/>
      <c r="O1563" s="91"/>
      <c r="P1563" s="91"/>
      <c r="Q1563" s="91"/>
      <c r="R1563" s="91"/>
      <c r="S1563" s="91"/>
    </row>
    <row r="1564" spans="1:19" hidden="1" x14ac:dyDescent="0.2">
      <c r="A1564" s="95" t="s">
        <v>619</v>
      </c>
      <c r="B1564" s="95">
        <f>_xlfn.XLOOKUP(D1564,'H O L D S'!S:S,'H O L D S'!H:H,0)</f>
        <v>0</v>
      </c>
      <c r="C1564" s="95">
        <f>_xlfn.XLOOKUP(J1564,'F U L L   S E T S  (-10%)'!T:T,'F U L L   S E T S  (-10%)'!I:I,0)+_xlfn.XLOOKUP(J1564,'H O L D S'!S:S,'H O L D S'!H:H,0)</f>
        <v>0</v>
      </c>
      <c r="D1564" s="95" t="s">
        <v>551</v>
      </c>
      <c r="E1564" s="95">
        <f t="shared" si="103"/>
        <v>0</v>
      </c>
      <c r="F1564" s="95">
        <v>10089</v>
      </c>
      <c r="G1564" s="95">
        <f t="shared" si="102"/>
        <v>0</v>
      </c>
      <c r="J1564" s="91" t="s">
        <v>110</v>
      </c>
      <c r="K1564" s="91"/>
      <c r="L1564" s="91"/>
      <c r="M1564" s="91"/>
      <c r="N1564" s="91"/>
      <c r="O1564" s="91"/>
      <c r="P1564" s="91"/>
      <c r="Q1564" s="91"/>
      <c r="R1564" s="91"/>
      <c r="S1564" s="91"/>
    </row>
    <row r="1565" spans="1:19" hidden="1" x14ac:dyDescent="0.2">
      <c r="A1565" s="95" t="s">
        <v>619</v>
      </c>
      <c r="B1565" s="95">
        <f>_xlfn.XLOOKUP(D1565,'H O L D S'!S:S,'H O L D S'!H:H,0)</f>
        <v>0</v>
      </c>
      <c r="C1565" s="95">
        <f>_xlfn.XLOOKUP(J1565,'F U L L   S E T S  (-10%)'!T:T,'F U L L   S E T S  (-10%)'!I:I,0)+_xlfn.XLOOKUP(J1565,'H O L D S'!S:S,'H O L D S'!H:H,0)</f>
        <v>0</v>
      </c>
      <c r="D1565" s="95" t="s">
        <v>553</v>
      </c>
      <c r="E1565" s="95">
        <f t="shared" si="103"/>
        <v>0</v>
      </c>
      <c r="F1565" s="95">
        <v>10089</v>
      </c>
      <c r="G1565" s="95">
        <f t="shared" si="102"/>
        <v>0</v>
      </c>
      <c r="J1565" s="91" t="s">
        <v>110</v>
      </c>
      <c r="K1565" s="91"/>
      <c r="L1565" s="91"/>
      <c r="M1565" s="91"/>
      <c r="N1565" s="91"/>
      <c r="O1565" s="91"/>
      <c r="P1565" s="91"/>
      <c r="Q1565" s="91"/>
      <c r="R1565" s="91"/>
      <c r="S1565" s="91"/>
    </row>
    <row r="1566" spans="1:19" hidden="1" x14ac:dyDescent="0.2">
      <c r="A1566" s="95" t="s">
        <v>619</v>
      </c>
      <c r="B1566" s="95">
        <f>_xlfn.XLOOKUP(D1566,'H O L D S'!S:S,'H O L D S'!H:H,0)</f>
        <v>0</v>
      </c>
      <c r="C1566" s="95">
        <f>_xlfn.XLOOKUP(J1566,'F U L L   S E T S  (-10%)'!T:T,'F U L L   S E T S  (-10%)'!I:I,0)+_xlfn.XLOOKUP(J1566,'H O L D S'!S:S,'H O L D S'!H:H,0)</f>
        <v>0</v>
      </c>
      <c r="D1566" s="95" t="s">
        <v>555</v>
      </c>
      <c r="E1566" s="95">
        <f t="shared" si="103"/>
        <v>0</v>
      </c>
      <c r="F1566" s="95">
        <v>10089</v>
      </c>
      <c r="G1566" s="95">
        <f t="shared" si="102"/>
        <v>0</v>
      </c>
      <c r="J1566" s="91" t="s">
        <v>110</v>
      </c>
      <c r="K1566" s="91"/>
      <c r="L1566" s="91"/>
      <c r="M1566" s="91"/>
      <c r="N1566" s="91"/>
      <c r="O1566" s="91"/>
      <c r="P1566" s="91"/>
      <c r="Q1566" s="91"/>
      <c r="R1566" s="91"/>
      <c r="S1566" s="91"/>
    </row>
    <row r="1567" spans="1:19" hidden="1" x14ac:dyDescent="0.2">
      <c r="A1567" s="95" t="s">
        <v>619</v>
      </c>
      <c r="B1567" s="95">
        <f>_xlfn.XLOOKUP(D1567,'H O L D S'!S:S,'H O L D S'!H:H,0)</f>
        <v>0</v>
      </c>
      <c r="C1567" s="95">
        <f>_xlfn.XLOOKUP(J1567,'F U L L   S E T S  (-10%)'!T:T,'F U L L   S E T S  (-10%)'!I:I,0)+_xlfn.XLOOKUP(J1567,'H O L D S'!S:S,'H O L D S'!H:H,0)</f>
        <v>0</v>
      </c>
      <c r="D1567" s="95" t="s">
        <v>557</v>
      </c>
      <c r="E1567" s="95">
        <f t="shared" si="103"/>
        <v>0</v>
      </c>
      <c r="F1567" s="95">
        <v>10089</v>
      </c>
      <c r="G1567" s="95">
        <f t="shared" si="102"/>
        <v>0</v>
      </c>
      <c r="J1567" s="91" t="s">
        <v>110</v>
      </c>
      <c r="K1567" s="91"/>
      <c r="L1567" s="91"/>
      <c r="M1567" s="91"/>
      <c r="N1567" s="91"/>
      <c r="O1567" s="91"/>
      <c r="P1567" s="91"/>
      <c r="Q1567" s="91"/>
      <c r="R1567" s="91"/>
      <c r="S1567" s="91"/>
    </row>
    <row r="1568" spans="1:19" hidden="1" x14ac:dyDescent="0.2">
      <c r="A1568" s="95" t="s">
        <v>619</v>
      </c>
      <c r="B1568" s="95">
        <f>_xlfn.XLOOKUP(D1568,'H O L D S'!S:S,'H O L D S'!H:H,0)</f>
        <v>0</v>
      </c>
      <c r="C1568" s="95">
        <f>_xlfn.XLOOKUP(J1568,'F U L L   S E T S  (-10%)'!T:T,'F U L L   S E T S  (-10%)'!I:I,0)+_xlfn.XLOOKUP(J1568,'H O L D S'!S:S,'H O L D S'!H:H,0)</f>
        <v>0</v>
      </c>
      <c r="D1568" s="95" t="s">
        <v>559</v>
      </c>
      <c r="E1568" s="95">
        <f t="shared" si="103"/>
        <v>0</v>
      </c>
      <c r="F1568" s="95">
        <v>10089</v>
      </c>
      <c r="G1568" s="95">
        <f t="shared" si="102"/>
        <v>0</v>
      </c>
      <c r="J1568" s="91" t="s">
        <v>110</v>
      </c>
      <c r="K1568" s="91"/>
      <c r="L1568" s="91"/>
      <c r="M1568" s="91"/>
      <c r="N1568" s="91"/>
      <c r="O1568" s="91"/>
      <c r="P1568" s="91"/>
      <c r="Q1568" s="91"/>
      <c r="R1568" s="91"/>
      <c r="S1568" s="91"/>
    </row>
    <row r="1569" spans="1:19" hidden="1" x14ac:dyDescent="0.2">
      <c r="A1569" s="95" t="s">
        <v>619</v>
      </c>
      <c r="B1569" s="95">
        <f>_xlfn.XLOOKUP(D1569,'H O L D S'!S:S,'H O L D S'!H:H,0)</f>
        <v>0</v>
      </c>
      <c r="C1569" s="95">
        <f>_xlfn.XLOOKUP(J1569,'F U L L   S E T S  (-10%)'!T:T,'F U L L   S E T S  (-10%)'!I:I,0)+_xlfn.XLOOKUP(J1569,'H O L D S'!S:S,'H O L D S'!H:H,0)</f>
        <v>0</v>
      </c>
      <c r="D1569" s="95" t="s">
        <v>561</v>
      </c>
      <c r="E1569" s="95">
        <f t="shared" si="103"/>
        <v>0</v>
      </c>
      <c r="F1569" s="95">
        <v>10089</v>
      </c>
      <c r="G1569" s="95">
        <f t="shared" si="102"/>
        <v>0</v>
      </c>
      <c r="J1569" s="91" t="s">
        <v>110</v>
      </c>
      <c r="K1569" s="91"/>
      <c r="L1569" s="91"/>
      <c r="M1569" s="91"/>
      <c r="N1569" s="91"/>
      <c r="O1569" s="91"/>
      <c r="P1569" s="91"/>
      <c r="Q1569" s="91"/>
      <c r="R1569" s="91"/>
      <c r="S1569" s="91"/>
    </row>
    <row r="1570" spans="1:19" hidden="1" x14ac:dyDescent="0.2">
      <c r="A1570" s="95" t="s">
        <v>619</v>
      </c>
      <c r="B1570" s="95">
        <f>_xlfn.XLOOKUP(D1570,'H O L D S'!S:S,'H O L D S'!H:H,0)</f>
        <v>0</v>
      </c>
      <c r="C1570" s="95">
        <f>_xlfn.XLOOKUP(J1570,'F U L L   S E T S  (-10%)'!T:T,'F U L L   S E T S  (-10%)'!I:I,0)+_xlfn.XLOOKUP(J1570,'H O L D S'!S:S,'H O L D S'!H:H,0)</f>
        <v>0</v>
      </c>
      <c r="D1570" s="95" t="s">
        <v>563</v>
      </c>
      <c r="E1570" s="95">
        <f t="shared" si="103"/>
        <v>0</v>
      </c>
      <c r="F1570" s="95">
        <v>10089</v>
      </c>
      <c r="G1570" s="95">
        <f t="shared" si="102"/>
        <v>0</v>
      </c>
      <c r="J1570" s="91" t="s">
        <v>110</v>
      </c>
      <c r="K1570" s="91"/>
      <c r="L1570" s="91"/>
      <c r="M1570" s="91"/>
      <c r="N1570" s="91"/>
      <c r="O1570" s="91"/>
      <c r="P1570" s="91"/>
      <c r="Q1570" s="91"/>
      <c r="R1570" s="91"/>
      <c r="S1570" s="91"/>
    </row>
    <row r="1571" spans="1:19" hidden="1" x14ac:dyDescent="0.2">
      <c r="A1571" s="161" t="s">
        <v>619</v>
      </c>
      <c r="B1571" s="161">
        <f>_xlfn.XLOOKUP(D1571,'H O L D S'!S:S,'H O L D S'!I:I,0)</f>
        <v>0</v>
      </c>
      <c r="C1571" s="161">
        <f>_xlfn.XLOOKUP(J1571,'F U L L   S E T S  (-10%)'!T:T,'F U L L   S E T S  (-10%)'!J:J,0)+_xlfn.XLOOKUP(J1571,'H O L D S'!S:S,'H O L D S'!I:I,0)</f>
        <v>0</v>
      </c>
      <c r="D1571" s="161" t="s">
        <v>504</v>
      </c>
      <c r="E1571" s="161">
        <f t="shared" si="103"/>
        <v>0</v>
      </c>
      <c r="F1571" s="161">
        <v>10090</v>
      </c>
      <c r="G1571" s="161">
        <f t="shared" si="102"/>
        <v>0</v>
      </c>
      <c r="J1571" s="90" t="s">
        <v>108</v>
      </c>
      <c r="K1571" s="91"/>
      <c r="L1571" s="91"/>
      <c r="M1571" s="91"/>
      <c r="N1571" s="91"/>
      <c r="O1571" s="91"/>
      <c r="P1571" s="91"/>
      <c r="Q1571" s="91"/>
      <c r="R1571" s="91"/>
      <c r="S1571" s="91"/>
    </row>
    <row r="1572" spans="1:19" hidden="1" x14ac:dyDescent="0.2">
      <c r="A1572" s="95" t="s">
        <v>619</v>
      </c>
      <c r="B1572" s="95">
        <f>_xlfn.XLOOKUP(D1572,'H O L D S'!S:S,'H O L D S'!I:I,0)</f>
        <v>0</v>
      </c>
      <c r="C1572" s="95">
        <f>_xlfn.XLOOKUP(J1572,'F U L L   S E T S  (-10%)'!T:T,'F U L L   S E T S  (-10%)'!J:J,0)+_xlfn.XLOOKUP(J1572,'H O L D S'!S:S,'H O L D S'!I:I,0)</f>
        <v>0</v>
      </c>
      <c r="D1572" s="95" t="s">
        <v>506</v>
      </c>
      <c r="E1572" s="95">
        <f t="shared" si="103"/>
        <v>0</v>
      </c>
      <c r="F1572" s="95">
        <v>10090</v>
      </c>
      <c r="G1572" s="95">
        <f t="shared" si="102"/>
        <v>0</v>
      </c>
      <c r="J1572" s="90" t="s">
        <v>108</v>
      </c>
      <c r="K1572" s="91"/>
      <c r="L1572" s="91"/>
      <c r="M1572" s="91"/>
      <c r="N1572" s="91"/>
      <c r="O1572" s="91"/>
      <c r="P1572" s="91"/>
      <c r="Q1572" s="91"/>
      <c r="R1572" s="91"/>
      <c r="S1572" s="91"/>
    </row>
    <row r="1573" spans="1:19" hidden="1" x14ac:dyDescent="0.2">
      <c r="A1573" s="95" t="s">
        <v>619</v>
      </c>
      <c r="B1573" s="95">
        <f>_xlfn.XLOOKUP(D1573,'H O L D S'!S:S,'H O L D S'!I:I,0)</f>
        <v>0</v>
      </c>
      <c r="C1573" s="95">
        <f>_xlfn.XLOOKUP(J1573,'F U L L   S E T S  (-10%)'!T:T,'F U L L   S E T S  (-10%)'!J:J,0)+_xlfn.XLOOKUP(J1573,'H O L D S'!S:S,'H O L D S'!I:I,0)</f>
        <v>0</v>
      </c>
      <c r="D1573" s="95" t="s">
        <v>508</v>
      </c>
      <c r="E1573" s="95">
        <f t="shared" si="103"/>
        <v>0</v>
      </c>
      <c r="F1573" s="95">
        <v>10090</v>
      </c>
      <c r="G1573" s="95">
        <f t="shared" si="102"/>
        <v>0</v>
      </c>
      <c r="J1573" s="90" t="s">
        <v>108</v>
      </c>
      <c r="K1573" s="91"/>
      <c r="L1573" s="91"/>
      <c r="M1573" s="91"/>
      <c r="N1573" s="91"/>
      <c r="O1573" s="91"/>
      <c r="P1573" s="91"/>
      <c r="Q1573" s="91"/>
      <c r="R1573" s="91"/>
      <c r="S1573" s="91"/>
    </row>
    <row r="1574" spans="1:19" hidden="1" x14ac:dyDescent="0.2">
      <c r="A1574" s="95" t="s">
        <v>619</v>
      </c>
      <c r="B1574" s="95">
        <f>_xlfn.XLOOKUP(D1574,'H O L D S'!S:S,'H O L D S'!I:I,0)</f>
        <v>0</v>
      </c>
      <c r="C1574" s="95">
        <f>_xlfn.XLOOKUP(J1574,'F U L L   S E T S  (-10%)'!T:T,'F U L L   S E T S  (-10%)'!J:J,0)+_xlfn.XLOOKUP(J1574,'H O L D S'!S:S,'H O L D S'!I:I,0)</f>
        <v>0</v>
      </c>
      <c r="D1574" s="95" t="s">
        <v>510</v>
      </c>
      <c r="E1574" s="95">
        <f t="shared" si="103"/>
        <v>0</v>
      </c>
      <c r="F1574" s="95">
        <v>10090</v>
      </c>
      <c r="G1574" s="95">
        <f t="shared" si="102"/>
        <v>0</v>
      </c>
      <c r="J1574" s="90" t="s">
        <v>108</v>
      </c>
      <c r="K1574" s="91"/>
      <c r="L1574" s="91"/>
      <c r="M1574" s="91"/>
      <c r="N1574" s="91"/>
      <c r="O1574" s="91"/>
      <c r="P1574" s="91"/>
      <c r="Q1574" s="91"/>
      <c r="R1574" s="91"/>
      <c r="S1574" s="91"/>
    </row>
    <row r="1575" spans="1:19" hidden="1" x14ac:dyDescent="0.2">
      <c r="A1575" s="95" t="s">
        <v>619</v>
      </c>
      <c r="B1575" s="95">
        <f>_xlfn.XLOOKUP(D1575,'H O L D S'!S:S,'H O L D S'!I:I,0)</f>
        <v>0</v>
      </c>
      <c r="C1575" s="95">
        <f>_xlfn.XLOOKUP(J1575,'F U L L   S E T S  (-10%)'!T:T,'F U L L   S E T S  (-10%)'!J:J,0)+_xlfn.XLOOKUP(J1575,'H O L D S'!S:S,'H O L D S'!I:I,0)</f>
        <v>0</v>
      </c>
      <c r="D1575" s="95" t="s">
        <v>512</v>
      </c>
      <c r="E1575" s="95">
        <f t="shared" si="103"/>
        <v>0</v>
      </c>
      <c r="F1575" s="95">
        <v>10090</v>
      </c>
      <c r="G1575" s="95">
        <f t="shared" si="102"/>
        <v>0</v>
      </c>
      <c r="J1575" s="90" t="s">
        <v>108</v>
      </c>
      <c r="K1575" s="91"/>
      <c r="L1575" s="91"/>
      <c r="M1575" s="91"/>
      <c r="N1575" s="91"/>
      <c r="O1575" s="91"/>
      <c r="P1575" s="91"/>
      <c r="Q1575" s="91"/>
      <c r="R1575" s="91"/>
      <c r="S1575" s="91"/>
    </row>
    <row r="1576" spans="1:19" hidden="1" x14ac:dyDescent="0.2">
      <c r="A1576" s="95" t="s">
        <v>619</v>
      </c>
      <c r="B1576" s="95">
        <f>_xlfn.XLOOKUP(D1576,'H O L D S'!S:S,'H O L D S'!I:I,0)</f>
        <v>0</v>
      </c>
      <c r="C1576" s="95">
        <f>_xlfn.XLOOKUP(J1576,'F U L L   S E T S  (-10%)'!T:T,'F U L L   S E T S  (-10%)'!J:J,0)+_xlfn.XLOOKUP(J1576,'H O L D S'!S:S,'H O L D S'!I:I,0)</f>
        <v>0</v>
      </c>
      <c r="D1576" s="95" t="s">
        <v>514</v>
      </c>
      <c r="E1576" s="95">
        <f t="shared" si="103"/>
        <v>0</v>
      </c>
      <c r="F1576" s="95">
        <v>10090</v>
      </c>
      <c r="G1576" s="95">
        <f t="shared" si="102"/>
        <v>0</v>
      </c>
      <c r="J1576" s="90" t="s">
        <v>108</v>
      </c>
      <c r="K1576" s="91"/>
      <c r="L1576" s="91"/>
      <c r="M1576" s="91"/>
      <c r="N1576" s="91"/>
      <c r="O1576" s="91"/>
      <c r="P1576" s="91"/>
      <c r="Q1576" s="91"/>
      <c r="R1576" s="91"/>
      <c r="S1576" s="91"/>
    </row>
    <row r="1577" spans="1:19" hidden="1" x14ac:dyDescent="0.2">
      <c r="A1577" s="95" t="s">
        <v>619</v>
      </c>
      <c r="B1577" s="95">
        <f>_xlfn.XLOOKUP(D1577,'H O L D S'!S:S,'H O L D S'!I:I,0)</f>
        <v>0</v>
      </c>
      <c r="C1577" s="95">
        <f>_xlfn.XLOOKUP(J1577,'F U L L   S E T S  (-10%)'!T:T,'F U L L   S E T S  (-10%)'!J:J,0)+_xlfn.XLOOKUP(J1577,'H O L D S'!S:S,'H O L D S'!I:I,0)</f>
        <v>0</v>
      </c>
      <c r="D1577" s="95" t="s">
        <v>516</v>
      </c>
      <c r="E1577" s="95">
        <f t="shared" si="103"/>
        <v>0</v>
      </c>
      <c r="F1577" s="95">
        <v>10090</v>
      </c>
      <c r="G1577" s="95">
        <f t="shared" si="102"/>
        <v>0</v>
      </c>
      <c r="J1577" s="90" t="s">
        <v>108</v>
      </c>
      <c r="K1577" s="91"/>
      <c r="L1577" s="91"/>
      <c r="M1577" s="91"/>
      <c r="N1577" s="91"/>
      <c r="O1577" s="91"/>
      <c r="P1577" s="91"/>
      <c r="Q1577" s="91"/>
      <c r="R1577" s="91"/>
      <c r="S1577" s="91"/>
    </row>
    <row r="1578" spans="1:19" hidden="1" x14ac:dyDescent="0.2">
      <c r="A1578" s="95" t="s">
        <v>619</v>
      </c>
      <c r="B1578" s="95">
        <f>_xlfn.XLOOKUP(D1578,'H O L D S'!S:S,'H O L D S'!I:I,0)</f>
        <v>0</v>
      </c>
      <c r="C1578" s="95">
        <f>_xlfn.XLOOKUP(J1578,'F U L L   S E T S  (-10%)'!T:T,'F U L L   S E T S  (-10%)'!J:J,0)+_xlfn.XLOOKUP(J1578,'H O L D S'!S:S,'H O L D S'!I:I,0)</f>
        <v>0</v>
      </c>
      <c r="D1578" s="95" t="s">
        <v>518</v>
      </c>
      <c r="E1578" s="95">
        <f t="shared" si="103"/>
        <v>0</v>
      </c>
      <c r="F1578" s="95">
        <v>10090</v>
      </c>
      <c r="G1578" s="95">
        <f t="shared" si="102"/>
        <v>0</v>
      </c>
      <c r="J1578" s="90" t="s">
        <v>108</v>
      </c>
      <c r="K1578" s="91"/>
      <c r="L1578" s="91"/>
      <c r="M1578" s="91"/>
      <c r="N1578" s="91"/>
      <c r="O1578" s="91"/>
      <c r="P1578" s="91"/>
      <c r="Q1578" s="91"/>
      <c r="R1578" s="91"/>
      <c r="S1578" s="91"/>
    </row>
    <row r="1579" spans="1:19" hidden="1" x14ac:dyDescent="0.2">
      <c r="A1579" s="95" t="s">
        <v>619</v>
      </c>
      <c r="B1579" s="95">
        <f>_xlfn.XLOOKUP(D1579,'H O L D S'!S:S,'H O L D S'!I:I,0)</f>
        <v>0</v>
      </c>
      <c r="C1579" s="95">
        <f>_xlfn.XLOOKUP(J1579,'F U L L   S E T S  (-10%)'!T:T,'F U L L   S E T S  (-10%)'!J:J,0)+_xlfn.XLOOKUP(J1579,'H O L D S'!S:S,'H O L D S'!I:I,0)</f>
        <v>0</v>
      </c>
      <c r="D1579" s="95" t="s">
        <v>520</v>
      </c>
      <c r="E1579" s="95">
        <f t="shared" si="103"/>
        <v>0</v>
      </c>
      <c r="F1579" s="95">
        <v>10090</v>
      </c>
      <c r="G1579" s="95">
        <f t="shared" si="102"/>
        <v>0</v>
      </c>
      <c r="J1579" s="90" t="s">
        <v>108</v>
      </c>
      <c r="K1579" s="91"/>
      <c r="L1579" s="91"/>
      <c r="M1579" s="91"/>
      <c r="N1579" s="91"/>
      <c r="O1579" s="91"/>
      <c r="P1579" s="91"/>
      <c r="Q1579" s="91"/>
      <c r="R1579" s="91"/>
      <c r="S1579" s="91"/>
    </row>
    <row r="1580" spans="1:19" hidden="1" x14ac:dyDescent="0.2">
      <c r="A1580" s="95" t="s">
        <v>619</v>
      </c>
      <c r="B1580" s="95">
        <f>_xlfn.XLOOKUP(D1580,'H O L D S'!S:S,'H O L D S'!I:I,0)</f>
        <v>0</v>
      </c>
      <c r="C1580" s="95">
        <f>_xlfn.XLOOKUP(J1580,'F U L L   S E T S  (-10%)'!T:T,'F U L L   S E T S  (-10%)'!J:J,0)+_xlfn.XLOOKUP(J1580,'H O L D S'!S:S,'H O L D S'!I:I,0)</f>
        <v>0</v>
      </c>
      <c r="D1580" s="95" t="s">
        <v>522</v>
      </c>
      <c r="E1580" s="95">
        <f t="shared" si="103"/>
        <v>0</v>
      </c>
      <c r="F1580" s="95">
        <v>10090</v>
      </c>
      <c r="G1580" s="95">
        <f t="shared" si="102"/>
        <v>0</v>
      </c>
      <c r="J1580" s="90" t="s">
        <v>108</v>
      </c>
      <c r="K1580" s="91"/>
      <c r="L1580" s="91"/>
      <c r="M1580" s="91"/>
      <c r="N1580" s="91"/>
      <c r="O1580" s="91"/>
      <c r="P1580" s="91"/>
      <c r="Q1580" s="91"/>
      <c r="R1580" s="91"/>
      <c r="S1580" s="91"/>
    </row>
    <row r="1581" spans="1:19" hidden="1" x14ac:dyDescent="0.2">
      <c r="A1581" s="95" t="s">
        <v>619</v>
      </c>
      <c r="B1581" s="95">
        <f>_xlfn.XLOOKUP(D1581,'H O L D S'!S:S,'H O L D S'!I:I,0)</f>
        <v>0</v>
      </c>
      <c r="C1581" s="95">
        <f>_xlfn.XLOOKUP(J1581,'F U L L   S E T S  (-10%)'!T:T,'F U L L   S E T S  (-10%)'!J:J,0)+_xlfn.XLOOKUP(J1581,'H O L D S'!S:S,'H O L D S'!I:I,0)</f>
        <v>0</v>
      </c>
      <c r="D1581" s="95" t="s">
        <v>524</v>
      </c>
      <c r="E1581" s="95">
        <f t="shared" si="103"/>
        <v>0</v>
      </c>
      <c r="F1581" s="95">
        <v>10090</v>
      </c>
      <c r="G1581" s="95">
        <f t="shared" si="102"/>
        <v>0</v>
      </c>
      <c r="J1581" s="90" t="s">
        <v>108</v>
      </c>
      <c r="K1581" s="91"/>
      <c r="L1581" s="91"/>
      <c r="M1581" s="91"/>
      <c r="N1581" s="91"/>
      <c r="O1581" s="91"/>
      <c r="P1581" s="91"/>
      <c r="Q1581" s="91"/>
      <c r="R1581" s="91"/>
      <c r="S1581" s="91"/>
    </row>
    <row r="1582" spans="1:19" hidden="1" x14ac:dyDescent="0.2">
      <c r="A1582" s="163" t="s">
        <v>619</v>
      </c>
      <c r="B1582" s="163">
        <f>_xlfn.XLOOKUP(D1582,'H O L D S'!S:S,'H O L D S'!I:I,0)</f>
        <v>0</v>
      </c>
      <c r="C1582" s="163">
        <f>_xlfn.XLOOKUP(J1582,'F U L L   S E T S  (-10%)'!T:T,'F U L L   S E T S  (-10%)'!J:J,0)+_xlfn.XLOOKUP(J1582,'H O L D S'!S:S,'H O L D S'!I:I,0)</f>
        <v>0</v>
      </c>
      <c r="D1582" s="163" t="s">
        <v>527</v>
      </c>
      <c r="E1582" s="163">
        <f t="shared" si="103"/>
        <v>0</v>
      </c>
      <c r="F1582" s="163">
        <v>10090</v>
      </c>
      <c r="G1582" s="161">
        <f t="shared" si="102"/>
        <v>0</v>
      </c>
      <c r="J1582" s="91" t="s">
        <v>110</v>
      </c>
      <c r="K1582" s="91"/>
      <c r="L1582" s="91"/>
      <c r="M1582" s="91"/>
      <c r="N1582" s="91"/>
      <c r="O1582" s="91"/>
      <c r="P1582" s="91"/>
      <c r="Q1582" s="91"/>
      <c r="R1582" s="91"/>
      <c r="S1582" s="91"/>
    </row>
    <row r="1583" spans="1:19" hidden="1" x14ac:dyDescent="0.2">
      <c r="A1583" s="95" t="s">
        <v>619</v>
      </c>
      <c r="B1583" s="95">
        <f>_xlfn.XLOOKUP(D1583,'H O L D S'!S:S,'H O L D S'!I:I,0)</f>
        <v>0</v>
      </c>
      <c r="C1583" s="95">
        <f>_xlfn.XLOOKUP(J1583,'F U L L   S E T S  (-10%)'!T:T,'F U L L   S E T S  (-10%)'!J:J,0)+_xlfn.XLOOKUP(J1583,'H O L D S'!S:S,'H O L D S'!I:I,0)</f>
        <v>0</v>
      </c>
      <c r="D1583" s="95" t="s">
        <v>529</v>
      </c>
      <c r="E1583" s="95">
        <f t="shared" si="103"/>
        <v>0</v>
      </c>
      <c r="F1583" s="95">
        <v>10090</v>
      </c>
      <c r="G1583" s="95">
        <f t="shared" si="102"/>
        <v>0</v>
      </c>
      <c r="J1583" s="91" t="s">
        <v>110</v>
      </c>
      <c r="K1583" s="91"/>
      <c r="L1583" s="91"/>
      <c r="M1583" s="91"/>
      <c r="N1583" s="91"/>
      <c r="O1583" s="91"/>
      <c r="P1583" s="91"/>
      <c r="Q1583" s="91"/>
      <c r="R1583" s="91"/>
      <c r="S1583" s="91"/>
    </row>
    <row r="1584" spans="1:19" hidden="1" x14ac:dyDescent="0.2">
      <c r="A1584" s="95" t="s">
        <v>619</v>
      </c>
      <c r="B1584" s="95">
        <f>_xlfn.XLOOKUP(D1584,'H O L D S'!S:S,'H O L D S'!I:I,0)</f>
        <v>0</v>
      </c>
      <c r="C1584" s="95">
        <f>_xlfn.XLOOKUP(J1584,'F U L L   S E T S  (-10%)'!T:T,'F U L L   S E T S  (-10%)'!J:J,0)+_xlfn.XLOOKUP(J1584,'H O L D S'!S:S,'H O L D S'!I:I,0)</f>
        <v>0</v>
      </c>
      <c r="D1584" s="95" t="s">
        <v>531</v>
      </c>
      <c r="E1584" s="95">
        <f t="shared" si="103"/>
        <v>0</v>
      </c>
      <c r="F1584" s="95">
        <v>10090</v>
      </c>
      <c r="G1584" s="95">
        <f t="shared" si="102"/>
        <v>0</v>
      </c>
      <c r="J1584" s="91" t="s">
        <v>110</v>
      </c>
      <c r="K1584" s="91"/>
      <c r="L1584" s="91"/>
      <c r="M1584" s="91"/>
      <c r="N1584" s="91"/>
      <c r="O1584" s="91"/>
      <c r="P1584" s="91"/>
      <c r="Q1584" s="91"/>
      <c r="R1584" s="91"/>
      <c r="S1584" s="91"/>
    </row>
    <row r="1585" spans="1:19" hidden="1" x14ac:dyDescent="0.2">
      <c r="A1585" s="95" t="s">
        <v>619</v>
      </c>
      <c r="B1585" s="95">
        <f>_xlfn.XLOOKUP(D1585,'H O L D S'!S:S,'H O L D S'!I:I,0)</f>
        <v>0</v>
      </c>
      <c r="C1585" s="95">
        <f>_xlfn.XLOOKUP(J1585,'F U L L   S E T S  (-10%)'!T:T,'F U L L   S E T S  (-10%)'!J:J,0)+_xlfn.XLOOKUP(J1585,'H O L D S'!S:S,'H O L D S'!I:I,0)</f>
        <v>0</v>
      </c>
      <c r="D1585" s="95" t="s">
        <v>533</v>
      </c>
      <c r="E1585" s="95">
        <f t="shared" si="103"/>
        <v>0</v>
      </c>
      <c r="F1585" s="95">
        <v>10090</v>
      </c>
      <c r="G1585" s="95">
        <f t="shared" si="102"/>
        <v>0</v>
      </c>
      <c r="J1585" s="91" t="s">
        <v>110</v>
      </c>
      <c r="K1585" s="91"/>
      <c r="L1585" s="91"/>
      <c r="M1585" s="91"/>
      <c r="N1585" s="91"/>
      <c r="O1585" s="91"/>
      <c r="P1585" s="91"/>
      <c r="Q1585" s="91"/>
      <c r="R1585" s="91"/>
      <c r="S1585" s="91"/>
    </row>
    <row r="1586" spans="1:19" hidden="1" x14ac:dyDescent="0.2">
      <c r="A1586" s="95" t="s">
        <v>619</v>
      </c>
      <c r="B1586" s="95">
        <f>_xlfn.XLOOKUP(D1586,'H O L D S'!S:S,'H O L D S'!I:I,0)</f>
        <v>0</v>
      </c>
      <c r="C1586" s="95">
        <f>_xlfn.XLOOKUP(J1586,'F U L L   S E T S  (-10%)'!T:T,'F U L L   S E T S  (-10%)'!J:J,0)+_xlfn.XLOOKUP(J1586,'H O L D S'!S:S,'H O L D S'!I:I,0)</f>
        <v>0</v>
      </c>
      <c r="D1586" s="95" t="s">
        <v>535</v>
      </c>
      <c r="E1586" s="95">
        <f t="shared" si="103"/>
        <v>0</v>
      </c>
      <c r="F1586" s="95">
        <v>10090</v>
      </c>
      <c r="G1586" s="95">
        <f t="shared" si="102"/>
        <v>0</v>
      </c>
      <c r="J1586" s="91" t="s">
        <v>110</v>
      </c>
      <c r="K1586" s="91"/>
      <c r="L1586" s="91"/>
      <c r="M1586" s="91"/>
      <c r="N1586" s="91"/>
      <c r="O1586" s="91"/>
      <c r="P1586" s="91"/>
      <c r="Q1586" s="91"/>
      <c r="R1586" s="91"/>
      <c r="S1586" s="91"/>
    </row>
    <row r="1587" spans="1:19" hidden="1" x14ac:dyDescent="0.2">
      <c r="A1587" s="95" t="s">
        <v>619</v>
      </c>
      <c r="B1587" s="95">
        <f>_xlfn.XLOOKUP(D1587,'H O L D S'!S:S,'H O L D S'!I:I,0)</f>
        <v>0</v>
      </c>
      <c r="C1587" s="95">
        <f>_xlfn.XLOOKUP(J1587,'F U L L   S E T S  (-10%)'!T:T,'F U L L   S E T S  (-10%)'!J:J,0)+_xlfn.XLOOKUP(J1587,'H O L D S'!S:S,'H O L D S'!I:I,0)</f>
        <v>0</v>
      </c>
      <c r="D1587" s="95" t="s">
        <v>537</v>
      </c>
      <c r="E1587" s="95">
        <f t="shared" si="103"/>
        <v>0</v>
      </c>
      <c r="F1587" s="95">
        <v>10090</v>
      </c>
      <c r="G1587" s="95">
        <f t="shared" si="102"/>
        <v>0</v>
      </c>
      <c r="J1587" s="91" t="s">
        <v>110</v>
      </c>
      <c r="K1587" s="91"/>
      <c r="L1587" s="91"/>
      <c r="M1587" s="91"/>
      <c r="N1587" s="91"/>
      <c r="O1587" s="91"/>
      <c r="P1587" s="91"/>
      <c r="Q1587" s="91"/>
      <c r="R1587" s="91"/>
      <c r="S1587" s="91"/>
    </row>
    <row r="1588" spans="1:19" hidden="1" x14ac:dyDescent="0.2">
      <c r="A1588" s="95" t="s">
        <v>619</v>
      </c>
      <c r="B1588" s="95">
        <f>_xlfn.XLOOKUP(D1588,'H O L D S'!S:S,'H O L D S'!I:I,0)</f>
        <v>0</v>
      </c>
      <c r="C1588" s="95">
        <f>_xlfn.XLOOKUP(J1588,'F U L L   S E T S  (-10%)'!T:T,'F U L L   S E T S  (-10%)'!J:J,0)+_xlfn.XLOOKUP(J1588,'H O L D S'!S:S,'H O L D S'!I:I,0)</f>
        <v>0</v>
      </c>
      <c r="D1588" s="95" t="s">
        <v>539</v>
      </c>
      <c r="E1588" s="95">
        <f t="shared" si="103"/>
        <v>0</v>
      </c>
      <c r="F1588" s="95">
        <v>10090</v>
      </c>
      <c r="G1588" s="95">
        <f t="shared" si="102"/>
        <v>0</v>
      </c>
      <c r="J1588" s="91" t="s">
        <v>110</v>
      </c>
      <c r="K1588" s="91"/>
      <c r="L1588" s="91"/>
      <c r="M1588" s="91"/>
      <c r="N1588" s="91"/>
      <c r="O1588" s="91"/>
      <c r="P1588" s="91"/>
      <c r="Q1588" s="91"/>
      <c r="R1588" s="91"/>
      <c r="S1588" s="91"/>
    </row>
    <row r="1589" spans="1:19" hidden="1" x14ac:dyDescent="0.2">
      <c r="A1589" s="95" t="s">
        <v>619</v>
      </c>
      <c r="B1589" s="95">
        <f>_xlfn.XLOOKUP(D1589,'H O L D S'!S:S,'H O L D S'!I:I,0)</f>
        <v>0</v>
      </c>
      <c r="C1589" s="95">
        <f>_xlfn.XLOOKUP(J1589,'F U L L   S E T S  (-10%)'!T:T,'F U L L   S E T S  (-10%)'!J:J,0)+_xlfn.XLOOKUP(J1589,'H O L D S'!S:S,'H O L D S'!I:I,0)</f>
        <v>0</v>
      </c>
      <c r="D1589" s="95" t="s">
        <v>541</v>
      </c>
      <c r="E1589" s="95">
        <f t="shared" si="103"/>
        <v>0</v>
      </c>
      <c r="F1589" s="95">
        <v>10090</v>
      </c>
      <c r="G1589" s="95">
        <f t="shared" si="102"/>
        <v>0</v>
      </c>
      <c r="J1589" s="91" t="s">
        <v>110</v>
      </c>
      <c r="K1589" s="91"/>
      <c r="L1589" s="91"/>
      <c r="M1589" s="91"/>
      <c r="N1589" s="91"/>
      <c r="O1589" s="91"/>
      <c r="P1589" s="91"/>
      <c r="Q1589" s="91"/>
      <c r="R1589" s="91"/>
      <c r="S1589" s="91"/>
    </row>
    <row r="1590" spans="1:19" hidden="1" x14ac:dyDescent="0.2">
      <c r="A1590" s="95" t="s">
        <v>619</v>
      </c>
      <c r="B1590" s="95">
        <f>_xlfn.XLOOKUP(D1590,'H O L D S'!S:S,'H O L D S'!I:I,0)</f>
        <v>0</v>
      </c>
      <c r="C1590" s="95">
        <f>_xlfn.XLOOKUP(J1590,'F U L L   S E T S  (-10%)'!T:T,'F U L L   S E T S  (-10%)'!J:J,0)+_xlfn.XLOOKUP(J1590,'H O L D S'!S:S,'H O L D S'!I:I,0)</f>
        <v>0</v>
      </c>
      <c r="D1590" s="95" t="s">
        <v>543</v>
      </c>
      <c r="E1590" s="95">
        <f t="shared" si="103"/>
        <v>0</v>
      </c>
      <c r="F1590" s="95">
        <v>10090</v>
      </c>
      <c r="G1590" s="95">
        <f t="shared" si="102"/>
        <v>0</v>
      </c>
      <c r="J1590" s="91" t="s">
        <v>110</v>
      </c>
      <c r="K1590" s="91"/>
      <c r="L1590" s="91"/>
      <c r="M1590" s="91"/>
      <c r="N1590" s="91"/>
      <c r="O1590" s="91"/>
      <c r="P1590" s="91"/>
      <c r="Q1590" s="91"/>
      <c r="R1590" s="91"/>
      <c r="S1590" s="91"/>
    </row>
    <row r="1591" spans="1:19" hidden="1" x14ac:dyDescent="0.2">
      <c r="A1591" s="95" t="s">
        <v>619</v>
      </c>
      <c r="B1591" s="95">
        <f>_xlfn.XLOOKUP(D1591,'H O L D S'!S:S,'H O L D S'!I:I,0)</f>
        <v>0</v>
      </c>
      <c r="C1591" s="95">
        <f>_xlfn.XLOOKUP(J1591,'F U L L   S E T S  (-10%)'!T:T,'F U L L   S E T S  (-10%)'!J:J,0)+_xlfn.XLOOKUP(J1591,'H O L D S'!S:S,'H O L D S'!I:I,0)</f>
        <v>0</v>
      </c>
      <c r="D1591" s="95" t="s">
        <v>545</v>
      </c>
      <c r="E1591" s="95">
        <f t="shared" si="103"/>
        <v>0</v>
      </c>
      <c r="F1591" s="95">
        <v>10090</v>
      </c>
      <c r="G1591" s="95">
        <f t="shared" si="102"/>
        <v>0</v>
      </c>
      <c r="J1591" s="91" t="s">
        <v>110</v>
      </c>
      <c r="K1591" s="91"/>
      <c r="L1591" s="91"/>
      <c r="M1591" s="91"/>
      <c r="N1591" s="91"/>
      <c r="O1591" s="91"/>
      <c r="P1591" s="91"/>
      <c r="Q1591" s="91"/>
      <c r="R1591" s="91"/>
      <c r="S1591" s="91"/>
    </row>
    <row r="1592" spans="1:19" hidden="1" x14ac:dyDescent="0.2">
      <c r="A1592" s="95" t="s">
        <v>619</v>
      </c>
      <c r="B1592" s="95">
        <f>_xlfn.XLOOKUP(D1592,'H O L D S'!S:S,'H O L D S'!I:I,0)</f>
        <v>0</v>
      </c>
      <c r="C1592" s="95">
        <f>_xlfn.XLOOKUP(J1592,'F U L L   S E T S  (-10%)'!T:T,'F U L L   S E T S  (-10%)'!J:J,0)+_xlfn.XLOOKUP(J1592,'H O L D S'!S:S,'H O L D S'!I:I,0)</f>
        <v>0</v>
      </c>
      <c r="D1592" s="95" t="s">
        <v>547</v>
      </c>
      <c r="E1592" s="95">
        <f t="shared" si="103"/>
        <v>0</v>
      </c>
      <c r="F1592" s="95">
        <v>10090</v>
      </c>
      <c r="G1592" s="95">
        <f t="shared" si="102"/>
        <v>0</v>
      </c>
      <c r="J1592" s="91" t="s">
        <v>110</v>
      </c>
      <c r="K1592" s="91"/>
      <c r="L1592" s="91"/>
      <c r="M1592" s="91"/>
      <c r="N1592" s="91"/>
      <c r="O1592" s="91"/>
      <c r="P1592" s="91"/>
      <c r="Q1592" s="91"/>
      <c r="R1592" s="91"/>
      <c r="S1592" s="91"/>
    </row>
    <row r="1593" spans="1:19" hidden="1" x14ac:dyDescent="0.2">
      <c r="A1593" s="95" t="s">
        <v>619</v>
      </c>
      <c r="B1593" s="95">
        <f>_xlfn.XLOOKUP(D1593,'H O L D S'!S:S,'H O L D S'!I:I,0)</f>
        <v>0</v>
      </c>
      <c r="C1593" s="95">
        <f>_xlfn.XLOOKUP(J1593,'F U L L   S E T S  (-10%)'!T:T,'F U L L   S E T S  (-10%)'!J:J,0)+_xlfn.XLOOKUP(J1593,'H O L D S'!S:S,'H O L D S'!I:I,0)</f>
        <v>0</v>
      </c>
      <c r="D1593" s="95" t="s">
        <v>549</v>
      </c>
      <c r="E1593" s="95">
        <f t="shared" si="103"/>
        <v>0</v>
      </c>
      <c r="F1593" s="95">
        <v>10090</v>
      </c>
      <c r="G1593" s="95">
        <f t="shared" si="102"/>
        <v>0</v>
      </c>
      <c r="J1593" s="91" t="s">
        <v>110</v>
      </c>
      <c r="K1593" s="91"/>
      <c r="L1593" s="91"/>
      <c r="M1593" s="91"/>
      <c r="N1593" s="91"/>
      <c r="O1593" s="91"/>
      <c r="P1593" s="91"/>
      <c r="Q1593" s="91"/>
      <c r="R1593" s="91"/>
      <c r="S1593" s="91"/>
    </row>
    <row r="1594" spans="1:19" hidden="1" x14ac:dyDescent="0.2">
      <c r="A1594" s="95" t="s">
        <v>619</v>
      </c>
      <c r="B1594" s="95">
        <f>_xlfn.XLOOKUP(D1594,'H O L D S'!S:S,'H O L D S'!I:I,0)</f>
        <v>0</v>
      </c>
      <c r="C1594" s="95">
        <f>_xlfn.XLOOKUP(J1594,'F U L L   S E T S  (-10%)'!T:T,'F U L L   S E T S  (-10%)'!J:J,0)+_xlfn.XLOOKUP(J1594,'H O L D S'!S:S,'H O L D S'!I:I,0)</f>
        <v>0</v>
      </c>
      <c r="D1594" s="95" t="s">
        <v>551</v>
      </c>
      <c r="E1594" s="95">
        <f t="shared" si="103"/>
        <v>0</v>
      </c>
      <c r="F1594" s="95">
        <v>10090</v>
      </c>
      <c r="G1594" s="95">
        <f t="shared" si="102"/>
        <v>0</v>
      </c>
      <c r="J1594" s="91" t="s">
        <v>110</v>
      </c>
      <c r="K1594" s="91"/>
      <c r="L1594" s="91"/>
      <c r="M1594" s="91"/>
      <c r="N1594" s="91"/>
      <c r="O1594" s="91"/>
      <c r="P1594" s="91"/>
      <c r="Q1594" s="91"/>
      <c r="R1594" s="91"/>
      <c r="S1594" s="91"/>
    </row>
    <row r="1595" spans="1:19" hidden="1" x14ac:dyDescent="0.2">
      <c r="A1595" s="95" t="s">
        <v>619</v>
      </c>
      <c r="B1595" s="95">
        <f>_xlfn.XLOOKUP(D1595,'H O L D S'!S:S,'H O L D S'!I:I,0)</f>
        <v>0</v>
      </c>
      <c r="C1595" s="95">
        <f>_xlfn.XLOOKUP(J1595,'F U L L   S E T S  (-10%)'!T:T,'F U L L   S E T S  (-10%)'!J:J,0)+_xlfn.XLOOKUP(J1595,'H O L D S'!S:S,'H O L D S'!I:I,0)</f>
        <v>0</v>
      </c>
      <c r="D1595" s="95" t="s">
        <v>553</v>
      </c>
      <c r="E1595" s="95">
        <f t="shared" si="103"/>
        <v>0</v>
      </c>
      <c r="F1595" s="95">
        <v>10090</v>
      </c>
      <c r="G1595" s="95">
        <f t="shared" si="102"/>
        <v>0</v>
      </c>
      <c r="J1595" s="91" t="s">
        <v>110</v>
      </c>
      <c r="K1595" s="91"/>
      <c r="L1595" s="91"/>
      <c r="M1595" s="91"/>
      <c r="N1595" s="91"/>
      <c r="O1595" s="91"/>
      <c r="P1595" s="91"/>
      <c r="Q1595" s="91"/>
      <c r="R1595" s="91"/>
      <c r="S1595" s="91"/>
    </row>
    <row r="1596" spans="1:19" hidden="1" x14ac:dyDescent="0.2">
      <c r="A1596" s="95" t="s">
        <v>619</v>
      </c>
      <c r="B1596" s="95">
        <f>_xlfn.XLOOKUP(D1596,'H O L D S'!S:S,'H O L D S'!I:I,0)</f>
        <v>0</v>
      </c>
      <c r="C1596" s="95">
        <f>_xlfn.XLOOKUP(J1596,'F U L L   S E T S  (-10%)'!T:T,'F U L L   S E T S  (-10%)'!J:J,0)+_xlfn.XLOOKUP(J1596,'H O L D S'!S:S,'H O L D S'!I:I,0)</f>
        <v>0</v>
      </c>
      <c r="D1596" s="95" t="s">
        <v>555</v>
      </c>
      <c r="E1596" s="95">
        <f t="shared" si="103"/>
        <v>0</v>
      </c>
      <c r="F1596" s="95">
        <v>10090</v>
      </c>
      <c r="G1596" s="95">
        <f t="shared" si="102"/>
        <v>0</v>
      </c>
      <c r="J1596" s="91" t="s">
        <v>110</v>
      </c>
      <c r="K1596" s="91"/>
      <c r="L1596" s="91"/>
      <c r="M1596" s="91"/>
      <c r="N1596" s="91"/>
      <c r="O1596" s="91"/>
      <c r="P1596" s="91"/>
      <c r="Q1596" s="91"/>
      <c r="R1596" s="91"/>
      <c r="S1596" s="91"/>
    </row>
    <row r="1597" spans="1:19" hidden="1" x14ac:dyDescent="0.2">
      <c r="A1597" s="95" t="s">
        <v>619</v>
      </c>
      <c r="B1597" s="95">
        <f>_xlfn.XLOOKUP(D1597,'H O L D S'!S:S,'H O L D S'!I:I,0)</f>
        <v>0</v>
      </c>
      <c r="C1597" s="95">
        <f>_xlfn.XLOOKUP(J1597,'F U L L   S E T S  (-10%)'!T:T,'F U L L   S E T S  (-10%)'!J:J,0)+_xlfn.XLOOKUP(J1597,'H O L D S'!S:S,'H O L D S'!I:I,0)</f>
        <v>0</v>
      </c>
      <c r="D1597" s="95" t="s">
        <v>557</v>
      </c>
      <c r="E1597" s="95">
        <f t="shared" si="103"/>
        <v>0</v>
      </c>
      <c r="F1597" s="95">
        <v>10090</v>
      </c>
      <c r="G1597" s="95">
        <f t="shared" si="102"/>
        <v>0</v>
      </c>
      <c r="J1597" s="91" t="s">
        <v>110</v>
      </c>
      <c r="K1597" s="91"/>
      <c r="L1597" s="91"/>
      <c r="M1597" s="91"/>
      <c r="N1597" s="91"/>
      <c r="O1597" s="91"/>
      <c r="P1597" s="91"/>
      <c r="Q1597" s="91"/>
      <c r="R1597" s="91"/>
      <c r="S1597" s="91"/>
    </row>
    <row r="1598" spans="1:19" hidden="1" x14ac:dyDescent="0.2">
      <c r="A1598" s="95" t="s">
        <v>619</v>
      </c>
      <c r="B1598" s="95">
        <f>_xlfn.XLOOKUP(D1598,'H O L D S'!S:S,'H O L D S'!I:I,0)</f>
        <v>0</v>
      </c>
      <c r="C1598" s="95">
        <f>_xlfn.XLOOKUP(J1598,'F U L L   S E T S  (-10%)'!T:T,'F U L L   S E T S  (-10%)'!J:J,0)+_xlfn.XLOOKUP(J1598,'H O L D S'!S:S,'H O L D S'!I:I,0)</f>
        <v>0</v>
      </c>
      <c r="D1598" s="95" t="s">
        <v>559</v>
      </c>
      <c r="E1598" s="95">
        <f t="shared" si="103"/>
        <v>0</v>
      </c>
      <c r="F1598" s="95">
        <v>10090</v>
      </c>
      <c r="G1598" s="95">
        <f t="shared" si="102"/>
        <v>0</v>
      </c>
      <c r="J1598" s="91" t="s">
        <v>110</v>
      </c>
      <c r="K1598" s="91"/>
      <c r="L1598" s="91"/>
      <c r="M1598" s="91"/>
      <c r="N1598" s="91"/>
      <c r="O1598" s="91"/>
      <c r="P1598" s="91"/>
      <c r="Q1598" s="91"/>
      <c r="R1598" s="91"/>
      <c r="S1598" s="91"/>
    </row>
    <row r="1599" spans="1:19" hidden="1" x14ac:dyDescent="0.2">
      <c r="A1599" s="95" t="s">
        <v>619</v>
      </c>
      <c r="B1599" s="95">
        <f>_xlfn.XLOOKUP(D1599,'H O L D S'!S:S,'H O L D S'!I:I,0)</f>
        <v>0</v>
      </c>
      <c r="C1599" s="95">
        <f>_xlfn.XLOOKUP(J1599,'F U L L   S E T S  (-10%)'!T:T,'F U L L   S E T S  (-10%)'!J:J,0)+_xlfn.XLOOKUP(J1599,'H O L D S'!S:S,'H O L D S'!I:I,0)</f>
        <v>0</v>
      </c>
      <c r="D1599" s="95" t="s">
        <v>561</v>
      </c>
      <c r="E1599" s="95">
        <f t="shared" si="103"/>
        <v>0</v>
      </c>
      <c r="F1599" s="95">
        <v>10090</v>
      </c>
      <c r="G1599" s="95">
        <f t="shared" si="102"/>
        <v>0</v>
      </c>
      <c r="J1599" s="91" t="s">
        <v>110</v>
      </c>
      <c r="K1599" s="91"/>
      <c r="L1599" s="91"/>
      <c r="M1599" s="91"/>
      <c r="N1599" s="91"/>
      <c r="O1599" s="91"/>
      <c r="P1599" s="91"/>
      <c r="Q1599" s="91"/>
      <c r="R1599" s="91"/>
      <c r="S1599" s="91"/>
    </row>
    <row r="1600" spans="1:19" hidden="1" x14ac:dyDescent="0.2">
      <c r="A1600" s="95" t="s">
        <v>619</v>
      </c>
      <c r="B1600" s="95">
        <f>_xlfn.XLOOKUP(D1600,'H O L D S'!S:S,'H O L D S'!I:I,0)</f>
        <v>0</v>
      </c>
      <c r="C1600" s="95">
        <f>_xlfn.XLOOKUP(J1600,'F U L L   S E T S  (-10%)'!T:T,'F U L L   S E T S  (-10%)'!J:J,0)+_xlfn.XLOOKUP(J1600,'H O L D S'!S:S,'H O L D S'!I:I,0)</f>
        <v>0</v>
      </c>
      <c r="D1600" s="95" t="s">
        <v>563</v>
      </c>
      <c r="E1600" s="95">
        <f t="shared" si="103"/>
        <v>0</v>
      </c>
      <c r="F1600" s="95">
        <v>10090</v>
      </c>
      <c r="G1600" s="95">
        <f t="shared" si="102"/>
        <v>0</v>
      </c>
      <c r="J1600" s="91" t="s">
        <v>110</v>
      </c>
      <c r="K1600" s="91"/>
      <c r="L1600" s="91"/>
      <c r="M1600" s="91"/>
      <c r="N1600" s="91"/>
      <c r="O1600" s="91"/>
      <c r="P1600" s="91"/>
      <c r="Q1600" s="91"/>
      <c r="R1600" s="91"/>
      <c r="S1600" s="91"/>
    </row>
    <row r="1601" spans="1:19" hidden="1" x14ac:dyDescent="0.2">
      <c r="A1601" s="161" t="s">
        <v>619</v>
      </c>
      <c r="B1601" s="161">
        <f>_xlfn.XLOOKUP(D1601,'H O L D S'!S:S,'H O L D S'!J:J,0)</f>
        <v>0</v>
      </c>
      <c r="C1601" s="161">
        <f>_xlfn.XLOOKUP(J1601,'F U L L   S E T S  (-10%)'!T:T,'F U L L   S E T S  (-10%)'!K:K,0)+_xlfn.XLOOKUP(J1601,'H O L D S'!S:S,'H O L D S'!J:J,0)</f>
        <v>0</v>
      </c>
      <c r="D1601" s="161" t="s">
        <v>504</v>
      </c>
      <c r="E1601" s="161">
        <f t="shared" si="103"/>
        <v>0</v>
      </c>
      <c r="F1601" s="161">
        <v>10091</v>
      </c>
      <c r="G1601" s="161">
        <f t="shared" si="102"/>
        <v>0</v>
      </c>
      <c r="J1601" s="90" t="s">
        <v>108</v>
      </c>
      <c r="K1601" s="91"/>
      <c r="L1601" s="91"/>
      <c r="M1601" s="91"/>
      <c r="N1601" s="91"/>
      <c r="O1601" s="91"/>
      <c r="P1601" s="91"/>
      <c r="Q1601" s="91"/>
      <c r="R1601" s="91"/>
      <c r="S1601" s="91"/>
    </row>
    <row r="1602" spans="1:19" hidden="1" x14ac:dyDescent="0.2">
      <c r="A1602" s="95" t="s">
        <v>619</v>
      </c>
      <c r="B1602" s="95">
        <f>_xlfn.XLOOKUP(D1602,'H O L D S'!S:S,'H O L D S'!J:J,0)</f>
        <v>0</v>
      </c>
      <c r="C1602" s="95">
        <f>_xlfn.XLOOKUP(J1602,'F U L L   S E T S  (-10%)'!T:T,'F U L L   S E T S  (-10%)'!K:K,0)+_xlfn.XLOOKUP(J1602,'H O L D S'!S:S,'H O L D S'!J:J,0)</f>
        <v>0</v>
      </c>
      <c r="D1602" s="95" t="s">
        <v>506</v>
      </c>
      <c r="E1602" s="95">
        <f t="shared" si="103"/>
        <v>0</v>
      </c>
      <c r="F1602" s="95">
        <v>10091</v>
      </c>
      <c r="G1602" s="95">
        <f t="shared" ref="G1602:G1665" si="104">IF(C1602&gt;0,10*C1602/E1602,0)</f>
        <v>0</v>
      </c>
      <c r="J1602" s="90" t="s">
        <v>108</v>
      </c>
      <c r="K1602" s="91"/>
      <c r="L1602" s="91"/>
      <c r="M1602" s="91"/>
      <c r="N1602" s="91"/>
      <c r="O1602" s="91"/>
      <c r="P1602" s="91"/>
      <c r="Q1602" s="91"/>
      <c r="R1602" s="91"/>
      <c r="S1602" s="91"/>
    </row>
    <row r="1603" spans="1:19" hidden="1" x14ac:dyDescent="0.2">
      <c r="A1603" s="95" t="s">
        <v>619</v>
      </c>
      <c r="B1603" s="95">
        <f>_xlfn.XLOOKUP(D1603,'H O L D S'!S:S,'H O L D S'!J:J,0)</f>
        <v>0</v>
      </c>
      <c r="C1603" s="95">
        <f>_xlfn.XLOOKUP(J1603,'F U L L   S E T S  (-10%)'!T:T,'F U L L   S E T S  (-10%)'!K:K,0)+_xlfn.XLOOKUP(J1603,'H O L D S'!S:S,'H O L D S'!J:J,0)</f>
        <v>0</v>
      </c>
      <c r="D1603" s="95" t="s">
        <v>508</v>
      </c>
      <c r="E1603" s="95">
        <f t="shared" si="103"/>
        <v>0</v>
      </c>
      <c r="F1603" s="95">
        <v>10091</v>
      </c>
      <c r="G1603" s="95">
        <f t="shared" si="104"/>
        <v>0</v>
      </c>
      <c r="J1603" s="90" t="s">
        <v>108</v>
      </c>
      <c r="K1603" s="91"/>
      <c r="L1603" s="91"/>
      <c r="M1603" s="91"/>
      <c r="N1603" s="91"/>
      <c r="O1603" s="91"/>
      <c r="P1603" s="91"/>
      <c r="Q1603" s="91"/>
      <c r="R1603" s="91"/>
      <c r="S1603" s="91"/>
    </row>
    <row r="1604" spans="1:19" hidden="1" x14ac:dyDescent="0.2">
      <c r="A1604" s="95" t="s">
        <v>619</v>
      </c>
      <c r="B1604" s="95">
        <f>_xlfn.XLOOKUP(D1604,'H O L D S'!S:S,'H O L D S'!J:J,0)</f>
        <v>0</v>
      </c>
      <c r="C1604" s="95">
        <f>_xlfn.XLOOKUP(J1604,'F U L L   S E T S  (-10%)'!T:T,'F U L L   S E T S  (-10%)'!K:K,0)+_xlfn.XLOOKUP(J1604,'H O L D S'!S:S,'H O L D S'!J:J,0)</f>
        <v>0</v>
      </c>
      <c r="D1604" s="95" t="s">
        <v>510</v>
      </c>
      <c r="E1604" s="95">
        <f t="shared" si="103"/>
        <v>0</v>
      </c>
      <c r="F1604" s="95">
        <v>10091</v>
      </c>
      <c r="G1604" s="95">
        <f t="shared" si="104"/>
        <v>0</v>
      </c>
      <c r="J1604" s="90" t="s">
        <v>108</v>
      </c>
      <c r="K1604" s="91"/>
      <c r="L1604" s="91"/>
      <c r="M1604" s="91"/>
      <c r="N1604" s="91"/>
      <c r="O1604" s="91"/>
      <c r="P1604" s="91"/>
      <c r="Q1604" s="91"/>
      <c r="R1604" s="91"/>
      <c r="S1604" s="91"/>
    </row>
    <row r="1605" spans="1:19" hidden="1" x14ac:dyDescent="0.2">
      <c r="A1605" s="95" t="s">
        <v>619</v>
      </c>
      <c r="B1605" s="95">
        <f>_xlfn.XLOOKUP(D1605,'H O L D S'!S:S,'H O L D S'!J:J,0)</f>
        <v>0</v>
      </c>
      <c r="C1605" s="95">
        <f>_xlfn.XLOOKUP(J1605,'F U L L   S E T S  (-10%)'!T:T,'F U L L   S E T S  (-10%)'!K:K,0)+_xlfn.XLOOKUP(J1605,'H O L D S'!S:S,'H O L D S'!J:J,0)</f>
        <v>0</v>
      </c>
      <c r="D1605" s="95" t="s">
        <v>512</v>
      </c>
      <c r="E1605" s="95">
        <f t="shared" si="103"/>
        <v>0</v>
      </c>
      <c r="F1605" s="95">
        <v>10091</v>
      </c>
      <c r="G1605" s="95">
        <f t="shared" si="104"/>
        <v>0</v>
      </c>
      <c r="J1605" s="90" t="s">
        <v>108</v>
      </c>
      <c r="K1605" s="91"/>
      <c r="L1605" s="91"/>
      <c r="M1605" s="91"/>
      <c r="N1605" s="91"/>
      <c r="O1605" s="91"/>
      <c r="P1605" s="91"/>
      <c r="Q1605" s="91"/>
      <c r="R1605" s="91"/>
      <c r="S1605" s="91"/>
    </row>
    <row r="1606" spans="1:19" hidden="1" x14ac:dyDescent="0.2">
      <c r="A1606" s="95" t="s">
        <v>619</v>
      </c>
      <c r="B1606" s="95">
        <f>_xlfn.XLOOKUP(D1606,'H O L D S'!S:S,'H O L D S'!J:J,0)</f>
        <v>0</v>
      </c>
      <c r="C1606" s="95">
        <f>_xlfn.XLOOKUP(J1606,'F U L L   S E T S  (-10%)'!T:T,'F U L L   S E T S  (-10%)'!K:K,0)+_xlfn.XLOOKUP(J1606,'H O L D S'!S:S,'H O L D S'!J:J,0)</f>
        <v>0</v>
      </c>
      <c r="D1606" s="95" t="s">
        <v>514</v>
      </c>
      <c r="E1606" s="95">
        <f t="shared" si="103"/>
        <v>0</v>
      </c>
      <c r="F1606" s="95">
        <v>10091</v>
      </c>
      <c r="G1606" s="95">
        <f t="shared" si="104"/>
        <v>0</v>
      </c>
      <c r="J1606" s="90" t="s">
        <v>108</v>
      </c>
      <c r="K1606" s="91"/>
      <c r="L1606" s="91"/>
      <c r="M1606" s="91"/>
      <c r="N1606" s="91"/>
      <c r="O1606" s="91"/>
      <c r="P1606" s="91"/>
      <c r="Q1606" s="91"/>
      <c r="R1606" s="91"/>
      <c r="S1606" s="91"/>
    </row>
    <row r="1607" spans="1:19" hidden="1" x14ac:dyDescent="0.2">
      <c r="A1607" s="95" t="s">
        <v>619</v>
      </c>
      <c r="B1607" s="95">
        <f>_xlfn.XLOOKUP(D1607,'H O L D S'!S:S,'H O L D S'!J:J,0)</f>
        <v>0</v>
      </c>
      <c r="C1607" s="95">
        <f>_xlfn.XLOOKUP(J1607,'F U L L   S E T S  (-10%)'!T:T,'F U L L   S E T S  (-10%)'!K:K,0)+_xlfn.XLOOKUP(J1607,'H O L D S'!S:S,'H O L D S'!J:J,0)</f>
        <v>0</v>
      </c>
      <c r="D1607" s="95" t="s">
        <v>516</v>
      </c>
      <c r="E1607" s="95">
        <f t="shared" si="103"/>
        <v>0</v>
      </c>
      <c r="F1607" s="95">
        <v>10091</v>
      </c>
      <c r="G1607" s="95">
        <f t="shared" si="104"/>
        <v>0</v>
      </c>
      <c r="J1607" s="90" t="s">
        <v>108</v>
      </c>
      <c r="K1607" s="91"/>
      <c r="L1607" s="91"/>
      <c r="M1607" s="91"/>
      <c r="N1607" s="91"/>
      <c r="O1607" s="91"/>
      <c r="P1607" s="91"/>
      <c r="Q1607" s="91"/>
      <c r="R1607" s="91"/>
      <c r="S1607" s="91"/>
    </row>
    <row r="1608" spans="1:19" hidden="1" x14ac:dyDescent="0.2">
      <c r="A1608" s="95" t="s">
        <v>619</v>
      </c>
      <c r="B1608" s="95">
        <f>_xlfn.XLOOKUP(D1608,'H O L D S'!S:S,'H O L D S'!J:J,0)</f>
        <v>0</v>
      </c>
      <c r="C1608" s="95">
        <f>_xlfn.XLOOKUP(J1608,'F U L L   S E T S  (-10%)'!T:T,'F U L L   S E T S  (-10%)'!K:K,0)+_xlfn.XLOOKUP(J1608,'H O L D S'!S:S,'H O L D S'!J:J,0)</f>
        <v>0</v>
      </c>
      <c r="D1608" s="95" t="s">
        <v>518</v>
      </c>
      <c r="E1608" s="95">
        <f t="shared" si="103"/>
        <v>0</v>
      </c>
      <c r="F1608" s="95">
        <v>10091</v>
      </c>
      <c r="G1608" s="95">
        <f t="shared" si="104"/>
        <v>0</v>
      </c>
      <c r="J1608" s="90" t="s">
        <v>108</v>
      </c>
      <c r="K1608" s="91"/>
      <c r="L1608" s="91"/>
      <c r="M1608" s="91"/>
      <c r="N1608" s="91"/>
      <c r="O1608" s="91"/>
      <c r="P1608" s="91"/>
      <c r="Q1608" s="91"/>
      <c r="R1608" s="91"/>
      <c r="S1608" s="91"/>
    </row>
    <row r="1609" spans="1:19" hidden="1" x14ac:dyDescent="0.2">
      <c r="A1609" s="95" t="s">
        <v>619</v>
      </c>
      <c r="B1609" s="95">
        <f>_xlfn.XLOOKUP(D1609,'H O L D S'!S:S,'H O L D S'!J:J,0)</f>
        <v>0</v>
      </c>
      <c r="C1609" s="95">
        <f>_xlfn.XLOOKUP(J1609,'F U L L   S E T S  (-10%)'!T:T,'F U L L   S E T S  (-10%)'!K:K,0)+_xlfn.XLOOKUP(J1609,'H O L D S'!S:S,'H O L D S'!J:J,0)</f>
        <v>0</v>
      </c>
      <c r="D1609" s="95" t="s">
        <v>520</v>
      </c>
      <c r="E1609" s="95">
        <f t="shared" si="103"/>
        <v>0</v>
      </c>
      <c r="F1609" s="95">
        <v>10091</v>
      </c>
      <c r="G1609" s="95">
        <f t="shared" si="104"/>
        <v>0</v>
      </c>
      <c r="J1609" s="90" t="s">
        <v>108</v>
      </c>
      <c r="K1609" s="91"/>
      <c r="L1609" s="91"/>
      <c r="M1609" s="91"/>
      <c r="N1609" s="91"/>
      <c r="O1609" s="91"/>
      <c r="P1609" s="91"/>
      <c r="Q1609" s="91"/>
      <c r="R1609" s="91"/>
      <c r="S1609" s="91"/>
    </row>
    <row r="1610" spans="1:19" hidden="1" x14ac:dyDescent="0.2">
      <c r="A1610" s="95" t="s">
        <v>619</v>
      </c>
      <c r="B1610" s="95">
        <f>_xlfn.XLOOKUP(D1610,'H O L D S'!S:S,'H O L D S'!J:J,0)</f>
        <v>0</v>
      </c>
      <c r="C1610" s="95">
        <f>_xlfn.XLOOKUP(J1610,'F U L L   S E T S  (-10%)'!T:T,'F U L L   S E T S  (-10%)'!K:K,0)+_xlfn.XLOOKUP(J1610,'H O L D S'!S:S,'H O L D S'!J:J,0)</f>
        <v>0</v>
      </c>
      <c r="D1610" s="95" t="s">
        <v>522</v>
      </c>
      <c r="E1610" s="95">
        <f t="shared" si="103"/>
        <v>0</v>
      </c>
      <c r="F1610" s="95">
        <v>10091</v>
      </c>
      <c r="G1610" s="95">
        <f t="shared" si="104"/>
        <v>0</v>
      </c>
      <c r="J1610" s="90" t="s">
        <v>108</v>
      </c>
      <c r="K1610" s="91"/>
      <c r="L1610" s="91"/>
      <c r="M1610" s="91"/>
      <c r="N1610" s="91"/>
      <c r="O1610" s="91"/>
      <c r="P1610" s="91"/>
      <c r="Q1610" s="91"/>
      <c r="R1610" s="91"/>
      <c r="S1610" s="91"/>
    </row>
    <row r="1611" spans="1:19" hidden="1" x14ac:dyDescent="0.2">
      <c r="A1611" s="95" t="s">
        <v>619</v>
      </c>
      <c r="B1611" s="95">
        <f>_xlfn.XLOOKUP(D1611,'H O L D S'!S:S,'H O L D S'!J:J,0)</f>
        <v>0</v>
      </c>
      <c r="C1611" s="95">
        <f>_xlfn.XLOOKUP(J1611,'F U L L   S E T S  (-10%)'!T:T,'F U L L   S E T S  (-10%)'!K:K,0)+_xlfn.XLOOKUP(J1611,'H O L D S'!S:S,'H O L D S'!J:J,0)</f>
        <v>0</v>
      </c>
      <c r="D1611" s="95" t="s">
        <v>524</v>
      </c>
      <c r="E1611" s="95">
        <f t="shared" si="103"/>
        <v>0</v>
      </c>
      <c r="F1611" s="95">
        <v>10091</v>
      </c>
      <c r="G1611" s="95">
        <f t="shared" si="104"/>
        <v>0</v>
      </c>
      <c r="J1611" s="90" t="s">
        <v>108</v>
      </c>
      <c r="K1611" s="91"/>
      <c r="L1611" s="91"/>
      <c r="M1611" s="91"/>
      <c r="N1611" s="91"/>
      <c r="O1611" s="91"/>
      <c r="P1611" s="91"/>
      <c r="Q1611" s="91"/>
      <c r="R1611" s="91"/>
      <c r="S1611" s="91"/>
    </row>
    <row r="1612" spans="1:19" hidden="1" x14ac:dyDescent="0.2">
      <c r="A1612" s="163" t="s">
        <v>619</v>
      </c>
      <c r="B1612" s="163">
        <f>_xlfn.XLOOKUP(D1612,'H O L D S'!S:S,'H O L D S'!J:J,0)</f>
        <v>0</v>
      </c>
      <c r="C1612" s="163">
        <f>_xlfn.XLOOKUP(J1612,'F U L L   S E T S  (-10%)'!T:T,'F U L L   S E T S  (-10%)'!K:K,0)+_xlfn.XLOOKUP(J1612,'H O L D S'!S:S,'H O L D S'!J:J,0)</f>
        <v>0</v>
      </c>
      <c r="D1612" s="163" t="s">
        <v>527</v>
      </c>
      <c r="E1612" s="163">
        <f t="shared" si="103"/>
        <v>0</v>
      </c>
      <c r="F1612" s="163">
        <v>10091</v>
      </c>
      <c r="G1612" s="161">
        <f t="shared" si="104"/>
        <v>0</v>
      </c>
      <c r="J1612" s="91" t="s">
        <v>110</v>
      </c>
      <c r="K1612" s="91"/>
      <c r="L1612" s="91"/>
      <c r="M1612" s="91"/>
      <c r="N1612" s="91"/>
      <c r="O1612" s="91"/>
      <c r="P1612" s="91"/>
      <c r="Q1612" s="91"/>
      <c r="R1612" s="91"/>
      <c r="S1612" s="91"/>
    </row>
    <row r="1613" spans="1:19" hidden="1" x14ac:dyDescent="0.2">
      <c r="A1613" s="95" t="s">
        <v>619</v>
      </c>
      <c r="B1613" s="95">
        <f>_xlfn.XLOOKUP(D1613,'H O L D S'!S:S,'H O L D S'!J:J,0)</f>
        <v>0</v>
      </c>
      <c r="C1613" s="95">
        <f>_xlfn.XLOOKUP(J1613,'F U L L   S E T S  (-10%)'!T:T,'F U L L   S E T S  (-10%)'!K:K,0)+_xlfn.XLOOKUP(J1613,'H O L D S'!S:S,'H O L D S'!J:J,0)</f>
        <v>0</v>
      </c>
      <c r="D1613" s="95" t="s">
        <v>529</v>
      </c>
      <c r="E1613" s="95">
        <f t="shared" si="103"/>
        <v>0</v>
      </c>
      <c r="F1613" s="95">
        <v>10091</v>
      </c>
      <c r="G1613" s="95">
        <f t="shared" si="104"/>
        <v>0</v>
      </c>
      <c r="J1613" s="91" t="s">
        <v>110</v>
      </c>
      <c r="K1613" s="91"/>
      <c r="L1613" s="91"/>
      <c r="M1613" s="91"/>
      <c r="N1613" s="91"/>
      <c r="O1613" s="91"/>
      <c r="P1613" s="91"/>
      <c r="Q1613" s="91"/>
      <c r="R1613" s="91"/>
      <c r="S1613" s="91"/>
    </row>
    <row r="1614" spans="1:19" hidden="1" x14ac:dyDescent="0.2">
      <c r="A1614" s="95" t="s">
        <v>619</v>
      </c>
      <c r="B1614" s="95">
        <f>_xlfn.XLOOKUP(D1614,'H O L D S'!S:S,'H O L D S'!J:J,0)</f>
        <v>0</v>
      </c>
      <c r="C1614" s="95">
        <f>_xlfn.XLOOKUP(J1614,'F U L L   S E T S  (-10%)'!T:T,'F U L L   S E T S  (-10%)'!K:K,0)+_xlfn.XLOOKUP(J1614,'H O L D S'!S:S,'H O L D S'!J:J,0)</f>
        <v>0</v>
      </c>
      <c r="D1614" s="95" t="s">
        <v>531</v>
      </c>
      <c r="E1614" s="95">
        <f t="shared" si="103"/>
        <v>0</v>
      </c>
      <c r="F1614" s="95">
        <v>10091</v>
      </c>
      <c r="G1614" s="95">
        <f t="shared" si="104"/>
        <v>0</v>
      </c>
      <c r="J1614" s="91" t="s">
        <v>110</v>
      </c>
      <c r="K1614" s="91"/>
      <c r="L1614" s="91"/>
      <c r="M1614" s="91"/>
      <c r="N1614" s="91"/>
      <c r="O1614" s="91"/>
      <c r="P1614" s="91"/>
      <c r="Q1614" s="91"/>
      <c r="R1614" s="91"/>
      <c r="S1614" s="91"/>
    </row>
    <row r="1615" spans="1:19" hidden="1" x14ac:dyDescent="0.2">
      <c r="A1615" s="95" t="s">
        <v>619</v>
      </c>
      <c r="B1615" s="95">
        <f>_xlfn.XLOOKUP(D1615,'H O L D S'!S:S,'H O L D S'!J:J,0)</f>
        <v>0</v>
      </c>
      <c r="C1615" s="95">
        <f>_xlfn.XLOOKUP(J1615,'F U L L   S E T S  (-10%)'!T:T,'F U L L   S E T S  (-10%)'!K:K,0)+_xlfn.XLOOKUP(J1615,'H O L D S'!S:S,'H O L D S'!J:J,0)</f>
        <v>0</v>
      </c>
      <c r="D1615" s="95" t="s">
        <v>533</v>
      </c>
      <c r="E1615" s="95">
        <f t="shared" si="103"/>
        <v>0</v>
      </c>
      <c r="F1615" s="95">
        <v>10091</v>
      </c>
      <c r="G1615" s="95">
        <f t="shared" si="104"/>
        <v>0</v>
      </c>
      <c r="J1615" s="91" t="s">
        <v>110</v>
      </c>
      <c r="K1615" s="91"/>
      <c r="L1615" s="91"/>
      <c r="M1615" s="91"/>
      <c r="N1615" s="91"/>
      <c r="O1615" s="91"/>
      <c r="P1615" s="91"/>
      <c r="Q1615" s="91"/>
      <c r="R1615" s="91"/>
      <c r="S1615" s="91"/>
    </row>
    <row r="1616" spans="1:19" hidden="1" x14ac:dyDescent="0.2">
      <c r="A1616" s="95" t="s">
        <v>619</v>
      </c>
      <c r="B1616" s="95">
        <f>_xlfn.XLOOKUP(D1616,'H O L D S'!S:S,'H O L D S'!J:J,0)</f>
        <v>0</v>
      </c>
      <c r="C1616" s="95">
        <f>_xlfn.XLOOKUP(J1616,'F U L L   S E T S  (-10%)'!T:T,'F U L L   S E T S  (-10%)'!K:K,0)+_xlfn.XLOOKUP(J1616,'H O L D S'!S:S,'H O L D S'!J:J,0)</f>
        <v>0</v>
      </c>
      <c r="D1616" s="95" t="s">
        <v>535</v>
      </c>
      <c r="E1616" s="95">
        <f t="shared" si="103"/>
        <v>0</v>
      </c>
      <c r="F1616" s="95">
        <v>10091</v>
      </c>
      <c r="G1616" s="95">
        <f t="shared" si="104"/>
        <v>0</v>
      </c>
      <c r="J1616" s="91" t="s">
        <v>110</v>
      </c>
      <c r="K1616" s="91"/>
      <c r="L1616" s="91"/>
      <c r="M1616" s="91"/>
      <c r="N1616" s="91"/>
      <c r="O1616" s="91"/>
      <c r="P1616" s="91"/>
      <c r="Q1616" s="91"/>
      <c r="R1616" s="91"/>
      <c r="S1616" s="91"/>
    </row>
    <row r="1617" spans="1:19" hidden="1" x14ac:dyDescent="0.2">
      <c r="A1617" s="95" t="s">
        <v>619</v>
      </c>
      <c r="B1617" s="95">
        <f>_xlfn.XLOOKUP(D1617,'H O L D S'!S:S,'H O L D S'!J:J,0)</f>
        <v>0</v>
      </c>
      <c r="C1617" s="95">
        <f>_xlfn.XLOOKUP(J1617,'F U L L   S E T S  (-10%)'!T:T,'F U L L   S E T S  (-10%)'!K:K,0)+_xlfn.XLOOKUP(J1617,'H O L D S'!S:S,'H O L D S'!J:J,0)</f>
        <v>0</v>
      </c>
      <c r="D1617" s="95" t="s">
        <v>537</v>
      </c>
      <c r="E1617" s="95">
        <f t="shared" si="103"/>
        <v>0</v>
      </c>
      <c r="F1617" s="95">
        <v>10091</v>
      </c>
      <c r="G1617" s="95">
        <f t="shared" si="104"/>
        <v>0</v>
      </c>
      <c r="J1617" s="91" t="s">
        <v>110</v>
      </c>
      <c r="K1617" s="91"/>
      <c r="L1617" s="91"/>
      <c r="M1617" s="91"/>
      <c r="N1617" s="91"/>
      <c r="O1617" s="91"/>
      <c r="P1617" s="91"/>
      <c r="Q1617" s="91"/>
      <c r="R1617" s="91"/>
      <c r="S1617" s="91"/>
    </row>
    <row r="1618" spans="1:19" hidden="1" x14ac:dyDescent="0.2">
      <c r="A1618" s="95" t="s">
        <v>619</v>
      </c>
      <c r="B1618" s="95">
        <f>_xlfn.XLOOKUP(D1618,'H O L D S'!S:S,'H O L D S'!J:J,0)</f>
        <v>0</v>
      </c>
      <c r="C1618" s="95">
        <f>_xlfn.XLOOKUP(J1618,'F U L L   S E T S  (-10%)'!T:T,'F U L L   S E T S  (-10%)'!K:K,0)+_xlfn.XLOOKUP(J1618,'H O L D S'!S:S,'H O L D S'!J:J,0)</f>
        <v>0</v>
      </c>
      <c r="D1618" s="95" t="s">
        <v>539</v>
      </c>
      <c r="E1618" s="95">
        <f t="shared" si="103"/>
        <v>0</v>
      </c>
      <c r="F1618" s="95">
        <v>10091</v>
      </c>
      <c r="G1618" s="95">
        <f t="shared" si="104"/>
        <v>0</v>
      </c>
      <c r="J1618" s="91" t="s">
        <v>110</v>
      </c>
      <c r="K1618" s="91"/>
      <c r="L1618" s="91"/>
      <c r="M1618" s="91"/>
      <c r="N1618" s="91"/>
      <c r="O1618" s="91"/>
      <c r="P1618" s="91"/>
      <c r="Q1618" s="91"/>
      <c r="R1618" s="91"/>
      <c r="S1618" s="91"/>
    </row>
    <row r="1619" spans="1:19" hidden="1" x14ac:dyDescent="0.2">
      <c r="A1619" s="95" t="s">
        <v>619</v>
      </c>
      <c r="B1619" s="95">
        <f>_xlfn.XLOOKUP(D1619,'H O L D S'!S:S,'H O L D S'!J:J,0)</f>
        <v>0</v>
      </c>
      <c r="C1619" s="95">
        <f>_xlfn.XLOOKUP(J1619,'F U L L   S E T S  (-10%)'!T:T,'F U L L   S E T S  (-10%)'!K:K,0)+_xlfn.XLOOKUP(J1619,'H O L D S'!S:S,'H O L D S'!J:J,0)</f>
        <v>0</v>
      </c>
      <c r="D1619" s="95" t="s">
        <v>541</v>
      </c>
      <c r="E1619" s="95">
        <f t="shared" si="103"/>
        <v>0</v>
      </c>
      <c r="F1619" s="95">
        <v>10091</v>
      </c>
      <c r="G1619" s="95">
        <f t="shared" si="104"/>
        <v>0</v>
      </c>
      <c r="J1619" s="91" t="s">
        <v>110</v>
      </c>
      <c r="K1619" s="91"/>
      <c r="L1619" s="91"/>
      <c r="M1619" s="91"/>
      <c r="N1619" s="91"/>
      <c r="O1619" s="91"/>
      <c r="P1619" s="91"/>
      <c r="Q1619" s="91"/>
      <c r="R1619" s="91"/>
      <c r="S1619" s="91"/>
    </row>
    <row r="1620" spans="1:19" hidden="1" x14ac:dyDescent="0.2">
      <c r="A1620" s="95" t="s">
        <v>619</v>
      </c>
      <c r="B1620" s="95">
        <f>_xlfn.XLOOKUP(D1620,'H O L D S'!S:S,'H O L D S'!J:J,0)</f>
        <v>0</v>
      </c>
      <c r="C1620" s="95">
        <f>_xlfn.XLOOKUP(J1620,'F U L L   S E T S  (-10%)'!T:T,'F U L L   S E T S  (-10%)'!K:K,0)+_xlfn.XLOOKUP(J1620,'H O L D S'!S:S,'H O L D S'!J:J,0)</f>
        <v>0</v>
      </c>
      <c r="D1620" s="95" t="s">
        <v>543</v>
      </c>
      <c r="E1620" s="95">
        <f t="shared" si="103"/>
        <v>0</v>
      </c>
      <c r="F1620" s="95">
        <v>10091</v>
      </c>
      <c r="G1620" s="95">
        <f t="shared" si="104"/>
        <v>0</v>
      </c>
      <c r="J1620" s="91" t="s">
        <v>110</v>
      </c>
      <c r="K1620" s="91"/>
      <c r="L1620" s="91"/>
      <c r="M1620" s="91"/>
      <c r="N1620" s="91"/>
      <c r="O1620" s="91"/>
      <c r="P1620" s="91"/>
      <c r="Q1620" s="91"/>
      <c r="R1620" s="91"/>
      <c r="S1620" s="91"/>
    </row>
    <row r="1621" spans="1:19" hidden="1" x14ac:dyDescent="0.2">
      <c r="A1621" s="95" t="s">
        <v>619</v>
      </c>
      <c r="B1621" s="95">
        <f>_xlfn.XLOOKUP(D1621,'H O L D S'!S:S,'H O L D S'!J:J,0)</f>
        <v>0</v>
      </c>
      <c r="C1621" s="95">
        <f>_xlfn.XLOOKUP(J1621,'F U L L   S E T S  (-10%)'!T:T,'F U L L   S E T S  (-10%)'!K:K,0)+_xlfn.XLOOKUP(J1621,'H O L D S'!S:S,'H O L D S'!J:J,0)</f>
        <v>0</v>
      </c>
      <c r="D1621" s="95" t="s">
        <v>545</v>
      </c>
      <c r="E1621" s="95">
        <f t="shared" si="103"/>
        <v>0</v>
      </c>
      <c r="F1621" s="95">
        <v>10091</v>
      </c>
      <c r="G1621" s="95">
        <f t="shared" si="104"/>
        <v>0</v>
      </c>
      <c r="J1621" s="91" t="s">
        <v>110</v>
      </c>
      <c r="K1621" s="91"/>
      <c r="L1621" s="91"/>
      <c r="M1621" s="91"/>
      <c r="N1621" s="91"/>
      <c r="O1621" s="91"/>
      <c r="P1621" s="91"/>
      <c r="Q1621" s="91"/>
      <c r="R1621" s="91"/>
      <c r="S1621" s="91"/>
    </row>
    <row r="1622" spans="1:19" hidden="1" x14ac:dyDescent="0.2">
      <c r="A1622" s="95" t="s">
        <v>619</v>
      </c>
      <c r="B1622" s="95">
        <f>_xlfn.XLOOKUP(D1622,'H O L D S'!S:S,'H O L D S'!J:J,0)</f>
        <v>0</v>
      </c>
      <c r="C1622" s="95">
        <f>_xlfn.XLOOKUP(J1622,'F U L L   S E T S  (-10%)'!T:T,'F U L L   S E T S  (-10%)'!K:K,0)+_xlfn.XLOOKUP(J1622,'H O L D S'!S:S,'H O L D S'!J:J,0)</f>
        <v>0</v>
      </c>
      <c r="D1622" s="95" t="s">
        <v>547</v>
      </c>
      <c r="E1622" s="95">
        <f t="shared" si="103"/>
        <v>0</v>
      </c>
      <c r="F1622" s="95">
        <v>10091</v>
      </c>
      <c r="G1622" s="95">
        <f t="shared" si="104"/>
        <v>0</v>
      </c>
      <c r="J1622" s="91" t="s">
        <v>110</v>
      </c>
      <c r="K1622" s="91"/>
      <c r="L1622" s="91"/>
      <c r="M1622" s="91"/>
      <c r="N1622" s="91"/>
      <c r="O1622" s="91"/>
      <c r="P1622" s="91"/>
      <c r="Q1622" s="91"/>
      <c r="R1622" s="91"/>
      <c r="S1622" s="91"/>
    </row>
    <row r="1623" spans="1:19" hidden="1" x14ac:dyDescent="0.2">
      <c r="A1623" s="95" t="s">
        <v>619</v>
      </c>
      <c r="B1623" s="95">
        <f>_xlfn.XLOOKUP(D1623,'H O L D S'!S:S,'H O L D S'!J:J,0)</f>
        <v>0</v>
      </c>
      <c r="C1623" s="95">
        <f>_xlfn.XLOOKUP(J1623,'F U L L   S E T S  (-10%)'!T:T,'F U L L   S E T S  (-10%)'!K:K,0)+_xlfn.XLOOKUP(J1623,'H O L D S'!S:S,'H O L D S'!J:J,0)</f>
        <v>0</v>
      </c>
      <c r="D1623" s="95" t="s">
        <v>549</v>
      </c>
      <c r="E1623" s="95">
        <f t="shared" ref="E1623:E1686" si="105">SUM(B1623:C1623)</f>
        <v>0</v>
      </c>
      <c r="F1623" s="95">
        <v>10091</v>
      </c>
      <c r="G1623" s="95">
        <f t="shared" si="104"/>
        <v>0</v>
      </c>
      <c r="J1623" s="91" t="s">
        <v>110</v>
      </c>
      <c r="K1623" s="91"/>
      <c r="L1623" s="91"/>
      <c r="M1623" s="91"/>
      <c r="N1623" s="91"/>
      <c r="O1623" s="91"/>
      <c r="P1623" s="91"/>
      <c r="Q1623" s="91"/>
      <c r="R1623" s="91"/>
      <c r="S1623" s="91"/>
    </row>
    <row r="1624" spans="1:19" hidden="1" x14ac:dyDescent="0.2">
      <c r="A1624" s="95" t="s">
        <v>619</v>
      </c>
      <c r="B1624" s="95">
        <f>_xlfn.XLOOKUP(D1624,'H O L D S'!S:S,'H O L D S'!J:J,0)</f>
        <v>0</v>
      </c>
      <c r="C1624" s="95">
        <f>_xlfn.XLOOKUP(J1624,'F U L L   S E T S  (-10%)'!T:T,'F U L L   S E T S  (-10%)'!K:K,0)+_xlfn.XLOOKUP(J1624,'H O L D S'!S:S,'H O L D S'!J:J,0)</f>
        <v>0</v>
      </c>
      <c r="D1624" s="95" t="s">
        <v>551</v>
      </c>
      <c r="E1624" s="95">
        <f t="shared" si="105"/>
        <v>0</v>
      </c>
      <c r="F1624" s="95">
        <v>10091</v>
      </c>
      <c r="G1624" s="95">
        <f t="shared" si="104"/>
        <v>0</v>
      </c>
      <c r="J1624" s="91" t="s">
        <v>110</v>
      </c>
      <c r="K1624" s="91"/>
      <c r="L1624" s="91"/>
      <c r="M1624" s="91"/>
      <c r="N1624" s="91"/>
      <c r="O1624" s="91"/>
      <c r="P1624" s="91"/>
      <c r="Q1624" s="91"/>
      <c r="R1624" s="91"/>
      <c r="S1624" s="91"/>
    </row>
    <row r="1625" spans="1:19" hidden="1" x14ac:dyDescent="0.2">
      <c r="A1625" s="95" t="s">
        <v>619</v>
      </c>
      <c r="B1625" s="95">
        <f>_xlfn.XLOOKUP(D1625,'H O L D S'!S:S,'H O L D S'!J:J,0)</f>
        <v>0</v>
      </c>
      <c r="C1625" s="95">
        <f>_xlfn.XLOOKUP(J1625,'F U L L   S E T S  (-10%)'!T:T,'F U L L   S E T S  (-10%)'!K:K,0)+_xlfn.XLOOKUP(J1625,'H O L D S'!S:S,'H O L D S'!J:J,0)</f>
        <v>0</v>
      </c>
      <c r="D1625" s="95" t="s">
        <v>553</v>
      </c>
      <c r="E1625" s="95">
        <f t="shared" si="105"/>
        <v>0</v>
      </c>
      <c r="F1625" s="95">
        <v>10091</v>
      </c>
      <c r="G1625" s="95">
        <f t="shared" si="104"/>
        <v>0</v>
      </c>
      <c r="J1625" s="91" t="s">
        <v>110</v>
      </c>
      <c r="K1625" s="91"/>
      <c r="L1625" s="91"/>
      <c r="M1625" s="91"/>
      <c r="N1625" s="91"/>
      <c r="O1625" s="91"/>
      <c r="P1625" s="91"/>
      <c r="Q1625" s="91"/>
      <c r="R1625" s="91"/>
      <c r="S1625" s="91"/>
    </row>
    <row r="1626" spans="1:19" hidden="1" x14ac:dyDescent="0.2">
      <c r="A1626" s="95" t="s">
        <v>619</v>
      </c>
      <c r="B1626" s="95">
        <f>_xlfn.XLOOKUP(D1626,'H O L D S'!S:S,'H O L D S'!J:J,0)</f>
        <v>0</v>
      </c>
      <c r="C1626" s="95">
        <f>_xlfn.XLOOKUP(J1626,'F U L L   S E T S  (-10%)'!T:T,'F U L L   S E T S  (-10%)'!K:K,0)+_xlfn.XLOOKUP(J1626,'H O L D S'!S:S,'H O L D S'!J:J,0)</f>
        <v>0</v>
      </c>
      <c r="D1626" s="95" t="s">
        <v>555</v>
      </c>
      <c r="E1626" s="95">
        <f t="shared" si="105"/>
        <v>0</v>
      </c>
      <c r="F1626" s="95">
        <v>10091</v>
      </c>
      <c r="G1626" s="95">
        <f t="shared" si="104"/>
        <v>0</v>
      </c>
      <c r="J1626" s="91" t="s">
        <v>110</v>
      </c>
      <c r="K1626" s="91"/>
      <c r="L1626" s="91"/>
      <c r="M1626" s="91"/>
      <c r="N1626" s="91"/>
      <c r="O1626" s="91"/>
      <c r="P1626" s="91"/>
      <c r="Q1626" s="91"/>
      <c r="R1626" s="91"/>
      <c r="S1626" s="91"/>
    </row>
    <row r="1627" spans="1:19" hidden="1" x14ac:dyDescent="0.2">
      <c r="A1627" s="95" t="s">
        <v>619</v>
      </c>
      <c r="B1627" s="95">
        <f>_xlfn.XLOOKUP(D1627,'H O L D S'!S:S,'H O L D S'!J:J,0)</f>
        <v>0</v>
      </c>
      <c r="C1627" s="95">
        <f>_xlfn.XLOOKUP(J1627,'F U L L   S E T S  (-10%)'!T:T,'F U L L   S E T S  (-10%)'!K:K,0)+_xlfn.XLOOKUP(J1627,'H O L D S'!S:S,'H O L D S'!J:J,0)</f>
        <v>0</v>
      </c>
      <c r="D1627" s="95" t="s">
        <v>557</v>
      </c>
      <c r="E1627" s="95">
        <f t="shared" si="105"/>
        <v>0</v>
      </c>
      <c r="F1627" s="95">
        <v>10091</v>
      </c>
      <c r="G1627" s="95">
        <f t="shared" si="104"/>
        <v>0</v>
      </c>
      <c r="J1627" s="91" t="s">
        <v>110</v>
      </c>
      <c r="K1627" s="91"/>
      <c r="L1627" s="91"/>
      <c r="M1627" s="91"/>
      <c r="N1627" s="91"/>
      <c r="O1627" s="91"/>
      <c r="P1627" s="91"/>
      <c r="Q1627" s="91"/>
      <c r="R1627" s="91"/>
      <c r="S1627" s="91"/>
    </row>
    <row r="1628" spans="1:19" hidden="1" x14ac:dyDescent="0.2">
      <c r="A1628" s="95" t="s">
        <v>619</v>
      </c>
      <c r="B1628" s="95">
        <f>_xlfn.XLOOKUP(D1628,'H O L D S'!S:S,'H O L D S'!J:J,0)</f>
        <v>0</v>
      </c>
      <c r="C1628" s="95">
        <f>_xlfn.XLOOKUP(J1628,'F U L L   S E T S  (-10%)'!T:T,'F U L L   S E T S  (-10%)'!K:K,0)+_xlfn.XLOOKUP(J1628,'H O L D S'!S:S,'H O L D S'!J:J,0)</f>
        <v>0</v>
      </c>
      <c r="D1628" s="95" t="s">
        <v>559</v>
      </c>
      <c r="E1628" s="95">
        <f t="shared" si="105"/>
        <v>0</v>
      </c>
      <c r="F1628" s="95">
        <v>10091</v>
      </c>
      <c r="G1628" s="95">
        <f t="shared" si="104"/>
        <v>0</v>
      </c>
      <c r="J1628" s="91" t="s">
        <v>110</v>
      </c>
      <c r="K1628" s="91"/>
      <c r="L1628" s="91"/>
      <c r="M1628" s="91"/>
      <c r="N1628" s="91"/>
      <c r="O1628" s="91"/>
      <c r="P1628" s="91"/>
      <c r="Q1628" s="91"/>
      <c r="R1628" s="91"/>
      <c r="S1628" s="91"/>
    </row>
    <row r="1629" spans="1:19" hidden="1" x14ac:dyDescent="0.2">
      <c r="A1629" s="95" t="s">
        <v>619</v>
      </c>
      <c r="B1629" s="95">
        <f>_xlfn.XLOOKUP(D1629,'H O L D S'!S:S,'H O L D S'!J:J,0)</f>
        <v>0</v>
      </c>
      <c r="C1629" s="95">
        <f>_xlfn.XLOOKUP(J1629,'F U L L   S E T S  (-10%)'!T:T,'F U L L   S E T S  (-10%)'!K:K,0)+_xlfn.XLOOKUP(J1629,'H O L D S'!S:S,'H O L D S'!J:J,0)</f>
        <v>0</v>
      </c>
      <c r="D1629" s="95" t="s">
        <v>561</v>
      </c>
      <c r="E1629" s="95">
        <f t="shared" si="105"/>
        <v>0</v>
      </c>
      <c r="F1629" s="95">
        <v>10091</v>
      </c>
      <c r="G1629" s="95">
        <f t="shared" si="104"/>
        <v>0</v>
      </c>
      <c r="J1629" s="91" t="s">
        <v>110</v>
      </c>
      <c r="K1629" s="91"/>
      <c r="L1629" s="91"/>
      <c r="M1629" s="91"/>
      <c r="N1629" s="91"/>
      <c r="O1629" s="91"/>
      <c r="P1629" s="91"/>
      <c r="Q1629" s="91"/>
      <c r="R1629" s="91"/>
      <c r="S1629" s="91"/>
    </row>
    <row r="1630" spans="1:19" hidden="1" x14ac:dyDescent="0.2">
      <c r="A1630" s="95" t="s">
        <v>619</v>
      </c>
      <c r="B1630" s="95">
        <f>_xlfn.XLOOKUP(D1630,'H O L D S'!S:S,'H O L D S'!J:J,0)</f>
        <v>0</v>
      </c>
      <c r="C1630" s="95">
        <f>_xlfn.XLOOKUP(J1630,'F U L L   S E T S  (-10%)'!T:T,'F U L L   S E T S  (-10%)'!K:K,0)+_xlfn.XLOOKUP(J1630,'H O L D S'!S:S,'H O L D S'!J:J,0)</f>
        <v>0</v>
      </c>
      <c r="D1630" s="95" t="s">
        <v>563</v>
      </c>
      <c r="E1630" s="95">
        <f t="shared" si="105"/>
        <v>0</v>
      </c>
      <c r="F1630" s="95">
        <v>10091</v>
      </c>
      <c r="G1630" s="95">
        <f t="shared" si="104"/>
        <v>0</v>
      </c>
      <c r="J1630" s="91" t="s">
        <v>110</v>
      </c>
      <c r="K1630" s="91"/>
      <c r="L1630" s="91"/>
      <c r="M1630" s="91"/>
      <c r="N1630" s="91"/>
      <c r="O1630" s="91"/>
      <c r="P1630" s="91"/>
      <c r="Q1630" s="91"/>
      <c r="R1630" s="91"/>
      <c r="S1630" s="91"/>
    </row>
    <row r="1631" spans="1:19" hidden="1" x14ac:dyDescent="0.2">
      <c r="A1631" s="161" t="s">
        <v>619</v>
      </c>
      <c r="B1631" s="161">
        <f>_xlfn.XLOOKUP(D1631,'H O L D S'!S:S,'H O L D S'!K:K,0)</f>
        <v>0</v>
      </c>
      <c r="C1631" s="161">
        <f>_xlfn.XLOOKUP(J1631,'F U L L   S E T S  (-10%)'!T:T,'F U L L   S E T S  (-10%)'!L:L,0)+_xlfn.XLOOKUP(J1631,'H O L D S'!S:S,'H O L D S'!K:K,0)</f>
        <v>0</v>
      </c>
      <c r="D1631" s="161" t="s">
        <v>504</v>
      </c>
      <c r="E1631" s="161">
        <f t="shared" si="105"/>
        <v>0</v>
      </c>
      <c r="F1631" s="161">
        <v>10094</v>
      </c>
      <c r="G1631" s="161">
        <f t="shared" si="104"/>
        <v>0</v>
      </c>
      <c r="J1631" s="90" t="s">
        <v>108</v>
      </c>
      <c r="K1631" s="91"/>
      <c r="L1631" s="91"/>
      <c r="M1631" s="91"/>
      <c r="N1631" s="91"/>
      <c r="O1631" s="91"/>
      <c r="P1631" s="91"/>
      <c r="Q1631" s="91"/>
      <c r="R1631" s="91"/>
      <c r="S1631" s="91"/>
    </row>
    <row r="1632" spans="1:19" hidden="1" x14ac:dyDescent="0.2">
      <c r="A1632" s="95" t="s">
        <v>619</v>
      </c>
      <c r="B1632" s="95">
        <f>_xlfn.XLOOKUP(D1632,'H O L D S'!S:S,'H O L D S'!K:K,0)</f>
        <v>0</v>
      </c>
      <c r="C1632" s="95">
        <f>_xlfn.XLOOKUP(J1632,'F U L L   S E T S  (-10%)'!T:T,'F U L L   S E T S  (-10%)'!L:L,0)+_xlfn.XLOOKUP(J1632,'H O L D S'!S:S,'H O L D S'!K:K,0)</f>
        <v>0</v>
      </c>
      <c r="D1632" s="95" t="s">
        <v>506</v>
      </c>
      <c r="E1632" s="95">
        <f t="shared" si="105"/>
        <v>0</v>
      </c>
      <c r="F1632" s="95">
        <v>10094</v>
      </c>
      <c r="G1632" s="95">
        <f t="shared" si="104"/>
        <v>0</v>
      </c>
      <c r="J1632" s="90" t="s">
        <v>108</v>
      </c>
      <c r="K1632" s="91"/>
      <c r="L1632" s="91"/>
      <c r="M1632" s="91"/>
      <c r="N1632" s="91"/>
      <c r="O1632" s="91"/>
      <c r="P1632" s="91"/>
      <c r="Q1632" s="91"/>
      <c r="R1632" s="91"/>
      <c r="S1632" s="91"/>
    </row>
    <row r="1633" spans="1:19" hidden="1" x14ac:dyDescent="0.2">
      <c r="A1633" s="95" t="s">
        <v>619</v>
      </c>
      <c r="B1633" s="95">
        <f>_xlfn.XLOOKUP(D1633,'H O L D S'!S:S,'H O L D S'!K:K,0)</f>
        <v>0</v>
      </c>
      <c r="C1633" s="95">
        <f>_xlfn.XLOOKUP(J1633,'F U L L   S E T S  (-10%)'!T:T,'F U L L   S E T S  (-10%)'!L:L,0)+_xlfn.XLOOKUP(J1633,'H O L D S'!S:S,'H O L D S'!K:K,0)</f>
        <v>0</v>
      </c>
      <c r="D1633" s="95" t="s">
        <v>508</v>
      </c>
      <c r="E1633" s="95">
        <f t="shared" si="105"/>
        <v>0</v>
      </c>
      <c r="F1633" s="95">
        <v>10094</v>
      </c>
      <c r="G1633" s="95">
        <f t="shared" si="104"/>
        <v>0</v>
      </c>
      <c r="J1633" s="90" t="s">
        <v>108</v>
      </c>
      <c r="K1633" s="91"/>
      <c r="L1633" s="91"/>
      <c r="M1633" s="91"/>
      <c r="N1633" s="91"/>
      <c r="O1633" s="91"/>
      <c r="P1633" s="91"/>
      <c r="Q1633" s="91"/>
      <c r="R1633" s="91"/>
      <c r="S1633" s="91"/>
    </row>
    <row r="1634" spans="1:19" hidden="1" x14ac:dyDescent="0.2">
      <c r="A1634" s="95" t="s">
        <v>619</v>
      </c>
      <c r="B1634" s="95">
        <f>_xlfn.XLOOKUP(D1634,'H O L D S'!S:S,'H O L D S'!K:K,0)</f>
        <v>0</v>
      </c>
      <c r="C1634" s="95">
        <f>_xlfn.XLOOKUP(J1634,'F U L L   S E T S  (-10%)'!T:T,'F U L L   S E T S  (-10%)'!L:L,0)+_xlfn.XLOOKUP(J1634,'H O L D S'!S:S,'H O L D S'!K:K,0)</f>
        <v>0</v>
      </c>
      <c r="D1634" s="95" t="s">
        <v>510</v>
      </c>
      <c r="E1634" s="95">
        <f t="shared" si="105"/>
        <v>0</v>
      </c>
      <c r="F1634" s="95">
        <v>10094</v>
      </c>
      <c r="G1634" s="95">
        <f t="shared" si="104"/>
        <v>0</v>
      </c>
      <c r="J1634" s="90" t="s">
        <v>108</v>
      </c>
      <c r="K1634" s="91"/>
      <c r="L1634" s="91"/>
      <c r="M1634" s="91"/>
      <c r="N1634" s="91"/>
      <c r="O1634" s="91"/>
      <c r="P1634" s="91"/>
      <c r="Q1634" s="91"/>
      <c r="R1634" s="91"/>
      <c r="S1634" s="91"/>
    </row>
    <row r="1635" spans="1:19" hidden="1" x14ac:dyDescent="0.2">
      <c r="A1635" s="95" t="s">
        <v>619</v>
      </c>
      <c r="B1635" s="95">
        <f>_xlfn.XLOOKUP(D1635,'H O L D S'!S:S,'H O L D S'!K:K,0)</f>
        <v>0</v>
      </c>
      <c r="C1635" s="95">
        <f>_xlfn.XLOOKUP(J1635,'F U L L   S E T S  (-10%)'!T:T,'F U L L   S E T S  (-10%)'!L:L,0)+_xlfn.XLOOKUP(J1635,'H O L D S'!S:S,'H O L D S'!K:K,0)</f>
        <v>0</v>
      </c>
      <c r="D1635" s="95" t="s">
        <v>512</v>
      </c>
      <c r="E1635" s="95">
        <f t="shared" si="105"/>
        <v>0</v>
      </c>
      <c r="F1635" s="95">
        <v>10094</v>
      </c>
      <c r="G1635" s="95">
        <f t="shared" si="104"/>
        <v>0</v>
      </c>
      <c r="J1635" s="90" t="s">
        <v>108</v>
      </c>
      <c r="K1635" s="91"/>
      <c r="L1635" s="91"/>
      <c r="M1635" s="91"/>
      <c r="N1635" s="91"/>
      <c r="O1635" s="91"/>
      <c r="P1635" s="91"/>
      <c r="Q1635" s="91"/>
      <c r="R1635" s="91"/>
      <c r="S1635" s="91"/>
    </row>
    <row r="1636" spans="1:19" hidden="1" x14ac:dyDescent="0.2">
      <c r="A1636" s="95" t="s">
        <v>619</v>
      </c>
      <c r="B1636" s="95">
        <f>_xlfn.XLOOKUP(D1636,'H O L D S'!S:S,'H O L D S'!K:K,0)</f>
        <v>0</v>
      </c>
      <c r="C1636" s="95">
        <f>_xlfn.XLOOKUP(J1636,'F U L L   S E T S  (-10%)'!T:T,'F U L L   S E T S  (-10%)'!L:L,0)+_xlfn.XLOOKUP(J1636,'H O L D S'!S:S,'H O L D S'!K:K,0)</f>
        <v>0</v>
      </c>
      <c r="D1636" s="95" t="s">
        <v>514</v>
      </c>
      <c r="E1636" s="95">
        <f t="shared" si="105"/>
        <v>0</v>
      </c>
      <c r="F1636" s="95">
        <v>10094</v>
      </c>
      <c r="G1636" s="95">
        <f t="shared" si="104"/>
        <v>0</v>
      </c>
      <c r="J1636" s="90" t="s">
        <v>108</v>
      </c>
      <c r="K1636" s="91"/>
      <c r="L1636" s="91"/>
      <c r="M1636" s="91"/>
      <c r="N1636" s="91"/>
      <c r="O1636" s="91"/>
      <c r="P1636" s="91"/>
      <c r="Q1636" s="91"/>
      <c r="R1636" s="91"/>
      <c r="S1636" s="91"/>
    </row>
    <row r="1637" spans="1:19" hidden="1" x14ac:dyDescent="0.2">
      <c r="A1637" s="95" t="s">
        <v>619</v>
      </c>
      <c r="B1637" s="95">
        <f>_xlfn.XLOOKUP(D1637,'H O L D S'!S:S,'H O L D S'!K:K,0)</f>
        <v>0</v>
      </c>
      <c r="C1637" s="95">
        <f>_xlfn.XLOOKUP(J1637,'F U L L   S E T S  (-10%)'!T:T,'F U L L   S E T S  (-10%)'!L:L,0)+_xlfn.XLOOKUP(J1637,'H O L D S'!S:S,'H O L D S'!K:K,0)</f>
        <v>0</v>
      </c>
      <c r="D1637" s="95" t="s">
        <v>516</v>
      </c>
      <c r="E1637" s="95">
        <f t="shared" si="105"/>
        <v>0</v>
      </c>
      <c r="F1637" s="95">
        <v>10094</v>
      </c>
      <c r="G1637" s="95">
        <f t="shared" si="104"/>
        <v>0</v>
      </c>
      <c r="J1637" s="90" t="s">
        <v>108</v>
      </c>
      <c r="K1637" s="91"/>
      <c r="L1637" s="91"/>
      <c r="M1637" s="91"/>
      <c r="N1637" s="91"/>
      <c r="O1637" s="91"/>
      <c r="P1637" s="91"/>
      <c r="Q1637" s="91"/>
      <c r="R1637" s="91"/>
      <c r="S1637" s="91"/>
    </row>
    <row r="1638" spans="1:19" hidden="1" x14ac:dyDescent="0.2">
      <c r="A1638" s="95" t="s">
        <v>619</v>
      </c>
      <c r="B1638" s="95">
        <f>_xlfn.XLOOKUP(D1638,'H O L D S'!S:S,'H O L D S'!K:K,0)</f>
        <v>0</v>
      </c>
      <c r="C1638" s="95">
        <f>_xlfn.XLOOKUP(J1638,'F U L L   S E T S  (-10%)'!T:T,'F U L L   S E T S  (-10%)'!L:L,0)+_xlfn.XLOOKUP(J1638,'H O L D S'!S:S,'H O L D S'!K:K,0)</f>
        <v>0</v>
      </c>
      <c r="D1638" s="95" t="s">
        <v>518</v>
      </c>
      <c r="E1638" s="95">
        <f t="shared" si="105"/>
        <v>0</v>
      </c>
      <c r="F1638" s="95">
        <v>10094</v>
      </c>
      <c r="G1638" s="95">
        <f t="shared" si="104"/>
        <v>0</v>
      </c>
      <c r="J1638" s="90" t="s">
        <v>108</v>
      </c>
      <c r="K1638" s="91"/>
      <c r="L1638" s="91"/>
      <c r="M1638" s="91"/>
      <c r="N1638" s="91"/>
      <c r="O1638" s="91"/>
      <c r="P1638" s="91"/>
      <c r="Q1638" s="91"/>
      <c r="R1638" s="91"/>
      <c r="S1638" s="91"/>
    </row>
    <row r="1639" spans="1:19" hidden="1" x14ac:dyDescent="0.2">
      <c r="A1639" s="95" t="s">
        <v>619</v>
      </c>
      <c r="B1639" s="95">
        <f>_xlfn.XLOOKUP(D1639,'H O L D S'!S:S,'H O L D S'!K:K,0)</f>
        <v>0</v>
      </c>
      <c r="C1639" s="95">
        <f>_xlfn.XLOOKUP(J1639,'F U L L   S E T S  (-10%)'!T:T,'F U L L   S E T S  (-10%)'!L:L,0)+_xlfn.XLOOKUP(J1639,'H O L D S'!S:S,'H O L D S'!K:K,0)</f>
        <v>0</v>
      </c>
      <c r="D1639" s="95" t="s">
        <v>520</v>
      </c>
      <c r="E1639" s="95">
        <f t="shared" si="105"/>
        <v>0</v>
      </c>
      <c r="F1639" s="95">
        <v>10094</v>
      </c>
      <c r="G1639" s="95">
        <f t="shared" si="104"/>
        <v>0</v>
      </c>
      <c r="J1639" s="90" t="s">
        <v>108</v>
      </c>
      <c r="K1639" s="91"/>
      <c r="L1639" s="91"/>
      <c r="M1639" s="91"/>
      <c r="N1639" s="91"/>
      <c r="O1639" s="91"/>
      <c r="P1639" s="91"/>
      <c r="Q1639" s="91"/>
      <c r="R1639" s="91"/>
      <c r="S1639" s="91"/>
    </row>
    <row r="1640" spans="1:19" hidden="1" x14ac:dyDescent="0.2">
      <c r="A1640" s="95" t="s">
        <v>619</v>
      </c>
      <c r="B1640" s="95">
        <f>_xlfn.XLOOKUP(D1640,'H O L D S'!S:S,'H O L D S'!K:K,0)</f>
        <v>0</v>
      </c>
      <c r="C1640" s="95">
        <f>_xlfn.XLOOKUP(J1640,'F U L L   S E T S  (-10%)'!T:T,'F U L L   S E T S  (-10%)'!L:L,0)+_xlfn.XLOOKUP(J1640,'H O L D S'!S:S,'H O L D S'!K:K,0)</f>
        <v>0</v>
      </c>
      <c r="D1640" s="95" t="s">
        <v>522</v>
      </c>
      <c r="E1640" s="95">
        <f t="shared" si="105"/>
        <v>0</v>
      </c>
      <c r="F1640" s="95">
        <v>10094</v>
      </c>
      <c r="G1640" s="95">
        <f t="shared" si="104"/>
        <v>0</v>
      </c>
      <c r="J1640" s="90" t="s">
        <v>108</v>
      </c>
      <c r="K1640" s="91"/>
      <c r="L1640" s="91"/>
      <c r="M1640" s="91"/>
      <c r="N1640" s="91"/>
      <c r="O1640" s="91"/>
      <c r="P1640" s="91"/>
      <c r="Q1640" s="91"/>
      <c r="R1640" s="91"/>
      <c r="S1640" s="91"/>
    </row>
    <row r="1641" spans="1:19" hidden="1" x14ac:dyDescent="0.2">
      <c r="A1641" s="95" t="s">
        <v>619</v>
      </c>
      <c r="B1641" s="95">
        <f>_xlfn.XLOOKUP(D1641,'H O L D S'!S:S,'H O L D S'!K:K,0)</f>
        <v>0</v>
      </c>
      <c r="C1641" s="95">
        <f>_xlfn.XLOOKUP(J1641,'F U L L   S E T S  (-10%)'!T:T,'F U L L   S E T S  (-10%)'!L:L,0)+_xlfn.XLOOKUP(J1641,'H O L D S'!S:S,'H O L D S'!K:K,0)</f>
        <v>0</v>
      </c>
      <c r="D1641" s="95" t="s">
        <v>524</v>
      </c>
      <c r="E1641" s="95">
        <f t="shared" si="105"/>
        <v>0</v>
      </c>
      <c r="F1641" s="95">
        <v>10094</v>
      </c>
      <c r="G1641" s="95">
        <f t="shared" si="104"/>
        <v>0</v>
      </c>
      <c r="J1641" s="90" t="s">
        <v>108</v>
      </c>
      <c r="K1641" s="91"/>
      <c r="L1641" s="91"/>
      <c r="M1641" s="91"/>
      <c r="N1641" s="91"/>
      <c r="O1641" s="91"/>
      <c r="P1641" s="91"/>
      <c r="Q1641" s="91"/>
      <c r="R1641" s="91"/>
      <c r="S1641" s="91"/>
    </row>
    <row r="1642" spans="1:19" hidden="1" x14ac:dyDescent="0.2">
      <c r="A1642" s="163" t="s">
        <v>619</v>
      </c>
      <c r="B1642" s="163">
        <f>_xlfn.XLOOKUP(D1642,'H O L D S'!S:S,'H O L D S'!K:K,0)</f>
        <v>0</v>
      </c>
      <c r="C1642" s="163">
        <f>_xlfn.XLOOKUP(J1642,'F U L L   S E T S  (-10%)'!T:T,'F U L L   S E T S  (-10%)'!L:L,0)+_xlfn.XLOOKUP(J1642,'H O L D S'!S:S,'H O L D S'!K:K,0)</f>
        <v>0</v>
      </c>
      <c r="D1642" s="163" t="s">
        <v>527</v>
      </c>
      <c r="E1642" s="163">
        <f t="shared" si="105"/>
        <v>0</v>
      </c>
      <c r="F1642" s="163">
        <v>10094</v>
      </c>
      <c r="G1642" s="161">
        <f t="shared" si="104"/>
        <v>0</v>
      </c>
      <c r="J1642" s="91" t="s">
        <v>110</v>
      </c>
      <c r="K1642" s="91"/>
      <c r="L1642" s="91"/>
      <c r="M1642" s="91"/>
      <c r="N1642" s="91"/>
      <c r="O1642" s="91"/>
      <c r="P1642" s="91"/>
      <c r="Q1642" s="91"/>
      <c r="R1642" s="91"/>
      <c r="S1642" s="91"/>
    </row>
    <row r="1643" spans="1:19" hidden="1" x14ac:dyDescent="0.2">
      <c r="A1643" s="95" t="s">
        <v>619</v>
      </c>
      <c r="B1643" s="95">
        <f>_xlfn.XLOOKUP(D1643,'H O L D S'!S:S,'H O L D S'!K:K,0)</f>
        <v>0</v>
      </c>
      <c r="C1643" s="95">
        <f>_xlfn.XLOOKUP(J1643,'F U L L   S E T S  (-10%)'!T:T,'F U L L   S E T S  (-10%)'!L:L,0)+_xlfn.XLOOKUP(J1643,'H O L D S'!S:S,'H O L D S'!K:K,0)</f>
        <v>0</v>
      </c>
      <c r="D1643" s="95" t="s">
        <v>529</v>
      </c>
      <c r="E1643" s="95">
        <f t="shared" si="105"/>
        <v>0</v>
      </c>
      <c r="F1643" s="95">
        <v>10094</v>
      </c>
      <c r="G1643" s="95">
        <f t="shared" si="104"/>
        <v>0</v>
      </c>
      <c r="J1643" s="91" t="s">
        <v>110</v>
      </c>
      <c r="K1643" s="91"/>
      <c r="L1643" s="91"/>
      <c r="M1643" s="91"/>
      <c r="N1643" s="91"/>
      <c r="O1643" s="91"/>
      <c r="P1643" s="91"/>
      <c r="Q1643" s="91"/>
      <c r="R1643" s="91"/>
      <c r="S1643" s="91"/>
    </row>
    <row r="1644" spans="1:19" hidden="1" x14ac:dyDescent="0.2">
      <c r="A1644" s="95" t="s">
        <v>619</v>
      </c>
      <c r="B1644" s="95">
        <f>_xlfn.XLOOKUP(D1644,'H O L D S'!S:S,'H O L D S'!K:K,0)</f>
        <v>0</v>
      </c>
      <c r="C1644" s="95">
        <f>_xlfn.XLOOKUP(J1644,'F U L L   S E T S  (-10%)'!T:T,'F U L L   S E T S  (-10%)'!L:L,0)+_xlfn.XLOOKUP(J1644,'H O L D S'!S:S,'H O L D S'!K:K,0)</f>
        <v>0</v>
      </c>
      <c r="D1644" s="95" t="s">
        <v>531</v>
      </c>
      <c r="E1644" s="95">
        <f t="shared" si="105"/>
        <v>0</v>
      </c>
      <c r="F1644" s="95">
        <v>10094</v>
      </c>
      <c r="G1644" s="95">
        <f t="shared" si="104"/>
        <v>0</v>
      </c>
      <c r="J1644" s="91" t="s">
        <v>110</v>
      </c>
      <c r="K1644" s="91"/>
      <c r="L1644" s="91"/>
      <c r="M1644" s="91"/>
      <c r="N1644" s="91"/>
      <c r="O1644" s="91"/>
      <c r="P1644" s="91"/>
      <c r="Q1644" s="91"/>
      <c r="R1644" s="91"/>
      <c r="S1644" s="91"/>
    </row>
    <row r="1645" spans="1:19" hidden="1" x14ac:dyDescent="0.2">
      <c r="A1645" s="95" t="s">
        <v>619</v>
      </c>
      <c r="B1645" s="95">
        <f>_xlfn.XLOOKUP(D1645,'H O L D S'!S:S,'H O L D S'!K:K,0)</f>
        <v>0</v>
      </c>
      <c r="C1645" s="95">
        <f>_xlfn.XLOOKUP(J1645,'F U L L   S E T S  (-10%)'!T:T,'F U L L   S E T S  (-10%)'!L:L,0)+_xlfn.XLOOKUP(J1645,'H O L D S'!S:S,'H O L D S'!K:K,0)</f>
        <v>0</v>
      </c>
      <c r="D1645" s="95" t="s">
        <v>533</v>
      </c>
      <c r="E1645" s="95">
        <f t="shared" si="105"/>
        <v>0</v>
      </c>
      <c r="F1645" s="95">
        <v>10094</v>
      </c>
      <c r="G1645" s="95">
        <f t="shared" si="104"/>
        <v>0</v>
      </c>
      <c r="J1645" s="91" t="s">
        <v>110</v>
      </c>
      <c r="K1645" s="91"/>
      <c r="L1645" s="91"/>
      <c r="M1645" s="91"/>
      <c r="N1645" s="91"/>
      <c r="O1645" s="91"/>
      <c r="P1645" s="91"/>
      <c r="Q1645" s="91"/>
      <c r="R1645" s="91"/>
      <c r="S1645" s="91"/>
    </row>
    <row r="1646" spans="1:19" hidden="1" x14ac:dyDescent="0.2">
      <c r="A1646" s="95" t="s">
        <v>619</v>
      </c>
      <c r="B1646" s="95">
        <f>_xlfn.XLOOKUP(D1646,'H O L D S'!S:S,'H O L D S'!K:K,0)</f>
        <v>0</v>
      </c>
      <c r="C1646" s="95">
        <f>_xlfn.XLOOKUP(J1646,'F U L L   S E T S  (-10%)'!T:T,'F U L L   S E T S  (-10%)'!L:L,0)+_xlfn.XLOOKUP(J1646,'H O L D S'!S:S,'H O L D S'!K:K,0)</f>
        <v>0</v>
      </c>
      <c r="D1646" s="95" t="s">
        <v>535</v>
      </c>
      <c r="E1646" s="95">
        <f t="shared" si="105"/>
        <v>0</v>
      </c>
      <c r="F1646" s="95">
        <v>10094</v>
      </c>
      <c r="G1646" s="95">
        <f t="shared" si="104"/>
        <v>0</v>
      </c>
      <c r="J1646" s="91" t="s">
        <v>110</v>
      </c>
      <c r="K1646" s="91"/>
      <c r="L1646" s="91"/>
      <c r="M1646" s="91"/>
      <c r="N1646" s="91"/>
      <c r="O1646" s="91"/>
      <c r="P1646" s="91"/>
      <c r="Q1646" s="91"/>
      <c r="R1646" s="91"/>
      <c r="S1646" s="91"/>
    </row>
    <row r="1647" spans="1:19" hidden="1" x14ac:dyDescent="0.2">
      <c r="A1647" s="95" t="s">
        <v>619</v>
      </c>
      <c r="B1647" s="95">
        <f>_xlfn.XLOOKUP(D1647,'H O L D S'!S:S,'H O L D S'!K:K,0)</f>
        <v>0</v>
      </c>
      <c r="C1647" s="95">
        <f>_xlfn.XLOOKUP(J1647,'F U L L   S E T S  (-10%)'!T:T,'F U L L   S E T S  (-10%)'!L:L,0)+_xlfn.XLOOKUP(J1647,'H O L D S'!S:S,'H O L D S'!K:K,0)</f>
        <v>0</v>
      </c>
      <c r="D1647" s="95" t="s">
        <v>537</v>
      </c>
      <c r="E1647" s="95">
        <f t="shared" si="105"/>
        <v>0</v>
      </c>
      <c r="F1647" s="95">
        <v>10094</v>
      </c>
      <c r="G1647" s="95">
        <f t="shared" si="104"/>
        <v>0</v>
      </c>
      <c r="J1647" s="91" t="s">
        <v>110</v>
      </c>
      <c r="K1647" s="91"/>
      <c r="L1647" s="91"/>
      <c r="M1647" s="91"/>
      <c r="N1647" s="91"/>
      <c r="O1647" s="91"/>
      <c r="P1647" s="91"/>
      <c r="Q1647" s="91"/>
      <c r="R1647" s="91"/>
      <c r="S1647" s="91"/>
    </row>
    <row r="1648" spans="1:19" hidden="1" x14ac:dyDescent="0.2">
      <c r="A1648" s="95" t="s">
        <v>619</v>
      </c>
      <c r="B1648" s="95">
        <f>_xlfn.XLOOKUP(D1648,'H O L D S'!S:S,'H O L D S'!K:K,0)</f>
        <v>0</v>
      </c>
      <c r="C1648" s="95">
        <f>_xlfn.XLOOKUP(J1648,'F U L L   S E T S  (-10%)'!T:T,'F U L L   S E T S  (-10%)'!L:L,0)+_xlfn.XLOOKUP(J1648,'H O L D S'!S:S,'H O L D S'!K:K,0)</f>
        <v>0</v>
      </c>
      <c r="D1648" s="95" t="s">
        <v>539</v>
      </c>
      <c r="E1648" s="95">
        <f t="shared" si="105"/>
        <v>0</v>
      </c>
      <c r="F1648" s="95">
        <v>10094</v>
      </c>
      <c r="G1648" s="95">
        <f t="shared" si="104"/>
        <v>0</v>
      </c>
      <c r="J1648" s="91" t="s">
        <v>110</v>
      </c>
      <c r="K1648" s="91"/>
      <c r="L1648" s="91"/>
      <c r="M1648" s="91"/>
      <c r="N1648" s="91"/>
      <c r="O1648" s="91"/>
      <c r="P1648" s="91"/>
      <c r="Q1648" s="91"/>
      <c r="R1648" s="91"/>
      <c r="S1648" s="91"/>
    </row>
    <row r="1649" spans="1:19" hidden="1" x14ac:dyDescent="0.2">
      <c r="A1649" s="95" t="s">
        <v>619</v>
      </c>
      <c r="B1649" s="95">
        <f>_xlfn.XLOOKUP(D1649,'H O L D S'!S:S,'H O L D S'!K:K,0)</f>
        <v>0</v>
      </c>
      <c r="C1649" s="95">
        <f>_xlfn.XLOOKUP(J1649,'F U L L   S E T S  (-10%)'!T:T,'F U L L   S E T S  (-10%)'!L:L,0)+_xlfn.XLOOKUP(J1649,'H O L D S'!S:S,'H O L D S'!K:K,0)</f>
        <v>0</v>
      </c>
      <c r="D1649" s="95" t="s">
        <v>541</v>
      </c>
      <c r="E1649" s="95">
        <f t="shared" si="105"/>
        <v>0</v>
      </c>
      <c r="F1649" s="95">
        <v>10094</v>
      </c>
      <c r="G1649" s="95">
        <f t="shared" si="104"/>
        <v>0</v>
      </c>
      <c r="J1649" s="91" t="s">
        <v>110</v>
      </c>
      <c r="K1649" s="91"/>
      <c r="L1649" s="91"/>
      <c r="M1649" s="91"/>
      <c r="N1649" s="91"/>
      <c r="O1649" s="91"/>
      <c r="P1649" s="91"/>
      <c r="Q1649" s="91"/>
      <c r="R1649" s="91"/>
      <c r="S1649" s="91"/>
    </row>
    <row r="1650" spans="1:19" hidden="1" x14ac:dyDescent="0.2">
      <c r="A1650" s="95" t="s">
        <v>619</v>
      </c>
      <c r="B1650" s="95">
        <f>_xlfn.XLOOKUP(D1650,'H O L D S'!S:S,'H O L D S'!K:K,0)</f>
        <v>0</v>
      </c>
      <c r="C1650" s="95">
        <f>_xlfn.XLOOKUP(J1650,'F U L L   S E T S  (-10%)'!T:T,'F U L L   S E T S  (-10%)'!L:L,0)+_xlfn.XLOOKUP(J1650,'H O L D S'!S:S,'H O L D S'!K:K,0)</f>
        <v>0</v>
      </c>
      <c r="D1650" s="95" t="s">
        <v>543</v>
      </c>
      <c r="E1650" s="95">
        <f t="shared" si="105"/>
        <v>0</v>
      </c>
      <c r="F1650" s="95">
        <v>10094</v>
      </c>
      <c r="G1650" s="95">
        <f t="shared" si="104"/>
        <v>0</v>
      </c>
      <c r="J1650" s="91" t="s">
        <v>110</v>
      </c>
      <c r="K1650" s="91"/>
      <c r="L1650" s="91"/>
      <c r="M1650" s="91"/>
      <c r="N1650" s="91"/>
      <c r="O1650" s="91"/>
      <c r="P1650" s="91"/>
      <c r="Q1650" s="91"/>
      <c r="R1650" s="91"/>
      <c r="S1650" s="91"/>
    </row>
    <row r="1651" spans="1:19" hidden="1" x14ac:dyDescent="0.2">
      <c r="A1651" s="95" t="s">
        <v>619</v>
      </c>
      <c r="B1651" s="95">
        <f>_xlfn.XLOOKUP(D1651,'H O L D S'!S:S,'H O L D S'!K:K,0)</f>
        <v>0</v>
      </c>
      <c r="C1651" s="95">
        <f>_xlfn.XLOOKUP(J1651,'F U L L   S E T S  (-10%)'!T:T,'F U L L   S E T S  (-10%)'!L:L,0)+_xlfn.XLOOKUP(J1651,'H O L D S'!S:S,'H O L D S'!K:K,0)</f>
        <v>0</v>
      </c>
      <c r="D1651" s="95" t="s">
        <v>545</v>
      </c>
      <c r="E1651" s="95">
        <f t="shared" si="105"/>
        <v>0</v>
      </c>
      <c r="F1651" s="95">
        <v>10094</v>
      </c>
      <c r="G1651" s="95">
        <f t="shared" si="104"/>
        <v>0</v>
      </c>
      <c r="J1651" s="91" t="s">
        <v>110</v>
      </c>
      <c r="K1651" s="91"/>
      <c r="L1651" s="91"/>
      <c r="M1651" s="91"/>
      <c r="N1651" s="91"/>
      <c r="O1651" s="91"/>
      <c r="P1651" s="91"/>
      <c r="Q1651" s="91"/>
      <c r="R1651" s="91"/>
      <c r="S1651" s="91"/>
    </row>
    <row r="1652" spans="1:19" hidden="1" x14ac:dyDescent="0.2">
      <c r="A1652" s="95" t="s">
        <v>619</v>
      </c>
      <c r="B1652" s="95">
        <f>_xlfn.XLOOKUP(D1652,'H O L D S'!S:S,'H O L D S'!K:K,0)</f>
        <v>0</v>
      </c>
      <c r="C1652" s="95">
        <f>_xlfn.XLOOKUP(J1652,'F U L L   S E T S  (-10%)'!T:T,'F U L L   S E T S  (-10%)'!L:L,0)+_xlfn.XLOOKUP(J1652,'H O L D S'!S:S,'H O L D S'!K:K,0)</f>
        <v>0</v>
      </c>
      <c r="D1652" s="95" t="s">
        <v>547</v>
      </c>
      <c r="E1652" s="95">
        <f t="shared" si="105"/>
        <v>0</v>
      </c>
      <c r="F1652" s="95">
        <v>10094</v>
      </c>
      <c r="G1652" s="95">
        <f t="shared" si="104"/>
        <v>0</v>
      </c>
      <c r="J1652" s="91" t="s">
        <v>110</v>
      </c>
      <c r="K1652" s="91"/>
      <c r="L1652" s="91"/>
      <c r="M1652" s="91"/>
      <c r="N1652" s="91"/>
      <c r="O1652" s="91"/>
      <c r="P1652" s="91"/>
      <c r="Q1652" s="91"/>
      <c r="R1652" s="91"/>
      <c r="S1652" s="91"/>
    </row>
    <row r="1653" spans="1:19" hidden="1" x14ac:dyDescent="0.2">
      <c r="A1653" s="95" t="s">
        <v>619</v>
      </c>
      <c r="B1653" s="95">
        <f>_xlfn.XLOOKUP(D1653,'H O L D S'!S:S,'H O L D S'!K:K,0)</f>
        <v>0</v>
      </c>
      <c r="C1653" s="95">
        <f>_xlfn.XLOOKUP(J1653,'F U L L   S E T S  (-10%)'!T:T,'F U L L   S E T S  (-10%)'!L:L,0)+_xlfn.XLOOKUP(J1653,'H O L D S'!S:S,'H O L D S'!K:K,0)</f>
        <v>0</v>
      </c>
      <c r="D1653" s="95" t="s">
        <v>549</v>
      </c>
      <c r="E1653" s="95">
        <f t="shared" si="105"/>
        <v>0</v>
      </c>
      <c r="F1653" s="95">
        <v>10094</v>
      </c>
      <c r="G1653" s="95">
        <f t="shared" si="104"/>
        <v>0</v>
      </c>
      <c r="J1653" s="91" t="s">
        <v>110</v>
      </c>
      <c r="K1653" s="91"/>
      <c r="L1653" s="91"/>
      <c r="M1653" s="91"/>
      <c r="N1653" s="91"/>
      <c r="O1653" s="91"/>
      <c r="P1653" s="91"/>
      <c r="Q1653" s="91"/>
      <c r="R1653" s="91"/>
      <c r="S1653" s="91"/>
    </row>
    <row r="1654" spans="1:19" hidden="1" x14ac:dyDescent="0.2">
      <c r="A1654" s="95" t="s">
        <v>619</v>
      </c>
      <c r="B1654" s="95">
        <f>_xlfn.XLOOKUP(D1654,'H O L D S'!S:S,'H O L D S'!K:K,0)</f>
        <v>0</v>
      </c>
      <c r="C1654" s="95">
        <f>_xlfn.XLOOKUP(J1654,'F U L L   S E T S  (-10%)'!T:T,'F U L L   S E T S  (-10%)'!L:L,0)+_xlfn.XLOOKUP(J1654,'H O L D S'!S:S,'H O L D S'!K:K,0)</f>
        <v>0</v>
      </c>
      <c r="D1654" s="95" t="s">
        <v>551</v>
      </c>
      <c r="E1654" s="95">
        <f t="shared" si="105"/>
        <v>0</v>
      </c>
      <c r="F1654" s="95">
        <v>10094</v>
      </c>
      <c r="G1654" s="95">
        <f t="shared" si="104"/>
        <v>0</v>
      </c>
      <c r="J1654" s="91" t="s">
        <v>110</v>
      </c>
      <c r="K1654" s="91"/>
      <c r="L1654" s="91"/>
      <c r="M1654" s="91"/>
      <c r="N1654" s="91"/>
      <c r="O1654" s="91"/>
      <c r="P1654" s="91"/>
      <c r="Q1654" s="91"/>
      <c r="R1654" s="91"/>
      <c r="S1654" s="91"/>
    </row>
    <row r="1655" spans="1:19" hidden="1" x14ac:dyDescent="0.2">
      <c r="A1655" s="95" t="s">
        <v>619</v>
      </c>
      <c r="B1655" s="95">
        <f>_xlfn.XLOOKUP(D1655,'H O L D S'!S:S,'H O L D S'!K:K,0)</f>
        <v>0</v>
      </c>
      <c r="C1655" s="95">
        <f>_xlfn.XLOOKUP(J1655,'F U L L   S E T S  (-10%)'!T:T,'F U L L   S E T S  (-10%)'!L:L,0)+_xlfn.XLOOKUP(J1655,'H O L D S'!S:S,'H O L D S'!K:K,0)</f>
        <v>0</v>
      </c>
      <c r="D1655" s="95" t="s">
        <v>553</v>
      </c>
      <c r="E1655" s="95">
        <f t="shared" si="105"/>
        <v>0</v>
      </c>
      <c r="F1655" s="95">
        <v>10094</v>
      </c>
      <c r="G1655" s="95">
        <f t="shared" si="104"/>
        <v>0</v>
      </c>
      <c r="J1655" s="91" t="s">
        <v>110</v>
      </c>
      <c r="K1655" s="91"/>
      <c r="L1655" s="91"/>
      <c r="M1655" s="91"/>
      <c r="N1655" s="91"/>
      <c r="O1655" s="91"/>
      <c r="P1655" s="91"/>
      <c r="Q1655" s="91"/>
      <c r="R1655" s="91"/>
      <c r="S1655" s="91"/>
    </row>
    <row r="1656" spans="1:19" hidden="1" x14ac:dyDescent="0.2">
      <c r="A1656" s="95" t="s">
        <v>619</v>
      </c>
      <c r="B1656" s="95">
        <f>_xlfn.XLOOKUP(D1656,'H O L D S'!S:S,'H O L D S'!K:K,0)</f>
        <v>0</v>
      </c>
      <c r="C1656" s="95">
        <f>_xlfn.XLOOKUP(J1656,'F U L L   S E T S  (-10%)'!T:T,'F U L L   S E T S  (-10%)'!L:L,0)+_xlfn.XLOOKUP(J1656,'H O L D S'!S:S,'H O L D S'!K:K,0)</f>
        <v>0</v>
      </c>
      <c r="D1656" s="95" t="s">
        <v>555</v>
      </c>
      <c r="E1656" s="95">
        <f t="shared" si="105"/>
        <v>0</v>
      </c>
      <c r="F1656" s="95">
        <v>10094</v>
      </c>
      <c r="G1656" s="95">
        <f t="shared" si="104"/>
        <v>0</v>
      </c>
      <c r="J1656" s="91" t="s">
        <v>110</v>
      </c>
      <c r="K1656" s="91"/>
      <c r="L1656" s="91"/>
      <c r="M1656" s="91"/>
      <c r="N1656" s="91"/>
      <c r="O1656" s="91"/>
      <c r="P1656" s="91"/>
      <c r="Q1656" s="91"/>
      <c r="R1656" s="91"/>
      <c r="S1656" s="91"/>
    </row>
    <row r="1657" spans="1:19" hidden="1" x14ac:dyDescent="0.2">
      <c r="A1657" s="95" t="s">
        <v>619</v>
      </c>
      <c r="B1657" s="95">
        <f>_xlfn.XLOOKUP(D1657,'H O L D S'!S:S,'H O L D S'!K:K,0)</f>
        <v>0</v>
      </c>
      <c r="C1657" s="95">
        <f>_xlfn.XLOOKUP(J1657,'F U L L   S E T S  (-10%)'!T:T,'F U L L   S E T S  (-10%)'!L:L,0)+_xlfn.XLOOKUP(J1657,'H O L D S'!S:S,'H O L D S'!K:K,0)</f>
        <v>0</v>
      </c>
      <c r="D1657" s="95" t="s">
        <v>557</v>
      </c>
      <c r="E1657" s="95">
        <f t="shared" si="105"/>
        <v>0</v>
      </c>
      <c r="F1657" s="95">
        <v>10094</v>
      </c>
      <c r="G1657" s="95">
        <f t="shared" si="104"/>
        <v>0</v>
      </c>
      <c r="J1657" s="91" t="s">
        <v>110</v>
      </c>
      <c r="K1657" s="91"/>
      <c r="L1657" s="91"/>
      <c r="M1657" s="91"/>
      <c r="N1657" s="91"/>
      <c r="O1657" s="91"/>
      <c r="P1657" s="91"/>
      <c r="Q1657" s="91"/>
      <c r="R1657" s="91"/>
      <c r="S1657" s="91"/>
    </row>
    <row r="1658" spans="1:19" hidden="1" x14ac:dyDescent="0.2">
      <c r="A1658" s="95" t="s">
        <v>619</v>
      </c>
      <c r="B1658" s="95">
        <f>_xlfn.XLOOKUP(D1658,'H O L D S'!S:S,'H O L D S'!K:K,0)</f>
        <v>0</v>
      </c>
      <c r="C1658" s="95">
        <f>_xlfn.XLOOKUP(J1658,'F U L L   S E T S  (-10%)'!T:T,'F U L L   S E T S  (-10%)'!L:L,0)+_xlfn.XLOOKUP(J1658,'H O L D S'!S:S,'H O L D S'!K:K,0)</f>
        <v>0</v>
      </c>
      <c r="D1658" s="95" t="s">
        <v>559</v>
      </c>
      <c r="E1658" s="95">
        <f t="shared" si="105"/>
        <v>0</v>
      </c>
      <c r="F1658" s="95">
        <v>10094</v>
      </c>
      <c r="G1658" s="95">
        <f t="shared" si="104"/>
        <v>0</v>
      </c>
      <c r="J1658" s="91" t="s">
        <v>110</v>
      </c>
      <c r="K1658" s="91"/>
      <c r="L1658" s="91"/>
      <c r="M1658" s="91"/>
      <c r="N1658" s="91"/>
      <c r="O1658" s="91"/>
      <c r="P1658" s="91"/>
      <c r="Q1658" s="91"/>
      <c r="R1658" s="91"/>
      <c r="S1658" s="91"/>
    </row>
    <row r="1659" spans="1:19" hidden="1" x14ac:dyDescent="0.2">
      <c r="A1659" s="95" t="s">
        <v>619</v>
      </c>
      <c r="B1659" s="95">
        <f>_xlfn.XLOOKUP(D1659,'H O L D S'!S:S,'H O L D S'!K:K,0)</f>
        <v>0</v>
      </c>
      <c r="C1659" s="95">
        <f>_xlfn.XLOOKUP(J1659,'F U L L   S E T S  (-10%)'!T:T,'F U L L   S E T S  (-10%)'!L:L,0)+_xlfn.XLOOKUP(J1659,'H O L D S'!S:S,'H O L D S'!K:K,0)</f>
        <v>0</v>
      </c>
      <c r="D1659" s="95" t="s">
        <v>561</v>
      </c>
      <c r="E1659" s="95">
        <f t="shared" si="105"/>
        <v>0</v>
      </c>
      <c r="F1659" s="95">
        <v>10094</v>
      </c>
      <c r="G1659" s="95">
        <f t="shared" si="104"/>
        <v>0</v>
      </c>
      <c r="J1659" s="91" t="s">
        <v>110</v>
      </c>
      <c r="K1659" s="91"/>
      <c r="L1659" s="91"/>
      <c r="M1659" s="91"/>
      <c r="N1659" s="91"/>
      <c r="O1659" s="91"/>
      <c r="P1659" s="91"/>
      <c r="Q1659" s="91"/>
      <c r="R1659" s="91"/>
      <c r="S1659" s="91"/>
    </row>
    <row r="1660" spans="1:19" hidden="1" x14ac:dyDescent="0.2">
      <c r="A1660" s="95" t="s">
        <v>619</v>
      </c>
      <c r="B1660" s="95">
        <f>_xlfn.XLOOKUP(D1660,'H O L D S'!S:S,'H O L D S'!K:K,0)</f>
        <v>0</v>
      </c>
      <c r="C1660" s="95">
        <f>_xlfn.XLOOKUP(J1660,'F U L L   S E T S  (-10%)'!T:T,'F U L L   S E T S  (-10%)'!L:L,0)+_xlfn.XLOOKUP(J1660,'H O L D S'!S:S,'H O L D S'!K:K,0)</f>
        <v>0</v>
      </c>
      <c r="D1660" s="95" t="s">
        <v>563</v>
      </c>
      <c r="E1660" s="95">
        <f t="shared" si="105"/>
        <v>0</v>
      </c>
      <c r="F1660" s="95">
        <v>10094</v>
      </c>
      <c r="G1660" s="95">
        <f t="shared" si="104"/>
        <v>0</v>
      </c>
      <c r="J1660" s="91" t="s">
        <v>110</v>
      </c>
      <c r="K1660" s="91"/>
      <c r="L1660" s="91"/>
      <c r="M1660" s="91"/>
      <c r="N1660" s="91"/>
      <c r="O1660" s="91"/>
      <c r="P1660" s="91"/>
      <c r="Q1660" s="91"/>
      <c r="R1660" s="91"/>
      <c r="S1660" s="91"/>
    </row>
    <row r="1661" spans="1:19" hidden="1" x14ac:dyDescent="0.2">
      <c r="A1661" s="161" t="s">
        <v>619</v>
      </c>
      <c r="B1661" s="161">
        <f>_xlfn.XLOOKUP(D1661,'H O L D S'!S:S,'H O L D S'!L:L,0)</f>
        <v>0</v>
      </c>
      <c r="C1661" s="161">
        <f>_xlfn.XLOOKUP(J1661,'F U L L   S E T S  (-10%)'!T:T,'F U L L   S E T S  (-10%)'!M:M,0)+_xlfn.XLOOKUP(J1661,'H O L D S'!S:S,'H O L D S'!L:L,0)</f>
        <v>0</v>
      </c>
      <c r="D1661" s="161" t="s">
        <v>504</v>
      </c>
      <c r="E1661" s="161">
        <f t="shared" si="105"/>
        <v>0</v>
      </c>
      <c r="F1661" s="161">
        <v>10095</v>
      </c>
      <c r="G1661" s="161">
        <f t="shared" si="104"/>
        <v>0</v>
      </c>
      <c r="J1661" s="90" t="s">
        <v>108</v>
      </c>
      <c r="K1661" s="91"/>
      <c r="L1661" s="91"/>
      <c r="M1661" s="91"/>
      <c r="N1661" s="91"/>
      <c r="O1661" s="91"/>
      <c r="P1661" s="91"/>
      <c r="Q1661" s="91"/>
      <c r="R1661" s="91"/>
      <c r="S1661" s="91"/>
    </row>
    <row r="1662" spans="1:19" hidden="1" x14ac:dyDescent="0.2">
      <c r="A1662" s="95" t="s">
        <v>619</v>
      </c>
      <c r="B1662" s="95">
        <f>_xlfn.XLOOKUP(D1662,'H O L D S'!S:S,'H O L D S'!L:L,0)</f>
        <v>0</v>
      </c>
      <c r="C1662" s="95">
        <f>_xlfn.XLOOKUP(J1662,'F U L L   S E T S  (-10%)'!T:T,'F U L L   S E T S  (-10%)'!M:M,0)+_xlfn.XLOOKUP(J1662,'H O L D S'!S:S,'H O L D S'!L:L,0)</f>
        <v>0</v>
      </c>
      <c r="D1662" s="95" t="s">
        <v>506</v>
      </c>
      <c r="E1662" s="95">
        <f t="shared" si="105"/>
        <v>0</v>
      </c>
      <c r="F1662" s="95">
        <v>10095</v>
      </c>
      <c r="G1662" s="95">
        <f t="shared" si="104"/>
        <v>0</v>
      </c>
      <c r="J1662" s="90" t="s">
        <v>108</v>
      </c>
      <c r="K1662" s="91"/>
      <c r="L1662" s="91"/>
      <c r="M1662" s="91"/>
      <c r="N1662" s="91"/>
      <c r="O1662" s="91"/>
      <c r="P1662" s="91"/>
      <c r="Q1662" s="91"/>
      <c r="R1662" s="91"/>
      <c r="S1662" s="91"/>
    </row>
    <row r="1663" spans="1:19" hidden="1" x14ac:dyDescent="0.2">
      <c r="A1663" s="95" t="s">
        <v>619</v>
      </c>
      <c r="B1663" s="95">
        <f>_xlfn.XLOOKUP(D1663,'H O L D S'!S:S,'H O L D S'!L:L,0)</f>
        <v>0</v>
      </c>
      <c r="C1663" s="95">
        <f>_xlfn.XLOOKUP(J1663,'F U L L   S E T S  (-10%)'!T:T,'F U L L   S E T S  (-10%)'!M:M,0)+_xlfn.XLOOKUP(J1663,'H O L D S'!S:S,'H O L D S'!L:L,0)</f>
        <v>0</v>
      </c>
      <c r="D1663" s="95" t="s">
        <v>508</v>
      </c>
      <c r="E1663" s="95">
        <f t="shared" si="105"/>
        <v>0</v>
      </c>
      <c r="F1663" s="95">
        <v>10095</v>
      </c>
      <c r="G1663" s="95">
        <f t="shared" si="104"/>
        <v>0</v>
      </c>
      <c r="J1663" s="90" t="s">
        <v>108</v>
      </c>
      <c r="K1663" s="91"/>
      <c r="L1663" s="91"/>
      <c r="M1663" s="91"/>
      <c r="N1663" s="91"/>
      <c r="O1663" s="91"/>
      <c r="P1663" s="91"/>
      <c r="Q1663" s="91"/>
      <c r="R1663" s="91"/>
      <c r="S1663" s="91"/>
    </row>
    <row r="1664" spans="1:19" hidden="1" x14ac:dyDescent="0.2">
      <c r="A1664" s="95" t="s">
        <v>619</v>
      </c>
      <c r="B1664" s="95">
        <f>_xlfn.XLOOKUP(D1664,'H O L D S'!S:S,'H O L D S'!L:L,0)</f>
        <v>0</v>
      </c>
      <c r="C1664" s="95">
        <f>_xlfn.XLOOKUP(J1664,'F U L L   S E T S  (-10%)'!T:T,'F U L L   S E T S  (-10%)'!M:M,0)+_xlfn.XLOOKUP(J1664,'H O L D S'!S:S,'H O L D S'!L:L,0)</f>
        <v>0</v>
      </c>
      <c r="D1664" s="95" t="s">
        <v>510</v>
      </c>
      <c r="E1664" s="95">
        <f t="shared" si="105"/>
        <v>0</v>
      </c>
      <c r="F1664" s="95">
        <v>10095</v>
      </c>
      <c r="G1664" s="95">
        <f t="shared" si="104"/>
        <v>0</v>
      </c>
      <c r="J1664" s="90" t="s">
        <v>108</v>
      </c>
      <c r="K1664" s="91"/>
      <c r="L1664" s="91"/>
      <c r="M1664" s="91"/>
      <c r="N1664" s="91"/>
      <c r="O1664" s="91"/>
      <c r="P1664" s="91"/>
      <c r="Q1664" s="91"/>
      <c r="R1664" s="91"/>
      <c r="S1664" s="91"/>
    </row>
    <row r="1665" spans="1:19" hidden="1" x14ac:dyDescent="0.2">
      <c r="A1665" s="95" t="s">
        <v>619</v>
      </c>
      <c r="B1665" s="95">
        <f>_xlfn.XLOOKUP(D1665,'H O L D S'!S:S,'H O L D S'!L:L,0)</f>
        <v>0</v>
      </c>
      <c r="C1665" s="95">
        <f>_xlfn.XLOOKUP(J1665,'F U L L   S E T S  (-10%)'!T:T,'F U L L   S E T S  (-10%)'!M:M,0)+_xlfn.XLOOKUP(J1665,'H O L D S'!S:S,'H O L D S'!L:L,0)</f>
        <v>0</v>
      </c>
      <c r="D1665" s="95" t="s">
        <v>512</v>
      </c>
      <c r="E1665" s="95">
        <f t="shared" si="105"/>
        <v>0</v>
      </c>
      <c r="F1665" s="95">
        <v>10095</v>
      </c>
      <c r="G1665" s="95">
        <f t="shared" si="104"/>
        <v>0</v>
      </c>
      <c r="J1665" s="90" t="s">
        <v>108</v>
      </c>
      <c r="K1665" s="91"/>
      <c r="L1665" s="91"/>
      <c r="M1665" s="91"/>
      <c r="N1665" s="91"/>
      <c r="O1665" s="91"/>
      <c r="P1665" s="91"/>
      <c r="Q1665" s="91"/>
      <c r="R1665" s="91"/>
      <c r="S1665" s="91"/>
    </row>
    <row r="1666" spans="1:19" hidden="1" x14ac:dyDescent="0.2">
      <c r="A1666" s="95" t="s">
        <v>619</v>
      </c>
      <c r="B1666" s="95">
        <f>_xlfn.XLOOKUP(D1666,'H O L D S'!S:S,'H O L D S'!L:L,0)</f>
        <v>0</v>
      </c>
      <c r="C1666" s="95">
        <f>_xlfn.XLOOKUP(J1666,'F U L L   S E T S  (-10%)'!T:T,'F U L L   S E T S  (-10%)'!M:M,0)+_xlfn.XLOOKUP(J1666,'H O L D S'!S:S,'H O L D S'!L:L,0)</f>
        <v>0</v>
      </c>
      <c r="D1666" s="95" t="s">
        <v>514</v>
      </c>
      <c r="E1666" s="95">
        <f t="shared" si="105"/>
        <v>0</v>
      </c>
      <c r="F1666" s="95">
        <v>10095</v>
      </c>
      <c r="G1666" s="95">
        <f t="shared" ref="G1666:G1729" si="106">IF(C1666&gt;0,10*C1666/E1666,0)</f>
        <v>0</v>
      </c>
      <c r="J1666" s="90" t="s">
        <v>108</v>
      </c>
      <c r="K1666" s="91"/>
      <c r="L1666" s="91"/>
      <c r="M1666" s="91"/>
      <c r="N1666" s="91"/>
      <c r="O1666" s="91"/>
      <c r="P1666" s="91"/>
      <c r="Q1666" s="91"/>
      <c r="R1666" s="91"/>
      <c r="S1666" s="91"/>
    </row>
    <row r="1667" spans="1:19" hidden="1" x14ac:dyDescent="0.2">
      <c r="A1667" s="95" t="s">
        <v>619</v>
      </c>
      <c r="B1667" s="95">
        <f>_xlfn.XLOOKUP(D1667,'H O L D S'!S:S,'H O L D S'!L:L,0)</f>
        <v>0</v>
      </c>
      <c r="C1667" s="95">
        <f>_xlfn.XLOOKUP(J1667,'F U L L   S E T S  (-10%)'!T:T,'F U L L   S E T S  (-10%)'!M:M,0)+_xlfn.XLOOKUP(J1667,'H O L D S'!S:S,'H O L D S'!L:L,0)</f>
        <v>0</v>
      </c>
      <c r="D1667" s="95" t="s">
        <v>516</v>
      </c>
      <c r="E1667" s="95">
        <f t="shared" si="105"/>
        <v>0</v>
      </c>
      <c r="F1667" s="95">
        <v>10095</v>
      </c>
      <c r="G1667" s="95">
        <f t="shared" si="106"/>
        <v>0</v>
      </c>
      <c r="J1667" s="90" t="s">
        <v>108</v>
      </c>
      <c r="K1667" s="91"/>
      <c r="L1667" s="91"/>
      <c r="M1667" s="91"/>
      <c r="N1667" s="91"/>
      <c r="O1667" s="91"/>
      <c r="P1667" s="91"/>
      <c r="Q1667" s="91"/>
      <c r="R1667" s="91"/>
      <c r="S1667" s="91"/>
    </row>
    <row r="1668" spans="1:19" hidden="1" x14ac:dyDescent="0.2">
      <c r="A1668" s="95" t="s">
        <v>619</v>
      </c>
      <c r="B1668" s="95">
        <f>_xlfn.XLOOKUP(D1668,'H O L D S'!S:S,'H O L D S'!L:L,0)</f>
        <v>0</v>
      </c>
      <c r="C1668" s="95">
        <f>_xlfn.XLOOKUP(J1668,'F U L L   S E T S  (-10%)'!T:T,'F U L L   S E T S  (-10%)'!M:M,0)+_xlfn.XLOOKUP(J1668,'H O L D S'!S:S,'H O L D S'!L:L,0)</f>
        <v>0</v>
      </c>
      <c r="D1668" s="95" t="s">
        <v>518</v>
      </c>
      <c r="E1668" s="95">
        <f t="shared" si="105"/>
        <v>0</v>
      </c>
      <c r="F1668" s="95">
        <v>10095</v>
      </c>
      <c r="G1668" s="95">
        <f t="shared" si="106"/>
        <v>0</v>
      </c>
      <c r="J1668" s="90" t="s">
        <v>108</v>
      </c>
      <c r="K1668" s="91"/>
      <c r="L1668" s="91"/>
      <c r="M1668" s="91"/>
      <c r="N1668" s="91"/>
      <c r="O1668" s="91"/>
      <c r="P1668" s="91"/>
      <c r="Q1668" s="91"/>
      <c r="R1668" s="91"/>
      <c r="S1668" s="91"/>
    </row>
    <row r="1669" spans="1:19" hidden="1" x14ac:dyDescent="0.2">
      <c r="A1669" s="95" t="s">
        <v>619</v>
      </c>
      <c r="B1669" s="95">
        <f>_xlfn.XLOOKUP(D1669,'H O L D S'!S:S,'H O L D S'!L:L,0)</f>
        <v>0</v>
      </c>
      <c r="C1669" s="95">
        <f>_xlfn.XLOOKUP(J1669,'F U L L   S E T S  (-10%)'!T:T,'F U L L   S E T S  (-10%)'!M:M,0)+_xlfn.XLOOKUP(J1669,'H O L D S'!S:S,'H O L D S'!L:L,0)</f>
        <v>0</v>
      </c>
      <c r="D1669" s="95" t="s">
        <v>520</v>
      </c>
      <c r="E1669" s="95">
        <f t="shared" si="105"/>
        <v>0</v>
      </c>
      <c r="F1669" s="95">
        <v>10095</v>
      </c>
      <c r="G1669" s="95">
        <f t="shared" si="106"/>
        <v>0</v>
      </c>
      <c r="J1669" s="90" t="s">
        <v>108</v>
      </c>
      <c r="K1669" s="91"/>
      <c r="L1669" s="91"/>
      <c r="M1669" s="91"/>
      <c r="N1669" s="91"/>
      <c r="O1669" s="91"/>
      <c r="P1669" s="91"/>
      <c r="Q1669" s="91"/>
      <c r="R1669" s="91"/>
      <c r="S1669" s="91"/>
    </row>
    <row r="1670" spans="1:19" hidden="1" x14ac:dyDescent="0.2">
      <c r="A1670" s="95" t="s">
        <v>619</v>
      </c>
      <c r="B1670" s="95">
        <f>_xlfn.XLOOKUP(D1670,'H O L D S'!S:S,'H O L D S'!L:L,0)</f>
        <v>0</v>
      </c>
      <c r="C1670" s="95">
        <f>_xlfn.XLOOKUP(J1670,'F U L L   S E T S  (-10%)'!T:T,'F U L L   S E T S  (-10%)'!M:M,0)+_xlfn.XLOOKUP(J1670,'H O L D S'!S:S,'H O L D S'!L:L,0)</f>
        <v>0</v>
      </c>
      <c r="D1670" s="95" t="s">
        <v>522</v>
      </c>
      <c r="E1670" s="95">
        <f t="shared" si="105"/>
        <v>0</v>
      </c>
      <c r="F1670" s="95">
        <v>10095</v>
      </c>
      <c r="G1670" s="95">
        <f t="shared" si="106"/>
        <v>0</v>
      </c>
      <c r="J1670" s="90" t="s">
        <v>108</v>
      </c>
      <c r="K1670" s="91"/>
      <c r="L1670" s="91"/>
      <c r="M1670" s="91"/>
      <c r="N1670" s="91"/>
      <c r="O1670" s="91"/>
      <c r="P1670" s="91"/>
      <c r="Q1670" s="91"/>
      <c r="R1670" s="91"/>
      <c r="S1670" s="91"/>
    </row>
    <row r="1671" spans="1:19" hidden="1" x14ac:dyDescent="0.2">
      <c r="A1671" s="95" t="s">
        <v>619</v>
      </c>
      <c r="B1671" s="95">
        <f>_xlfn.XLOOKUP(D1671,'H O L D S'!S:S,'H O L D S'!L:L,0)</f>
        <v>0</v>
      </c>
      <c r="C1671" s="95">
        <f>_xlfn.XLOOKUP(J1671,'F U L L   S E T S  (-10%)'!T:T,'F U L L   S E T S  (-10%)'!M:M,0)+_xlfn.XLOOKUP(J1671,'H O L D S'!S:S,'H O L D S'!L:L,0)</f>
        <v>0</v>
      </c>
      <c r="D1671" s="95" t="s">
        <v>524</v>
      </c>
      <c r="E1671" s="95">
        <f t="shared" si="105"/>
        <v>0</v>
      </c>
      <c r="F1671" s="95">
        <v>10095</v>
      </c>
      <c r="G1671" s="95">
        <f t="shared" si="106"/>
        <v>0</v>
      </c>
      <c r="J1671" s="90" t="s">
        <v>108</v>
      </c>
      <c r="K1671" s="91"/>
      <c r="L1671" s="91"/>
      <c r="M1671" s="91"/>
      <c r="N1671" s="91"/>
      <c r="O1671" s="91"/>
      <c r="P1671" s="91"/>
      <c r="Q1671" s="91"/>
      <c r="R1671" s="91"/>
      <c r="S1671" s="91"/>
    </row>
    <row r="1672" spans="1:19" hidden="1" x14ac:dyDescent="0.2">
      <c r="A1672" s="163" t="s">
        <v>619</v>
      </c>
      <c r="B1672" s="163">
        <f>_xlfn.XLOOKUP(D1672,'H O L D S'!S:S,'H O L D S'!L:L,0)</f>
        <v>0</v>
      </c>
      <c r="C1672" s="163">
        <f>_xlfn.XLOOKUP(J1672,'F U L L   S E T S  (-10%)'!T:T,'F U L L   S E T S  (-10%)'!M:M,0)+_xlfn.XLOOKUP(J1672,'H O L D S'!S:S,'H O L D S'!L:L,0)</f>
        <v>0</v>
      </c>
      <c r="D1672" s="163" t="s">
        <v>527</v>
      </c>
      <c r="E1672" s="163">
        <f t="shared" si="105"/>
        <v>0</v>
      </c>
      <c r="F1672" s="163">
        <v>10095</v>
      </c>
      <c r="G1672" s="161">
        <f t="shared" si="106"/>
        <v>0</v>
      </c>
      <c r="J1672" s="91" t="s">
        <v>110</v>
      </c>
      <c r="K1672" s="91"/>
      <c r="L1672" s="91"/>
      <c r="M1672" s="91"/>
      <c r="N1672" s="91"/>
      <c r="O1672" s="91"/>
      <c r="P1672" s="91"/>
      <c r="Q1672" s="91"/>
      <c r="R1672" s="91"/>
      <c r="S1672" s="91"/>
    </row>
    <row r="1673" spans="1:19" hidden="1" x14ac:dyDescent="0.2">
      <c r="A1673" s="95" t="s">
        <v>619</v>
      </c>
      <c r="B1673" s="95">
        <f>_xlfn.XLOOKUP(D1673,'H O L D S'!S:S,'H O L D S'!L:L,0)</f>
        <v>0</v>
      </c>
      <c r="C1673" s="95">
        <f>_xlfn.XLOOKUP(J1673,'F U L L   S E T S  (-10%)'!T:T,'F U L L   S E T S  (-10%)'!M:M,0)+_xlfn.XLOOKUP(J1673,'H O L D S'!S:S,'H O L D S'!L:L,0)</f>
        <v>0</v>
      </c>
      <c r="D1673" s="95" t="s">
        <v>529</v>
      </c>
      <c r="E1673" s="95">
        <f t="shared" si="105"/>
        <v>0</v>
      </c>
      <c r="F1673" s="95">
        <v>10095</v>
      </c>
      <c r="G1673" s="95">
        <f t="shared" si="106"/>
        <v>0</v>
      </c>
      <c r="J1673" s="91" t="s">
        <v>110</v>
      </c>
      <c r="K1673" s="91"/>
      <c r="L1673" s="91"/>
      <c r="M1673" s="91"/>
      <c r="N1673" s="91"/>
      <c r="O1673" s="91"/>
      <c r="P1673" s="91"/>
      <c r="Q1673" s="91"/>
      <c r="R1673" s="91"/>
      <c r="S1673" s="91"/>
    </row>
    <row r="1674" spans="1:19" hidden="1" x14ac:dyDescent="0.2">
      <c r="A1674" s="95" t="s">
        <v>619</v>
      </c>
      <c r="B1674" s="95">
        <f>_xlfn.XLOOKUP(D1674,'H O L D S'!S:S,'H O L D S'!L:L,0)</f>
        <v>0</v>
      </c>
      <c r="C1674" s="95">
        <f>_xlfn.XLOOKUP(J1674,'F U L L   S E T S  (-10%)'!T:T,'F U L L   S E T S  (-10%)'!M:M,0)+_xlfn.XLOOKUP(J1674,'H O L D S'!S:S,'H O L D S'!L:L,0)</f>
        <v>0</v>
      </c>
      <c r="D1674" s="95" t="s">
        <v>531</v>
      </c>
      <c r="E1674" s="95">
        <f t="shared" si="105"/>
        <v>0</v>
      </c>
      <c r="F1674" s="95">
        <v>10095</v>
      </c>
      <c r="G1674" s="95">
        <f t="shared" si="106"/>
        <v>0</v>
      </c>
      <c r="J1674" s="91" t="s">
        <v>110</v>
      </c>
      <c r="K1674" s="91"/>
      <c r="L1674" s="91"/>
      <c r="M1674" s="91"/>
      <c r="N1674" s="91"/>
      <c r="O1674" s="91"/>
      <c r="P1674" s="91"/>
      <c r="Q1674" s="91"/>
      <c r="R1674" s="91"/>
      <c r="S1674" s="91"/>
    </row>
    <row r="1675" spans="1:19" hidden="1" x14ac:dyDescent="0.2">
      <c r="A1675" s="95" t="s">
        <v>619</v>
      </c>
      <c r="B1675" s="95">
        <f>_xlfn.XLOOKUP(D1675,'H O L D S'!S:S,'H O L D S'!L:L,0)</f>
        <v>0</v>
      </c>
      <c r="C1675" s="95">
        <f>_xlfn.XLOOKUP(J1675,'F U L L   S E T S  (-10%)'!T:T,'F U L L   S E T S  (-10%)'!M:M,0)+_xlfn.XLOOKUP(J1675,'H O L D S'!S:S,'H O L D S'!L:L,0)</f>
        <v>0</v>
      </c>
      <c r="D1675" s="95" t="s">
        <v>533</v>
      </c>
      <c r="E1675" s="95">
        <f t="shared" si="105"/>
        <v>0</v>
      </c>
      <c r="F1675" s="95">
        <v>10095</v>
      </c>
      <c r="G1675" s="95">
        <f t="shared" si="106"/>
        <v>0</v>
      </c>
      <c r="J1675" s="91" t="s">
        <v>110</v>
      </c>
      <c r="K1675" s="91"/>
      <c r="L1675" s="91"/>
      <c r="M1675" s="91"/>
      <c r="N1675" s="91"/>
      <c r="O1675" s="91"/>
      <c r="P1675" s="91"/>
      <c r="Q1675" s="91"/>
      <c r="R1675" s="91"/>
      <c r="S1675" s="91"/>
    </row>
    <row r="1676" spans="1:19" hidden="1" x14ac:dyDescent="0.2">
      <c r="A1676" s="95" t="s">
        <v>619</v>
      </c>
      <c r="B1676" s="95">
        <f>_xlfn.XLOOKUP(D1676,'H O L D S'!S:S,'H O L D S'!L:L,0)</f>
        <v>0</v>
      </c>
      <c r="C1676" s="95">
        <f>_xlfn.XLOOKUP(J1676,'F U L L   S E T S  (-10%)'!T:T,'F U L L   S E T S  (-10%)'!M:M,0)+_xlfn.XLOOKUP(J1676,'H O L D S'!S:S,'H O L D S'!L:L,0)</f>
        <v>0</v>
      </c>
      <c r="D1676" s="95" t="s">
        <v>535</v>
      </c>
      <c r="E1676" s="95">
        <f t="shared" si="105"/>
        <v>0</v>
      </c>
      <c r="F1676" s="95">
        <v>10095</v>
      </c>
      <c r="G1676" s="95">
        <f t="shared" si="106"/>
        <v>0</v>
      </c>
      <c r="J1676" s="91" t="s">
        <v>110</v>
      </c>
      <c r="K1676" s="91"/>
      <c r="L1676" s="91"/>
      <c r="M1676" s="91"/>
      <c r="N1676" s="91"/>
      <c r="O1676" s="91"/>
      <c r="P1676" s="91"/>
      <c r="Q1676" s="91"/>
      <c r="R1676" s="91"/>
      <c r="S1676" s="91"/>
    </row>
    <row r="1677" spans="1:19" hidden="1" x14ac:dyDescent="0.2">
      <c r="A1677" s="95" t="s">
        <v>619</v>
      </c>
      <c r="B1677" s="95">
        <f>_xlfn.XLOOKUP(D1677,'H O L D S'!S:S,'H O L D S'!L:L,0)</f>
        <v>0</v>
      </c>
      <c r="C1677" s="95">
        <f>_xlfn.XLOOKUP(J1677,'F U L L   S E T S  (-10%)'!T:T,'F U L L   S E T S  (-10%)'!M:M,0)+_xlfn.XLOOKUP(J1677,'H O L D S'!S:S,'H O L D S'!L:L,0)</f>
        <v>0</v>
      </c>
      <c r="D1677" s="95" t="s">
        <v>537</v>
      </c>
      <c r="E1677" s="95">
        <f t="shared" si="105"/>
        <v>0</v>
      </c>
      <c r="F1677" s="95">
        <v>10095</v>
      </c>
      <c r="G1677" s="95">
        <f t="shared" si="106"/>
        <v>0</v>
      </c>
      <c r="J1677" s="91" t="s">
        <v>110</v>
      </c>
      <c r="K1677" s="91"/>
      <c r="L1677" s="91"/>
      <c r="M1677" s="91"/>
      <c r="N1677" s="91"/>
      <c r="O1677" s="91"/>
      <c r="P1677" s="91"/>
      <c r="Q1677" s="91"/>
      <c r="R1677" s="91"/>
      <c r="S1677" s="91"/>
    </row>
    <row r="1678" spans="1:19" hidden="1" x14ac:dyDescent="0.2">
      <c r="A1678" s="95" t="s">
        <v>619</v>
      </c>
      <c r="B1678" s="95">
        <f>_xlfn.XLOOKUP(D1678,'H O L D S'!S:S,'H O L D S'!L:L,0)</f>
        <v>0</v>
      </c>
      <c r="C1678" s="95">
        <f>_xlfn.XLOOKUP(J1678,'F U L L   S E T S  (-10%)'!T:T,'F U L L   S E T S  (-10%)'!M:M,0)+_xlfn.XLOOKUP(J1678,'H O L D S'!S:S,'H O L D S'!L:L,0)</f>
        <v>0</v>
      </c>
      <c r="D1678" s="95" t="s">
        <v>539</v>
      </c>
      <c r="E1678" s="95">
        <f t="shared" si="105"/>
        <v>0</v>
      </c>
      <c r="F1678" s="95">
        <v>10095</v>
      </c>
      <c r="G1678" s="95">
        <f t="shared" si="106"/>
        <v>0</v>
      </c>
      <c r="J1678" s="91" t="s">
        <v>110</v>
      </c>
      <c r="K1678" s="91"/>
      <c r="L1678" s="91"/>
      <c r="M1678" s="91"/>
      <c r="N1678" s="91"/>
      <c r="O1678" s="91"/>
      <c r="P1678" s="91"/>
      <c r="Q1678" s="91"/>
      <c r="R1678" s="91"/>
      <c r="S1678" s="91"/>
    </row>
    <row r="1679" spans="1:19" hidden="1" x14ac:dyDescent="0.2">
      <c r="A1679" s="95" t="s">
        <v>619</v>
      </c>
      <c r="B1679" s="95">
        <f>_xlfn.XLOOKUP(D1679,'H O L D S'!S:S,'H O L D S'!L:L,0)</f>
        <v>0</v>
      </c>
      <c r="C1679" s="95">
        <f>_xlfn.XLOOKUP(J1679,'F U L L   S E T S  (-10%)'!T:T,'F U L L   S E T S  (-10%)'!M:M,0)+_xlfn.XLOOKUP(J1679,'H O L D S'!S:S,'H O L D S'!L:L,0)</f>
        <v>0</v>
      </c>
      <c r="D1679" s="95" t="s">
        <v>541</v>
      </c>
      <c r="E1679" s="95">
        <f t="shared" si="105"/>
        <v>0</v>
      </c>
      <c r="F1679" s="95">
        <v>10095</v>
      </c>
      <c r="G1679" s="95">
        <f t="shared" si="106"/>
        <v>0</v>
      </c>
      <c r="J1679" s="91" t="s">
        <v>110</v>
      </c>
      <c r="K1679" s="91"/>
      <c r="L1679" s="91"/>
      <c r="M1679" s="91"/>
      <c r="N1679" s="91"/>
      <c r="O1679" s="91"/>
      <c r="P1679" s="91"/>
      <c r="Q1679" s="91"/>
      <c r="R1679" s="91"/>
      <c r="S1679" s="91"/>
    </row>
    <row r="1680" spans="1:19" hidden="1" x14ac:dyDescent="0.2">
      <c r="A1680" s="95" t="s">
        <v>619</v>
      </c>
      <c r="B1680" s="95">
        <f>_xlfn.XLOOKUP(D1680,'H O L D S'!S:S,'H O L D S'!L:L,0)</f>
        <v>0</v>
      </c>
      <c r="C1680" s="95">
        <f>_xlfn.XLOOKUP(J1680,'F U L L   S E T S  (-10%)'!T:T,'F U L L   S E T S  (-10%)'!M:M,0)+_xlfn.XLOOKUP(J1680,'H O L D S'!S:S,'H O L D S'!L:L,0)</f>
        <v>0</v>
      </c>
      <c r="D1680" s="95" t="s">
        <v>543</v>
      </c>
      <c r="E1680" s="95">
        <f t="shared" si="105"/>
        <v>0</v>
      </c>
      <c r="F1680" s="95">
        <v>10095</v>
      </c>
      <c r="G1680" s="95">
        <f t="shared" si="106"/>
        <v>0</v>
      </c>
      <c r="J1680" s="91" t="s">
        <v>110</v>
      </c>
      <c r="K1680" s="91"/>
      <c r="L1680" s="91"/>
      <c r="M1680" s="91"/>
      <c r="N1680" s="91"/>
      <c r="O1680" s="91"/>
      <c r="P1680" s="91"/>
      <c r="Q1680" s="91"/>
      <c r="R1680" s="91"/>
      <c r="S1680" s="91"/>
    </row>
    <row r="1681" spans="1:19" hidden="1" x14ac:dyDescent="0.2">
      <c r="A1681" s="95" t="s">
        <v>619</v>
      </c>
      <c r="B1681" s="95">
        <f>_xlfn.XLOOKUP(D1681,'H O L D S'!S:S,'H O L D S'!L:L,0)</f>
        <v>0</v>
      </c>
      <c r="C1681" s="95">
        <f>_xlfn.XLOOKUP(J1681,'F U L L   S E T S  (-10%)'!T:T,'F U L L   S E T S  (-10%)'!M:M,0)+_xlfn.XLOOKUP(J1681,'H O L D S'!S:S,'H O L D S'!L:L,0)</f>
        <v>0</v>
      </c>
      <c r="D1681" s="95" t="s">
        <v>545</v>
      </c>
      <c r="E1681" s="95">
        <f t="shared" si="105"/>
        <v>0</v>
      </c>
      <c r="F1681" s="95">
        <v>10095</v>
      </c>
      <c r="G1681" s="95">
        <f t="shared" si="106"/>
        <v>0</v>
      </c>
      <c r="J1681" s="91" t="s">
        <v>110</v>
      </c>
      <c r="K1681" s="91"/>
      <c r="L1681" s="91"/>
      <c r="M1681" s="91"/>
      <c r="N1681" s="91"/>
      <c r="O1681" s="91"/>
      <c r="P1681" s="91"/>
      <c r="Q1681" s="91"/>
      <c r="R1681" s="91"/>
      <c r="S1681" s="91"/>
    </row>
    <row r="1682" spans="1:19" hidden="1" x14ac:dyDescent="0.2">
      <c r="A1682" s="95" t="s">
        <v>619</v>
      </c>
      <c r="B1682" s="95">
        <f>_xlfn.XLOOKUP(D1682,'H O L D S'!S:S,'H O L D S'!L:L,0)</f>
        <v>0</v>
      </c>
      <c r="C1682" s="95">
        <f>_xlfn.XLOOKUP(J1682,'F U L L   S E T S  (-10%)'!T:T,'F U L L   S E T S  (-10%)'!M:M,0)+_xlfn.XLOOKUP(J1682,'H O L D S'!S:S,'H O L D S'!L:L,0)</f>
        <v>0</v>
      </c>
      <c r="D1682" s="95" t="s">
        <v>547</v>
      </c>
      <c r="E1682" s="95">
        <f t="shared" si="105"/>
        <v>0</v>
      </c>
      <c r="F1682" s="95">
        <v>10095</v>
      </c>
      <c r="G1682" s="95">
        <f t="shared" si="106"/>
        <v>0</v>
      </c>
      <c r="J1682" s="91" t="s">
        <v>110</v>
      </c>
      <c r="K1682" s="91"/>
      <c r="L1682" s="91"/>
      <c r="M1682" s="91"/>
      <c r="N1682" s="91"/>
      <c r="O1682" s="91"/>
      <c r="P1682" s="91"/>
      <c r="Q1682" s="91"/>
      <c r="R1682" s="91"/>
      <c r="S1682" s="91"/>
    </row>
    <row r="1683" spans="1:19" hidden="1" x14ac:dyDescent="0.2">
      <c r="A1683" s="95" t="s">
        <v>619</v>
      </c>
      <c r="B1683" s="95">
        <f>_xlfn.XLOOKUP(D1683,'H O L D S'!S:S,'H O L D S'!L:L,0)</f>
        <v>0</v>
      </c>
      <c r="C1683" s="95">
        <f>_xlfn.XLOOKUP(J1683,'F U L L   S E T S  (-10%)'!T:T,'F U L L   S E T S  (-10%)'!M:M,0)+_xlfn.XLOOKUP(J1683,'H O L D S'!S:S,'H O L D S'!L:L,0)</f>
        <v>0</v>
      </c>
      <c r="D1683" s="95" t="s">
        <v>549</v>
      </c>
      <c r="E1683" s="95">
        <f t="shared" si="105"/>
        <v>0</v>
      </c>
      <c r="F1683" s="95">
        <v>10095</v>
      </c>
      <c r="G1683" s="95">
        <f t="shared" si="106"/>
        <v>0</v>
      </c>
      <c r="J1683" s="91" t="s">
        <v>110</v>
      </c>
      <c r="K1683" s="91"/>
      <c r="L1683" s="91"/>
      <c r="M1683" s="91"/>
      <c r="N1683" s="91"/>
      <c r="O1683" s="91"/>
      <c r="P1683" s="91"/>
      <c r="Q1683" s="91"/>
      <c r="R1683" s="91"/>
      <c r="S1683" s="91"/>
    </row>
    <row r="1684" spans="1:19" hidden="1" x14ac:dyDescent="0.2">
      <c r="A1684" s="95" t="s">
        <v>619</v>
      </c>
      <c r="B1684" s="95">
        <f>_xlfn.XLOOKUP(D1684,'H O L D S'!S:S,'H O L D S'!L:L,0)</f>
        <v>0</v>
      </c>
      <c r="C1684" s="95">
        <f>_xlfn.XLOOKUP(J1684,'F U L L   S E T S  (-10%)'!T:T,'F U L L   S E T S  (-10%)'!M:M,0)+_xlfn.XLOOKUP(J1684,'H O L D S'!S:S,'H O L D S'!L:L,0)</f>
        <v>0</v>
      </c>
      <c r="D1684" s="95" t="s">
        <v>551</v>
      </c>
      <c r="E1684" s="95">
        <f t="shared" si="105"/>
        <v>0</v>
      </c>
      <c r="F1684" s="95">
        <v>10095</v>
      </c>
      <c r="G1684" s="95">
        <f t="shared" si="106"/>
        <v>0</v>
      </c>
      <c r="J1684" s="91" t="s">
        <v>110</v>
      </c>
      <c r="K1684" s="91"/>
      <c r="L1684" s="91"/>
      <c r="M1684" s="91"/>
      <c r="N1684" s="91"/>
      <c r="O1684" s="91"/>
      <c r="P1684" s="91"/>
      <c r="Q1684" s="91"/>
      <c r="R1684" s="91"/>
      <c r="S1684" s="91"/>
    </row>
    <row r="1685" spans="1:19" hidden="1" x14ac:dyDescent="0.2">
      <c r="A1685" s="95" t="s">
        <v>619</v>
      </c>
      <c r="B1685" s="95">
        <f>_xlfn.XLOOKUP(D1685,'H O L D S'!S:S,'H O L D S'!L:L,0)</f>
        <v>0</v>
      </c>
      <c r="C1685" s="95">
        <f>_xlfn.XLOOKUP(J1685,'F U L L   S E T S  (-10%)'!T:T,'F U L L   S E T S  (-10%)'!M:M,0)+_xlfn.XLOOKUP(J1685,'H O L D S'!S:S,'H O L D S'!L:L,0)</f>
        <v>0</v>
      </c>
      <c r="D1685" s="95" t="s">
        <v>553</v>
      </c>
      <c r="E1685" s="95">
        <f t="shared" si="105"/>
        <v>0</v>
      </c>
      <c r="F1685" s="95">
        <v>10095</v>
      </c>
      <c r="G1685" s="95">
        <f t="shared" si="106"/>
        <v>0</v>
      </c>
      <c r="J1685" s="91" t="s">
        <v>110</v>
      </c>
      <c r="K1685" s="91"/>
      <c r="L1685" s="91"/>
      <c r="M1685" s="91"/>
      <c r="N1685" s="91"/>
      <c r="O1685" s="91"/>
      <c r="P1685" s="91"/>
      <c r="Q1685" s="91"/>
      <c r="R1685" s="91"/>
      <c r="S1685" s="91"/>
    </row>
    <row r="1686" spans="1:19" hidden="1" x14ac:dyDescent="0.2">
      <c r="A1686" s="95" t="s">
        <v>619</v>
      </c>
      <c r="B1686" s="95">
        <f>_xlfn.XLOOKUP(D1686,'H O L D S'!S:S,'H O L D S'!L:L,0)</f>
        <v>0</v>
      </c>
      <c r="C1686" s="95">
        <f>_xlfn.XLOOKUP(J1686,'F U L L   S E T S  (-10%)'!T:T,'F U L L   S E T S  (-10%)'!M:M,0)+_xlfn.XLOOKUP(J1686,'H O L D S'!S:S,'H O L D S'!L:L,0)</f>
        <v>0</v>
      </c>
      <c r="D1686" s="95" t="s">
        <v>555</v>
      </c>
      <c r="E1686" s="95">
        <f t="shared" si="105"/>
        <v>0</v>
      </c>
      <c r="F1686" s="95">
        <v>10095</v>
      </c>
      <c r="G1686" s="95">
        <f t="shared" si="106"/>
        <v>0</v>
      </c>
      <c r="J1686" s="91" t="s">
        <v>110</v>
      </c>
      <c r="K1686" s="91"/>
      <c r="L1686" s="91"/>
      <c r="M1686" s="91"/>
      <c r="N1686" s="91"/>
      <c r="O1686" s="91"/>
      <c r="P1686" s="91"/>
      <c r="Q1686" s="91"/>
      <c r="R1686" s="91"/>
      <c r="S1686" s="91"/>
    </row>
    <row r="1687" spans="1:19" hidden="1" x14ac:dyDescent="0.2">
      <c r="A1687" s="95" t="s">
        <v>619</v>
      </c>
      <c r="B1687" s="95">
        <f>_xlfn.XLOOKUP(D1687,'H O L D S'!S:S,'H O L D S'!L:L,0)</f>
        <v>0</v>
      </c>
      <c r="C1687" s="95">
        <f>_xlfn.XLOOKUP(J1687,'F U L L   S E T S  (-10%)'!T:T,'F U L L   S E T S  (-10%)'!M:M,0)+_xlfn.XLOOKUP(J1687,'H O L D S'!S:S,'H O L D S'!L:L,0)</f>
        <v>0</v>
      </c>
      <c r="D1687" s="95" t="s">
        <v>557</v>
      </c>
      <c r="E1687" s="95">
        <f t="shared" ref="E1687:E1750" si="107">SUM(B1687:C1687)</f>
        <v>0</v>
      </c>
      <c r="F1687" s="95">
        <v>10095</v>
      </c>
      <c r="G1687" s="95">
        <f t="shared" si="106"/>
        <v>0</v>
      </c>
      <c r="J1687" s="91" t="s">
        <v>110</v>
      </c>
      <c r="K1687" s="91"/>
      <c r="L1687" s="91"/>
      <c r="M1687" s="91"/>
      <c r="N1687" s="91"/>
      <c r="O1687" s="91"/>
      <c r="P1687" s="91"/>
      <c r="Q1687" s="91"/>
      <c r="R1687" s="91"/>
      <c r="S1687" s="91"/>
    </row>
    <row r="1688" spans="1:19" hidden="1" x14ac:dyDescent="0.2">
      <c r="A1688" s="95" t="s">
        <v>619</v>
      </c>
      <c r="B1688" s="95">
        <f>_xlfn.XLOOKUP(D1688,'H O L D S'!S:S,'H O L D S'!L:L,0)</f>
        <v>0</v>
      </c>
      <c r="C1688" s="95">
        <f>_xlfn.XLOOKUP(J1688,'F U L L   S E T S  (-10%)'!T:T,'F U L L   S E T S  (-10%)'!M:M,0)+_xlfn.XLOOKUP(J1688,'H O L D S'!S:S,'H O L D S'!L:L,0)</f>
        <v>0</v>
      </c>
      <c r="D1688" s="95" t="s">
        <v>559</v>
      </c>
      <c r="E1688" s="95">
        <f t="shared" si="107"/>
        <v>0</v>
      </c>
      <c r="F1688" s="95">
        <v>10095</v>
      </c>
      <c r="G1688" s="95">
        <f t="shared" si="106"/>
        <v>0</v>
      </c>
      <c r="J1688" s="91" t="s">
        <v>110</v>
      </c>
      <c r="K1688" s="91"/>
      <c r="L1688" s="91"/>
      <c r="M1688" s="91"/>
      <c r="N1688" s="91"/>
      <c r="O1688" s="91"/>
      <c r="P1688" s="91"/>
      <c r="Q1688" s="91"/>
      <c r="R1688" s="91"/>
      <c r="S1688" s="91"/>
    </row>
    <row r="1689" spans="1:19" hidden="1" x14ac:dyDescent="0.2">
      <c r="A1689" s="95" t="s">
        <v>619</v>
      </c>
      <c r="B1689" s="95">
        <f>_xlfn.XLOOKUP(D1689,'H O L D S'!S:S,'H O L D S'!L:L,0)</f>
        <v>0</v>
      </c>
      <c r="C1689" s="95">
        <f>_xlfn.XLOOKUP(J1689,'F U L L   S E T S  (-10%)'!T:T,'F U L L   S E T S  (-10%)'!M:M,0)+_xlfn.XLOOKUP(J1689,'H O L D S'!S:S,'H O L D S'!L:L,0)</f>
        <v>0</v>
      </c>
      <c r="D1689" s="95" t="s">
        <v>561</v>
      </c>
      <c r="E1689" s="95">
        <f t="shared" si="107"/>
        <v>0</v>
      </c>
      <c r="F1689" s="95">
        <v>10095</v>
      </c>
      <c r="G1689" s="95">
        <f t="shared" si="106"/>
        <v>0</v>
      </c>
      <c r="J1689" s="91" t="s">
        <v>110</v>
      </c>
      <c r="K1689" s="91"/>
      <c r="L1689" s="91"/>
      <c r="M1689" s="91"/>
      <c r="N1689" s="91"/>
      <c r="O1689" s="91"/>
      <c r="P1689" s="91"/>
      <c r="Q1689" s="91"/>
      <c r="R1689" s="91"/>
      <c r="S1689" s="91"/>
    </row>
    <row r="1690" spans="1:19" hidden="1" x14ac:dyDescent="0.2">
      <c r="A1690" s="95" t="s">
        <v>619</v>
      </c>
      <c r="B1690" s="95">
        <f>_xlfn.XLOOKUP(D1690,'H O L D S'!S:S,'H O L D S'!L:L,0)</f>
        <v>0</v>
      </c>
      <c r="C1690" s="95">
        <f>_xlfn.XLOOKUP(J1690,'F U L L   S E T S  (-10%)'!T:T,'F U L L   S E T S  (-10%)'!M:M,0)+_xlfn.XLOOKUP(J1690,'H O L D S'!S:S,'H O L D S'!L:L,0)</f>
        <v>0</v>
      </c>
      <c r="D1690" s="95" t="s">
        <v>563</v>
      </c>
      <c r="E1690" s="95">
        <f t="shared" si="107"/>
        <v>0</v>
      </c>
      <c r="F1690" s="95">
        <v>10095</v>
      </c>
      <c r="G1690" s="95">
        <f t="shared" si="106"/>
        <v>0</v>
      </c>
      <c r="J1690" s="91" t="s">
        <v>110</v>
      </c>
      <c r="K1690" s="91"/>
      <c r="L1690" s="91"/>
      <c r="M1690" s="91"/>
      <c r="N1690" s="91"/>
      <c r="O1690" s="91"/>
      <c r="P1690" s="91"/>
      <c r="Q1690" s="91"/>
      <c r="R1690" s="91"/>
      <c r="S1690" s="91"/>
    </row>
    <row r="1691" spans="1:19" x14ac:dyDescent="0.2">
      <c r="A1691" s="161" t="s">
        <v>619</v>
      </c>
      <c r="B1691" s="161">
        <f>_xlfn.XLOOKUP(D1691,'H O L D S'!S:S,'H O L D S'!N:N,0)</f>
        <v>0</v>
      </c>
      <c r="C1691" s="161">
        <f>_xlfn.XLOOKUP(J1691,'F U L L   S E T S  (-10%)'!T:T,'F U L L   S E T S  (-10%)'!O:O,0)+_xlfn.XLOOKUP(J1691,'H O L D S'!S:S,'H O L D S'!N:N,0)</f>
        <v>0</v>
      </c>
      <c r="D1691" s="161" t="s">
        <v>504</v>
      </c>
      <c r="E1691" s="161">
        <f t="shared" si="107"/>
        <v>0</v>
      </c>
      <c r="F1691" s="161">
        <v>10083</v>
      </c>
      <c r="G1691" s="161">
        <f t="shared" si="106"/>
        <v>0</v>
      </c>
      <c r="J1691" s="90" t="s">
        <v>108</v>
      </c>
      <c r="K1691" s="91"/>
      <c r="L1691" s="91"/>
      <c r="M1691" s="91"/>
      <c r="N1691" s="91"/>
      <c r="O1691" s="91"/>
      <c r="P1691" s="91"/>
      <c r="Q1691" s="91"/>
      <c r="R1691" s="91"/>
      <c r="S1691" s="91"/>
    </row>
    <row r="1692" spans="1:19" x14ac:dyDescent="0.2">
      <c r="A1692" s="95" t="s">
        <v>619</v>
      </c>
      <c r="B1692" s="95">
        <f>_xlfn.XLOOKUP(D1692,'H O L D S'!S:S,'H O L D S'!N:N,0)</f>
        <v>0</v>
      </c>
      <c r="C1692" s="95">
        <f>_xlfn.XLOOKUP(J1692,'F U L L   S E T S  (-10%)'!T:T,'F U L L   S E T S  (-10%)'!O:O,0)+_xlfn.XLOOKUP(J1692,'H O L D S'!S:S,'H O L D S'!N:N,0)</f>
        <v>0</v>
      </c>
      <c r="D1692" s="95" t="s">
        <v>506</v>
      </c>
      <c r="E1692" s="95">
        <f t="shared" si="107"/>
        <v>0</v>
      </c>
      <c r="F1692" s="95">
        <v>10083</v>
      </c>
      <c r="G1692" s="95">
        <f t="shared" si="106"/>
        <v>0</v>
      </c>
      <c r="J1692" s="90" t="s">
        <v>108</v>
      </c>
      <c r="K1692" s="91"/>
      <c r="L1692" s="91"/>
      <c r="M1692" s="91"/>
      <c r="N1692" s="91"/>
      <c r="O1692" s="91"/>
      <c r="P1692" s="91"/>
      <c r="Q1692" s="91"/>
      <c r="R1692" s="91"/>
      <c r="S1692" s="91"/>
    </row>
    <row r="1693" spans="1:19" x14ac:dyDescent="0.2">
      <c r="A1693" s="95" t="s">
        <v>619</v>
      </c>
      <c r="B1693" s="95">
        <f>_xlfn.XLOOKUP(D1693,'H O L D S'!S:S,'H O L D S'!N:N,0)</f>
        <v>0</v>
      </c>
      <c r="C1693" s="95">
        <f>_xlfn.XLOOKUP(J1693,'F U L L   S E T S  (-10%)'!T:T,'F U L L   S E T S  (-10%)'!O:O,0)+_xlfn.XLOOKUP(J1693,'H O L D S'!S:S,'H O L D S'!N:N,0)</f>
        <v>0</v>
      </c>
      <c r="D1693" s="95" t="s">
        <v>508</v>
      </c>
      <c r="E1693" s="95">
        <f t="shared" si="107"/>
        <v>0</v>
      </c>
      <c r="F1693" s="95">
        <v>10083</v>
      </c>
      <c r="G1693" s="95">
        <f t="shared" si="106"/>
        <v>0</v>
      </c>
      <c r="J1693" s="90" t="s">
        <v>108</v>
      </c>
      <c r="K1693" s="91"/>
      <c r="L1693" s="91"/>
      <c r="M1693" s="91"/>
      <c r="N1693" s="91"/>
      <c r="O1693" s="91"/>
      <c r="P1693" s="91"/>
      <c r="Q1693" s="91"/>
      <c r="R1693" s="91"/>
      <c r="S1693" s="91"/>
    </row>
    <row r="1694" spans="1:19" x14ac:dyDescent="0.2">
      <c r="A1694" s="95" t="s">
        <v>619</v>
      </c>
      <c r="B1694" s="95">
        <f>_xlfn.XLOOKUP(D1694,'H O L D S'!S:S,'H O L D S'!N:N,0)</f>
        <v>0</v>
      </c>
      <c r="C1694" s="95">
        <f>_xlfn.XLOOKUP(J1694,'F U L L   S E T S  (-10%)'!T:T,'F U L L   S E T S  (-10%)'!O:O,0)+_xlfn.XLOOKUP(J1694,'H O L D S'!S:S,'H O L D S'!N:N,0)</f>
        <v>0</v>
      </c>
      <c r="D1694" s="95" t="s">
        <v>510</v>
      </c>
      <c r="E1694" s="95">
        <f t="shared" si="107"/>
        <v>0</v>
      </c>
      <c r="F1694" s="95">
        <v>10083</v>
      </c>
      <c r="G1694" s="95">
        <f t="shared" si="106"/>
        <v>0</v>
      </c>
      <c r="J1694" s="90" t="s">
        <v>108</v>
      </c>
      <c r="K1694" s="91"/>
      <c r="L1694" s="91"/>
      <c r="M1694" s="91"/>
      <c r="N1694" s="91"/>
      <c r="O1694" s="91"/>
      <c r="P1694" s="91"/>
      <c r="Q1694" s="91"/>
      <c r="R1694" s="91"/>
      <c r="S1694" s="91"/>
    </row>
    <row r="1695" spans="1:19" x14ac:dyDescent="0.2">
      <c r="A1695" s="95" t="s">
        <v>619</v>
      </c>
      <c r="B1695" s="95">
        <f>_xlfn.XLOOKUP(D1695,'H O L D S'!S:S,'H O L D S'!N:N,0)</f>
        <v>0</v>
      </c>
      <c r="C1695" s="95">
        <f>_xlfn.XLOOKUP(J1695,'F U L L   S E T S  (-10%)'!T:T,'F U L L   S E T S  (-10%)'!O:O,0)+_xlfn.XLOOKUP(J1695,'H O L D S'!S:S,'H O L D S'!N:N,0)</f>
        <v>0</v>
      </c>
      <c r="D1695" s="95" t="s">
        <v>512</v>
      </c>
      <c r="E1695" s="95">
        <f t="shared" si="107"/>
        <v>0</v>
      </c>
      <c r="F1695" s="95">
        <v>10083</v>
      </c>
      <c r="G1695" s="95">
        <f t="shared" si="106"/>
        <v>0</v>
      </c>
      <c r="J1695" s="90" t="s">
        <v>108</v>
      </c>
      <c r="K1695" s="91"/>
      <c r="L1695" s="91"/>
      <c r="M1695" s="91"/>
      <c r="N1695" s="91"/>
      <c r="O1695" s="91"/>
      <c r="P1695" s="91"/>
      <c r="Q1695" s="91"/>
      <c r="R1695" s="91"/>
      <c r="S1695" s="91"/>
    </row>
    <row r="1696" spans="1:19" x14ac:dyDescent="0.2">
      <c r="A1696" s="95" t="s">
        <v>619</v>
      </c>
      <c r="B1696" s="95">
        <f>_xlfn.XLOOKUP(D1696,'H O L D S'!S:S,'H O L D S'!N:N,0)</f>
        <v>0</v>
      </c>
      <c r="C1696" s="95">
        <f>_xlfn.XLOOKUP(J1696,'F U L L   S E T S  (-10%)'!T:T,'F U L L   S E T S  (-10%)'!O:O,0)+_xlfn.XLOOKUP(J1696,'H O L D S'!S:S,'H O L D S'!N:N,0)</f>
        <v>0</v>
      </c>
      <c r="D1696" s="95" t="s">
        <v>514</v>
      </c>
      <c r="E1696" s="95">
        <f t="shared" si="107"/>
        <v>0</v>
      </c>
      <c r="F1696" s="95">
        <v>10083</v>
      </c>
      <c r="G1696" s="95">
        <f t="shared" si="106"/>
        <v>0</v>
      </c>
      <c r="J1696" s="90" t="s">
        <v>108</v>
      </c>
      <c r="K1696" s="91"/>
      <c r="L1696" s="91"/>
      <c r="M1696" s="91"/>
      <c r="N1696" s="91"/>
      <c r="O1696" s="91"/>
      <c r="P1696" s="91"/>
      <c r="Q1696" s="91"/>
      <c r="R1696" s="91"/>
      <c r="S1696" s="91"/>
    </row>
    <row r="1697" spans="1:19" x14ac:dyDescent="0.2">
      <c r="A1697" s="95" t="s">
        <v>619</v>
      </c>
      <c r="B1697" s="95">
        <f>_xlfn.XLOOKUP(D1697,'H O L D S'!S:S,'H O L D S'!N:N,0)</f>
        <v>0</v>
      </c>
      <c r="C1697" s="95">
        <f>_xlfn.XLOOKUP(J1697,'F U L L   S E T S  (-10%)'!T:T,'F U L L   S E T S  (-10%)'!O:O,0)+_xlfn.XLOOKUP(J1697,'H O L D S'!S:S,'H O L D S'!N:N,0)</f>
        <v>0</v>
      </c>
      <c r="D1697" s="95" t="s">
        <v>516</v>
      </c>
      <c r="E1697" s="95">
        <f t="shared" si="107"/>
        <v>0</v>
      </c>
      <c r="F1697" s="95">
        <v>10083</v>
      </c>
      <c r="G1697" s="95">
        <f t="shared" si="106"/>
        <v>0</v>
      </c>
      <c r="J1697" s="90" t="s">
        <v>108</v>
      </c>
      <c r="K1697" s="91"/>
      <c r="L1697" s="91"/>
      <c r="M1697" s="91"/>
      <c r="N1697" s="91"/>
      <c r="O1697" s="91"/>
      <c r="P1697" s="91"/>
      <c r="Q1697" s="91"/>
      <c r="R1697" s="91"/>
      <c r="S1697" s="91"/>
    </row>
    <row r="1698" spans="1:19" x14ac:dyDescent="0.2">
      <c r="A1698" s="95" t="s">
        <v>619</v>
      </c>
      <c r="B1698" s="95">
        <f>_xlfn.XLOOKUP(D1698,'H O L D S'!S:S,'H O L D S'!N:N,0)</f>
        <v>0</v>
      </c>
      <c r="C1698" s="95">
        <f>_xlfn.XLOOKUP(J1698,'F U L L   S E T S  (-10%)'!T:T,'F U L L   S E T S  (-10%)'!O:O,0)+_xlfn.XLOOKUP(J1698,'H O L D S'!S:S,'H O L D S'!N:N,0)</f>
        <v>0</v>
      </c>
      <c r="D1698" s="95" t="s">
        <v>518</v>
      </c>
      <c r="E1698" s="95">
        <f t="shared" si="107"/>
        <v>0</v>
      </c>
      <c r="F1698" s="95">
        <v>10083</v>
      </c>
      <c r="G1698" s="95">
        <f t="shared" si="106"/>
        <v>0</v>
      </c>
      <c r="J1698" s="90" t="s">
        <v>108</v>
      </c>
      <c r="K1698" s="91"/>
      <c r="L1698" s="91"/>
      <c r="M1698" s="91"/>
      <c r="N1698" s="91"/>
      <c r="O1698" s="91"/>
      <c r="P1698" s="91"/>
      <c r="Q1698" s="91"/>
      <c r="R1698" s="91"/>
      <c r="S1698" s="91"/>
    </row>
    <row r="1699" spans="1:19" x14ac:dyDescent="0.2">
      <c r="A1699" s="95" t="s">
        <v>619</v>
      </c>
      <c r="B1699" s="95">
        <f>_xlfn.XLOOKUP(D1699,'H O L D S'!S:S,'H O L D S'!N:N,0)</f>
        <v>0</v>
      </c>
      <c r="C1699" s="95">
        <f>_xlfn.XLOOKUP(J1699,'F U L L   S E T S  (-10%)'!T:T,'F U L L   S E T S  (-10%)'!O:O,0)+_xlfn.XLOOKUP(J1699,'H O L D S'!S:S,'H O L D S'!N:N,0)</f>
        <v>0</v>
      </c>
      <c r="D1699" s="95" t="s">
        <v>520</v>
      </c>
      <c r="E1699" s="95">
        <f t="shared" si="107"/>
        <v>0</v>
      </c>
      <c r="F1699" s="95">
        <v>10083</v>
      </c>
      <c r="G1699" s="95">
        <f t="shared" si="106"/>
        <v>0</v>
      </c>
      <c r="J1699" s="90" t="s">
        <v>108</v>
      </c>
      <c r="K1699" s="91"/>
      <c r="L1699" s="91"/>
      <c r="M1699" s="91"/>
      <c r="N1699" s="91"/>
      <c r="O1699" s="91"/>
      <c r="P1699" s="91"/>
      <c r="Q1699" s="91"/>
      <c r="R1699" s="91"/>
      <c r="S1699" s="91"/>
    </row>
    <row r="1700" spans="1:19" x14ac:dyDescent="0.2">
      <c r="A1700" s="95" t="s">
        <v>619</v>
      </c>
      <c r="B1700" s="95">
        <f>_xlfn.XLOOKUP(D1700,'H O L D S'!S:S,'H O L D S'!N:N,0)</f>
        <v>0</v>
      </c>
      <c r="C1700" s="95">
        <f>_xlfn.XLOOKUP(J1700,'F U L L   S E T S  (-10%)'!T:T,'F U L L   S E T S  (-10%)'!O:O,0)+_xlfn.XLOOKUP(J1700,'H O L D S'!S:S,'H O L D S'!N:N,0)</f>
        <v>0</v>
      </c>
      <c r="D1700" s="95" t="s">
        <v>522</v>
      </c>
      <c r="E1700" s="95">
        <f t="shared" si="107"/>
        <v>0</v>
      </c>
      <c r="F1700" s="95">
        <v>10083</v>
      </c>
      <c r="G1700" s="95">
        <f t="shared" si="106"/>
        <v>0</v>
      </c>
      <c r="J1700" s="90" t="s">
        <v>108</v>
      </c>
      <c r="K1700" s="91"/>
      <c r="L1700" s="91"/>
      <c r="M1700" s="91"/>
      <c r="N1700" s="91"/>
      <c r="O1700" s="91"/>
      <c r="P1700" s="91"/>
      <c r="Q1700" s="91"/>
      <c r="R1700" s="91"/>
      <c r="S1700" s="91"/>
    </row>
    <row r="1701" spans="1:19" x14ac:dyDescent="0.2">
      <c r="A1701" s="95" t="s">
        <v>619</v>
      </c>
      <c r="B1701" s="95">
        <f>_xlfn.XLOOKUP(D1701,'H O L D S'!S:S,'H O L D S'!N:N,0)</f>
        <v>0</v>
      </c>
      <c r="C1701" s="95">
        <f>_xlfn.XLOOKUP(J1701,'F U L L   S E T S  (-10%)'!T:T,'F U L L   S E T S  (-10%)'!O:O,0)+_xlfn.XLOOKUP(J1701,'H O L D S'!S:S,'H O L D S'!N:N,0)</f>
        <v>0</v>
      </c>
      <c r="D1701" s="95" t="s">
        <v>524</v>
      </c>
      <c r="E1701" s="95">
        <f t="shared" si="107"/>
        <v>0</v>
      </c>
      <c r="F1701" s="95">
        <v>10083</v>
      </c>
      <c r="G1701" s="95">
        <f t="shared" si="106"/>
        <v>0</v>
      </c>
      <c r="J1701" s="90" t="s">
        <v>108</v>
      </c>
      <c r="K1701" s="91"/>
      <c r="L1701" s="91"/>
      <c r="M1701" s="91"/>
      <c r="N1701" s="91"/>
      <c r="O1701" s="91"/>
      <c r="P1701" s="91"/>
      <c r="Q1701" s="91"/>
      <c r="R1701" s="91"/>
      <c r="S1701" s="91"/>
    </row>
    <row r="1702" spans="1:19" x14ac:dyDescent="0.2">
      <c r="A1702" s="163" t="s">
        <v>619</v>
      </c>
      <c r="B1702" s="163">
        <f>_xlfn.XLOOKUP(D1702,'H O L D S'!S:S,'H O L D S'!N:N,0)</f>
        <v>0</v>
      </c>
      <c r="C1702" s="163">
        <f>_xlfn.XLOOKUP(J1702,'F U L L   S E T S  (-10%)'!T:T,'F U L L   S E T S  (-10%)'!O:O,0)+_xlfn.XLOOKUP(J1702,'H O L D S'!S:S,'H O L D S'!N:N,0)</f>
        <v>0</v>
      </c>
      <c r="D1702" s="163" t="s">
        <v>527</v>
      </c>
      <c r="E1702" s="163">
        <f t="shared" si="107"/>
        <v>0</v>
      </c>
      <c r="F1702" s="163">
        <v>10083</v>
      </c>
      <c r="G1702" s="161">
        <f t="shared" si="106"/>
        <v>0</v>
      </c>
      <c r="J1702" s="91" t="s">
        <v>110</v>
      </c>
      <c r="K1702" s="91"/>
      <c r="L1702" s="91"/>
      <c r="M1702" s="91"/>
      <c r="N1702" s="91"/>
      <c r="O1702" s="91"/>
      <c r="P1702" s="91"/>
      <c r="Q1702" s="91"/>
      <c r="R1702" s="91"/>
      <c r="S1702" s="91"/>
    </row>
    <row r="1703" spans="1:19" x14ac:dyDescent="0.2">
      <c r="A1703" s="95" t="s">
        <v>619</v>
      </c>
      <c r="B1703" s="95">
        <f>_xlfn.XLOOKUP(D1703,'H O L D S'!S:S,'H O L D S'!N:N,0)</f>
        <v>0</v>
      </c>
      <c r="C1703" s="95">
        <f>_xlfn.XLOOKUP(J1703,'F U L L   S E T S  (-10%)'!T:T,'F U L L   S E T S  (-10%)'!O:O,0)+_xlfn.XLOOKUP(J1703,'H O L D S'!S:S,'H O L D S'!N:N,0)</f>
        <v>0</v>
      </c>
      <c r="D1703" s="95" t="s">
        <v>529</v>
      </c>
      <c r="E1703" s="95">
        <f t="shared" si="107"/>
        <v>0</v>
      </c>
      <c r="F1703" s="95">
        <v>10083</v>
      </c>
      <c r="G1703" s="95">
        <f t="shared" si="106"/>
        <v>0</v>
      </c>
      <c r="J1703" s="91" t="s">
        <v>110</v>
      </c>
      <c r="K1703" s="91"/>
      <c r="L1703" s="91"/>
      <c r="M1703" s="91"/>
      <c r="N1703" s="91"/>
      <c r="O1703" s="91"/>
      <c r="P1703" s="91"/>
      <c r="Q1703" s="91"/>
      <c r="R1703" s="91"/>
      <c r="S1703" s="91"/>
    </row>
    <row r="1704" spans="1:19" x14ac:dyDescent="0.2">
      <c r="A1704" s="95" t="s">
        <v>619</v>
      </c>
      <c r="B1704" s="95">
        <f>_xlfn.XLOOKUP(D1704,'H O L D S'!S:S,'H O L D S'!N:N,0)</f>
        <v>0</v>
      </c>
      <c r="C1704" s="95">
        <f>_xlfn.XLOOKUP(J1704,'F U L L   S E T S  (-10%)'!T:T,'F U L L   S E T S  (-10%)'!O:O,0)+_xlfn.XLOOKUP(J1704,'H O L D S'!S:S,'H O L D S'!N:N,0)</f>
        <v>0</v>
      </c>
      <c r="D1704" s="95" t="s">
        <v>531</v>
      </c>
      <c r="E1704" s="95">
        <f t="shared" si="107"/>
        <v>0</v>
      </c>
      <c r="F1704" s="95">
        <v>10083</v>
      </c>
      <c r="G1704" s="95">
        <f t="shared" si="106"/>
        <v>0</v>
      </c>
      <c r="J1704" s="91" t="s">
        <v>110</v>
      </c>
      <c r="K1704" s="91"/>
      <c r="L1704" s="91"/>
      <c r="M1704" s="91"/>
      <c r="N1704" s="91"/>
      <c r="O1704" s="91"/>
      <c r="P1704" s="91"/>
      <c r="Q1704" s="91"/>
      <c r="R1704" s="91"/>
      <c r="S1704" s="91"/>
    </row>
    <row r="1705" spans="1:19" x14ac:dyDescent="0.2">
      <c r="A1705" s="95" t="s">
        <v>619</v>
      </c>
      <c r="B1705" s="95">
        <f>_xlfn.XLOOKUP(D1705,'H O L D S'!S:S,'H O L D S'!N:N,0)</f>
        <v>0</v>
      </c>
      <c r="C1705" s="95">
        <f>_xlfn.XLOOKUP(J1705,'F U L L   S E T S  (-10%)'!T:T,'F U L L   S E T S  (-10%)'!O:O,0)+_xlfn.XLOOKUP(J1705,'H O L D S'!S:S,'H O L D S'!N:N,0)</f>
        <v>0</v>
      </c>
      <c r="D1705" s="95" t="s">
        <v>533</v>
      </c>
      <c r="E1705" s="95">
        <f t="shared" si="107"/>
        <v>0</v>
      </c>
      <c r="F1705" s="95">
        <v>10083</v>
      </c>
      <c r="G1705" s="95">
        <f t="shared" si="106"/>
        <v>0</v>
      </c>
      <c r="J1705" s="91" t="s">
        <v>110</v>
      </c>
      <c r="K1705" s="91"/>
      <c r="L1705" s="91"/>
      <c r="M1705" s="91"/>
      <c r="N1705" s="91"/>
      <c r="O1705" s="91"/>
      <c r="P1705" s="91"/>
      <c r="Q1705" s="91"/>
      <c r="R1705" s="91"/>
      <c r="S1705" s="91"/>
    </row>
    <row r="1706" spans="1:19" x14ac:dyDescent="0.2">
      <c r="A1706" s="95" t="s">
        <v>619</v>
      </c>
      <c r="B1706" s="95">
        <f>_xlfn.XLOOKUP(D1706,'H O L D S'!S:S,'H O L D S'!N:N,0)</f>
        <v>0</v>
      </c>
      <c r="C1706" s="95">
        <f>_xlfn.XLOOKUP(J1706,'F U L L   S E T S  (-10%)'!T:T,'F U L L   S E T S  (-10%)'!O:O,0)+_xlfn.XLOOKUP(J1706,'H O L D S'!S:S,'H O L D S'!N:N,0)</f>
        <v>0</v>
      </c>
      <c r="D1706" s="95" t="s">
        <v>535</v>
      </c>
      <c r="E1706" s="95">
        <f t="shared" si="107"/>
        <v>0</v>
      </c>
      <c r="F1706" s="95">
        <v>10083</v>
      </c>
      <c r="G1706" s="95">
        <f t="shared" si="106"/>
        <v>0</v>
      </c>
      <c r="J1706" s="91" t="s">
        <v>110</v>
      </c>
      <c r="K1706" s="91"/>
      <c r="L1706" s="91"/>
      <c r="M1706" s="91"/>
      <c r="N1706" s="91"/>
      <c r="O1706" s="91"/>
      <c r="P1706" s="91"/>
      <c r="Q1706" s="91"/>
      <c r="R1706" s="91"/>
      <c r="S1706" s="91"/>
    </row>
    <row r="1707" spans="1:19" x14ac:dyDescent="0.2">
      <c r="A1707" s="95" t="s">
        <v>619</v>
      </c>
      <c r="B1707" s="95">
        <f>_xlfn.XLOOKUP(D1707,'H O L D S'!S:S,'H O L D S'!N:N,0)</f>
        <v>0</v>
      </c>
      <c r="C1707" s="95">
        <f>_xlfn.XLOOKUP(J1707,'F U L L   S E T S  (-10%)'!T:T,'F U L L   S E T S  (-10%)'!O:O,0)+_xlfn.XLOOKUP(J1707,'H O L D S'!S:S,'H O L D S'!N:N,0)</f>
        <v>0</v>
      </c>
      <c r="D1707" s="95" t="s">
        <v>537</v>
      </c>
      <c r="E1707" s="95">
        <f t="shared" si="107"/>
        <v>0</v>
      </c>
      <c r="F1707" s="95">
        <v>10083</v>
      </c>
      <c r="G1707" s="95">
        <f t="shared" si="106"/>
        <v>0</v>
      </c>
      <c r="J1707" s="91" t="s">
        <v>110</v>
      </c>
      <c r="K1707" s="91"/>
      <c r="L1707" s="91"/>
      <c r="M1707" s="91"/>
      <c r="N1707" s="91"/>
      <c r="O1707" s="91"/>
      <c r="P1707" s="91"/>
      <c r="Q1707" s="91"/>
      <c r="R1707" s="91"/>
      <c r="S1707" s="91"/>
    </row>
    <row r="1708" spans="1:19" x14ac:dyDescent="0.2">
      <c r="A1708" s="95" t="s">
        <v>619</v>
      </c>
      <c r="B1708" s="95">
        <f>_xlfn.XLOOKUP(D1708,'H O L D S'!S:S,'H O L D S'!N:N,0)</f>
        <v>0</v>
      </c>
      <c r="C1708" s="95">
        <f>_xlfn.XLOOKUP(J1708,'F U L L   S E T S  (-10%)'!T:T,'F U L L   S E T S  (-10%)'!O:O,0)+_xlfn.XLOOKUP(J1708,'H O L D S'!S:S,'H O L D S'!N:N,0)</f>
        <v>0</v>
      </c>
      <c r="D1708" s="95" t="s">
        <v>539</v>
      </c>
      <c r="E1708" s="95">
        <f t="shared" si="107"/>
        <v>0</v>
      </c>
      <c r="F1708" s="95">
        <v>10083</v>
      </c>
      <c r="G1708" s="95">
        <f t="shared" si="106"/>
        <v>0</v>
      </c>
      <c r="J1708" s="91" t="s">
        <v>110</v>
      </c>
      <c r="K1708" s="91"/>
      <c r="L1708" s="91"/>
      <c r="M1708" s="91"/>
      <c r="N1708" s="91"/>
      <c r="O1708" s="91"/>
      <c r="P1708" s="91"/>
      <c r="Q1708" s="91"/>
      <c r="R1708" s="91"/>
      <c r="S1708" s="91"/>
    </row>
    <row r="1709" spans="1:19" x14ac:dyDescent="0.2">
      <c r="A1709" s="95" t="s">
        <v>619</v>
      </c>
      <c r="B1709" s="95">
        <f>_xlfn.XLOOKUP(D1709,'H O L D S'!S:S,'H O L D S'!N:N,0)</f>
        <v>0</v>
      </c>
      <c r="C1709" s="95">
        <f>_xlfn.XLOOKUP(J1709,'F U L L   S E T S  (-10%)'!T:T,'F U L L   S E T S  (-10%)'!O:O,0)+_xlfn.XLOOKUP(J1709,'H O L D S'!S:S,'H O L D S'!N:N,0)</f>
        <v>0</v>
      </c>
      <c r="D1709" s="95" t="s">
        <v>541</v>
      </c>
      <c r="E1709" s="95">
        <f t="shared" si="107"/>
        <v>0</v>
      </c>
      <c r="F1709" s="95">
        <v>10083</v>
      </c>
      <c r="G1709" s="95">
        <f t="shared" si="106"/>
        <v>0</v>
      </c>
      <c r="J1709" s="91" t="s">
        <v>110</v>
      </c>
      <c r="K1709" s="91"/>
      <c r="L1709" s="91"/>
      <c r="M1709" s="91"/>
      <c r="N1709" s="91"/>
      <c r="O1709" s="91"/>
      <c r="P1709" s="91"/>
      <c r="Q1709" s="91"/>
      <c r="R1709" s="91"/>
      <c r="S1709" s="91"/>
    </row>
    <row r="1710" spans="1:19" x14ac:dyDescent="0.2">
      <c r="A1710" s="95" t="s">
        <v>619</v>
      </c>
      <c r="B1710" s="95">
        <f>_xlfn.XLOOKUP(D1710,'H O L D S'!S:S,'H O L D S'!N:N,0)</f>
        <v>0</v>
      </c>
      <c r="C1710" s="95">
        <f>_xlfn.XLOOKUP(J1710,'F U L L   S E T S  (-10%)'!T:T,'F U L L   S E T S  (-10%)'!O:O,0)+_xlfn.XLOOKUP(J1710,'H O L D S'!S:S,'H O L D S'!N:N,0)</f>
        <v>0</v>
      </c>
      <c r="D1710" s="95" t="s">
        <v>543</v>
      </c>
      <c r="E1710" s="95">
        <f t="shared" si="107"/>
        <v>0</v>
      </c>
      <c r="F1710" s="95">
        <v>10083</v>
      </c>
      <c r="G1710" s="95">
        <f t="shared" si="106"/>
        <v>0</v>
      </c>
      <c r="J1710" s="91" t="s">
        <v>110</v>
      </c>
      <c r="K1710" s="91"/>
      <c r="L1710" s="91"/>
      <c r="M1710" s="91"/>
      <c r="N1710" s="91"/>
      <c r="O1710" s="91"/>
      <c r="P1710" s="91"/>
      <c r="Q1710" s="91"/>
      <c r="R1710" s="91"/>
      <c r="S1710" s="91"/>
    </row>
    <row r="1711" spans="1:19" x14ac:dyDescent="0.2">
      <c r="A1711" s="95" t="s">
        <v>619</v>
      </c>
      <c r="B1711" s="95">
        <f>_xlfn.XLOOKUP(D1711,'H O L D S'!S:S,'H O L D S'!N:N,0)</f>
        <v>0</v>
      </c>
      <c r="C1711" s="95">
        <f>_xlfn.XLOOKUP(J1711,'F U L L   S E T S  (-10%)'!T:T,'F U L L   S E T S  (-10%)'!O:O,0)+_xlfn.XLOOKUP(J1711,'H O L D S'!S:S,'H O L D S'!N:N,0)</f>
        <v>0</v>
      </c>
      <c r="D1711" s="95" t="s">
        <v>545</v>
      </c>
      <c r="E1711" s="95">
        <f t="shared" si="107"/>
        <v>0</v>
      </c>
      <c r="F1711" s="95">
        <v>10083</v>
      </c>
      <c r="G1711" s="95">
        <f t="shared" si="106"/>
        <v>0</v>
      </c>
      <c r="J1711" s="91" t="s">
        <v>110</v>
      </c>
      <c r="K1711" s="91"/>
      <c r="L1711" s="91"/>
      <c r="M1711" s="91"/>
      <c r="N1711" s="91"/>
      <c r="O1711" s="91"/>
      <c r="P1711" s="91"/>
      <c r="Q1711" s="91"/>
      <c r="R1711" s="91"/>
      <c r="S1711" s="91"/>
    </row>
    <row r="1712" spans="1:19" x14ac:dyDescent="0.2">
      <c r="A1712" s="95" t="s">
        <v>619</v>
      </c>
      <c r="B1712" s="95">
        <f>_xlfn.XLOOKUP(D1712,'H O L D S'!S:S,'H O L D S'!N:N,0)</f>
        <v>0</v>
      </c>
      <c r="C1712" s="95">
        <f>_xlfn.XLOOKUP(J1712,'F U L L   S E T S  (-10%)'!T:T,'F U L L   S E T S  (-10%)'!O:O,0)+_xlfn.XLOOKUP(J1712,'H O L D S'!S:S,'H O L D S'!N:N,0)</f>
        <v>0</v>
      </c>
      <c r="D1712" s="95" t="s">
        <v>547</v>
      </c>
      <c r="E1712" s="95">
        <f t="shared" si="107"/>
        <v>0</v>
      </c>
      <c r="F1712" s="95">
        <v>10083</v>
      </c>
      <c r="G1712" s="95">
        <f t="shared" si="106"/>
        <v>0</v>
      </c>
      <c r="J1712" s="91" t="s">
        <v>110</v>
      </c>
      <c r="K1712" s="91"/>
      <c r="L1712" s="91"/>
      <c r="M1712" s="91"/>
      <c r="N1712" s="91"/>
      <c r="O1712" s="91"/>
      <c r="P1712" s="91"/>
      <c r="Q1712" s="91"/>
      <c r="R1712" s="91"/>
      <c r="S1712" s="91"/>
    </row>
    <row r="1713" spans="1:19" x14ac:dyDescent="0.2">
      <c r="A1713" s="95" t="s">
        <v>619</v>
      </c>
      <c r="B1713" s="95">
        <f>_xlfn.XLOOKUP(D1713,'H O L D S'!S:S,'H O L D S'!N:N,0)</f>
        <v>0</v>
      </c>
      <c r="C1713" s="95">
        <f>_xlfn.XLOOKUP(J1713,'F U L L   S E T S  (-10%)'!T:T,'F U L L   S E T S  (-10%)'!O:O,0)+_xlfn.XLOOKUP(J1713,'H O L D S'!S:S,'H O L D S'!N:N,0)</f>
        <v>0</v>
      </c>
      <c r="D1713" s="95" t="s">
        <v>549</v>
      </c>
      <c r="E1713" s="95">
        <f t="shared" si="107"/>
        <v>0</v>
      </c>
      <c r="F1713" s="95">
        <v>10083</v>
      </c>
      <c r="G1713" s="95">
        <f t="shared" si="106"/>
        <v>0</v>
      </c>
      <c r="J1713" s="91" t="s">
        <v>110</v>
      </c>
      <c r="K1713" s="91"/>
      <c r="L1713" s="91"/>
      <c r="M1713" s="91"/>
      <c r="N1713" s="91"/>
      <c r="O1713" s="91"/>
      <c r="P1713" s="91"/>
      <c r="Q1713" s="91"/>
      <c r="R1713" s="91"/>
      <c r="S1713" s="91"/>
    </row>
    <row r="1714" spans="1:19" x14ac:dyDescent="0.2">
      <c r="A1714" s="95" t="s">
        <v>619</v>
      </c>
      <c r="B1714" s="95">
        <f>_xlfn.XLOOKUP(D1714,'H O L D S'!S:S,'H O L D S'!N:N,0)</f>
        <v>0</v>
      </c>
      <c r="C1714" s="95">
        <f>_xlfn.XLOOKUP(J1714,'F U L L   S E T S  (-10%)'!T:T,'F U L L   S E T S  (-10%)'!O:O,0)+_xlfn.XLOOKUP(J1714,'H O L D S'!S:S,'H O L D S'!N:N,0)</f>
        <v>0</v>
      </c>
      <c r="D1714" s="95" t="s">
        <v>551</v>
      </c>
      <c r="E1714" s="95">
        <f t="shared" si="107"/>
        <v>0</v>
      </c>
      <c r="F1714" s="95">
        <v>10083</v>
      </c>
      <c r="G1714" s="95">
        <f t="shared" si="106"/>
        <v>0</v>
      </c>
      <c r="J1714" s="91" t="s">
        <v>110</v>
      </c>
      <c r="K1714" s="91"/>
      <c r="L1714" s="91"/>
      <c r="M1714" s="91"/>
      <c r="N1714" s="91"/>
      <c r="O1714" s="91"/>
      <c r="P1714" s="91"/>
      <c r="Q1714" s="91"/>
      <c r="R1714" s="91"/>
      <c r="S1714" s="91"/>
    </row>
    <row r="1715" spans="1:19" x14ac:dyDescent="0.2">
      <c r="A1715" s="95" t="s">
        <v>619</v>
      </c>
      <c r="B1715" s="95">
        <f>_xlfn.XLOOKUP(D1715,'H O L D S'!S:S,'H O L D S'!N:N,0)</f>
        <v>0</v>
      </c>
      <c r="C1715" s="95">
        <f>_xlfn.XLOOKUP(J1715,'F U L L   S E T S  (-10%)'!T:T,'F U L L   S E T S  (-10%)'!O:O,0)+_xlfn.XLOOKUP(J1715,'H O L D S'!S:S,'H O L D S'!N:N,0)</f>
        <v>0</v>
      </c>
      <c r="D1715" s="95" t="s">
        <v>553</v>
      </c>
      <c r="E1715" s="95">
        <f t="shared" si="107"/>
        <v>0</v>
      </c>
      <c r="F1715" s="95">
        <v>10083</v>
      </c>
      <c r="G1715" s="95">
        <f t="shared" si="106"/>
        <v>0</v>
      </c>
      <c r="J1715" s="91" t="s">
        <v>110</v>
      </c>
      <c r="K1715" s="91"/>
      <c r="L1715" s="91"/>
      <c r="M1715" s="91"/>
      <c r="N1715" s="91"/>
      <c r="O1715" s="91"/>
      <c r="P1715" s="91"/>
      <c r="Q1715" s="91"/>
      <c r="R1715" s="91"/>
      <c r="S1715" s="91"/>
    </row>
    <row r="1716" spans="1:19" x14ac:dyDescent="0.2">
      <c r="A1716" s="95" t="s">
        <v>619</v>
      </c>
      <c r="B1716" s="95">
        <f>_xlfn.XLOOKUP(D1716,'H O L D S'!S:S,'H O L D S'!N:N,0)</f>
        <v>0</v>
      </c>
      <c r="C1716" s="95">
        <f>_xlfn.XLOOKUP(J1716,'F U L L   S E T S  (-10%)'!T:T,'F U L L   S E T S  (-10%)'!O:O,0)+_xlfn.XLOOKUP(J1716,'H O L D S'!S:S,'H O L D S'!N:N,0)</f>
        <v>0</v>
      </c>
      <c r="D1716" s="95" t="s">
        <v>555</v>
      </c>
      <c r="E1716" s="95">
        <f t="shared" si="107"/>
        <v>0</v>
      </c>
      <c r="F1716" s="95">
        <v>10083</v>
      </c>
      <c r="G1716" s="95">
        <f t="shared" si="106"/>
        <v>0</v>
      </c>
      <c r="J1716" s="91" t="s">
        <v>110</v>
      </c>
      <c r="K1716" s="91"/>
      <c r="L1716" s="91"/>
      <c r="M1716" s="91"/>
      <c r="N1716" s="91"/>
      <c r="O1716" s="91"/>
      <c r="P1716" s="91"/>
      <c r="Q1716" s="91"/>
      <c r="R1716" s="91"/>
      <c r="S1716" s="91"/>
    </row>
    <row r="1717" spans="1:19" x14ac:dyDescent="0.2">
      <c r="A1717" s="95" t="s">
        <v>619</v>
      </c>
      <c r="B1717" s="95">
        <f>_xlfn.XLOOKUP(D1717,'H O L D S'!S:S,'H O L D S'!N:N,0)</f>
        <v>0</v>
      </c>
      <c r="C1717" s="95">
        <f>_xlfn.XLOOKUP(J1717,'F U L L   S E T S  (-10%)'!T:T,'F U L L   S E T S  (-10%)'!O:O,0)+_xlfn.XLOOKUP(J1717,'H O L D S'!S:S,'H O L D S'!N:N,0)</f>
        <v>0</v>
      </c>
      <c r="D1717" s="95" t="s">
        <v>557</v>
      </c>
      <c r="E1717" s="95">
        <f t="shared" si="107"/>
        <v>0</v>
      </c>
      <c r="F1717" s="95">
        <v>10083</v>
      </c>
      <c r="G1717" s="95">
        <f t="shared" si="106"/>
        <v>0</v>
      </c>
      <c r="J1717" s="91" t="s">
        <v>110</v>
      </c>
      <c r="K1717" s="91"/>
      <c r="L1717" s="91"/>
      <c r="M1717" s="91"/>
      <c r="N1717" s="91"/>
      <c r="O1717" s="91"/>
      <c r="P1717" s="91"/>
      <c r="Q1717" s="91"/>
      <c r="R1717" s="91"/>
      <c r="S1717" s="91"/>
    </row>
    <row r="1718" spans="1:19" x14ac:dyDescent="0.2">
      <c r="A1718" s="95" t="s">
        <v>619</v>
      </c>
      <c r="B1718" s="95">
        <f>_xlfn.XLOOKUP(D1718,'H O L D S'!S:S,'H O L D S'!N:N,0)</f>
        <v>0</v>
      </c>
      <c r="C1718" s="95">
        <f>_xlfn.XLOOKUP(J1718,'F U L L   S E T S  (-10%)'!T:T,'F U L L   S E T S  (-10%)'!O:O,0)+_xlfn.XLOOKUP(J1718,'H O L D S'!S:S,'H O L D S'!N:N,0)</f>
        <v>0</v>
      </c>
      <c r="D1718" s="95" t="s">
        <v>559</v>
      </c>
      <c r="E1718" s="95">
        <f t="shared" si="107"/>
        <v>0</v>
      </c>
      <c r="F1718" s="95">
        <v>10083</v>
      </c>
      <c r="G1718" s="95">
        <f t="shared" si="106"/>
        <v>0</v>
      </c>
      <c r="J1718" s="91" t="s">
        <v>110</v>
      </c>
      <c r="K1718" s="91"/>
      <c r="L1718" s="91"/>
      <c r="M1718" s="91"/>
      <c r="N1718" s="91"/>
      <c r="O1718" s="91"/>
      <c r="P1718" s="91"/>
      <c r="Q1718" s="91"/>
      <c r="R1718" s="91"/>
      <c r="S1718" s="91"/>
    </row>
    <row r="1719" spans="1:19" x14ac:dyDescent="0.2">
      <c r="A1719" s="95" t="s">
        <v>619</v>
      </c>
      <c r="B1719" s="95">
        <f>_xlfn.XLOOKUP(D1719,'H O L D S'!S:S,'H O L D S'!N:N,0)</f>
        <v>0</v>
      </c>
      <c r="C1719" s="95">
        <f>_xlfn.XLOOKUP(J1719,'F U L L   S E T S  (-10%)'!T:T,'F U L L   S E T S  (-10%)'!O:O,0)+_xlfn.XLOOKUP(J1719,'H O L D S'!S:S,'H O L D S'!N:N,0)</f>
        <v>0</v>
      </c>
      <c r="D1719" s="95" t="s">
        <v>561</v>
      </c>
      <c r="E1719" s="95">
        <f t="shared" si="107"/>
        <v>0</v>
      </c>
      <c r="F1719" s="95">
        <v>10083</v>
      </c>
      <c r="G1719" s="95">
        <f t="shared" si="106"/>
        <v>0</v>
      </c>
      <c r="J1719" s="91" t="s">
        <v>110</v>
      </c>
      <c r="K1719" s="91"/>
      <c r="L1719" s="91"/>
      <c r="M1719" s="91"/>
      <c r="N1719" s="91"/>
      <c r="O1719" s="91"/>
      <c r="P1719" s="91"/>
      <c r="Q1719" s="91"/>
      <c r="R1719" s="91"/>
      <c r="S1719" s="91"/>
    </row>
    <row r="1720" spans="1:19" x14ac:dyDescent="0.2">
      <c r="A1720" s="95" t="s">
        <v>619</v>
      </c>
      <c r="B1720" s="95">
        <f>_xlfn.XLOOKUP(D1720,'H O L D S'!S:S,'H O L D S'!N:N,0)</f>
        <v>0</v>
      </c>
      <c r="C1720" s="95">
        <f>_xlfn.XLOOKUP(J1720,'F U L L   S E T S  (-10%)'!T:T,'F U L L   S E T S  (-10%)'!O:O,0)+_xlfn.XLOOKUP(J1720,'H O L D S'!S:S,'H O L D S'!N:N,0)</f>
        <v>0</v>
      </c>
      <c r="D1720" s="95" t="s">
        <v>563</v>
      </c>
      <c r="E1720" s="95">
        <f t="shared" si="107"/>
        <v>0</v>
      </c>
      <c r="F1720" s="95">
        <v>10083</v>
      </c>
      <c r="G1720" s="95">
        <f t="shared" si="106"/>
        <v>0</v>
      </c>
      <c r="J1720" s="91" t="s">
        <v>110</v>
      </c>
      <c r="K1720" s="91"/>
      <c r="L1720" s="91"/>
      <c r="M1720" s="91"/>
      <c r="N1720" s="91"/>
      <c r="O1720" s="91"/>
      <c r="P1720" s="91"/>
      <c r="Q1720" s="91"/>
      <c r="R1720" s="91"/>
      <c r="S1720" s="91"/>
    </row>
    <row r="1721" spans="1:19" hidden="1" x14ac:dyDescent="0.2">
      <c r="A1721" s="161" t="s">
        <v>619</v>
      </c>
      <c r="B1721" s="161">
        <f>_xlfn.XLOOKUP(D1721,'H O L D S'!S:S,'H O L D S'!O:O,0)</f>
        <v>0</v>
      </c>
      <c r="C1721" s="161">
        <f>_xlfn.XLOOKUP(J1721,'F U L L   S E T S  (-10%)'!T:T,'F U L L   S E T S  (-10%)'!P:P,0)+_xlfn.XLOOKUP(J1721,'H O L D S'!S:S,'H O L D S'!O:O,0)</f>
        <v>0</v>
      </c>
      <c r="D1721" s="161" t="s">
        <v>504</v>
      </c>
      <c r="E1721" s="161">
        <f t="shared" si="107"/>
        <v>0</v>
      </c>
      <c r="F1721" s="161">
        <v>10082</v>
      </c>
      <c r="G1721" s="161">
        <f t="shared" si="106"/>
        <v>0</v>
      </c>
      <c r="J1721" s="90" t="s">
        <v>108</v>
      </c>
      <c r="K1721" s="91"/>
      <c r="L1721" s="91"/>
      <c r="M1721" s="91"/>
      <c r="N1721" s="91"/>
      <c r="O1721" s="91"/>
      <c r="P1721" s="91"/>
      <c r="Q1721" s="91"/>
      <c r="R1721" s="91"/>
      <c r="S1721" s="91"/>
    </row>
    <row r="1722" spans="1:19" hidden="1" x14ac:dyDescent="0.2">
      <c r="A1722" s="95" t="s">
        <v>619</v>
      </c>
      <c r="B1722" s="95">
        <f>_xlfn.XLOOKUP(D1722,'H O L D S'!S:S,'H O L D S'!O:O,0)</f>
        <v>0</v>
      </c>
      <c r="C1722" s="95">
        <f>_xlfn.XLOOKUP(J1722,'F U L L   S E T S  (-10%)'!T:T,'F U L L   S E T S  (-10%)'!P:P,0)+_xlfn.XLOOKUP(J1722,'H O L D S'!S:S,'H O L D S'!O:O,0)</f>
        <v>0</v>
      </c>
      <c r="D1722" s="95" t="s">
        <v>506</v>
      </c>
      <c r="E1722" s="95">
        <f t="shared" si="107"/>
        <v>0</v>
      </c>
      <c r="F1722" s="95">
        <v>10082</v>
      </c>
      <c r="G1722" s="95">
        <f t="shared" si="106"/>
        <v>0</v>
      </c>
      <c r="J1722" s="90" t="s">
        <v>108</v>
      </c>
      <c r="K1722" s="91"/>
      <c r="L1722" s="91"/>
      <c r="M1722" s="91"/>
      <c r="N1722" s="91"/>
      <c r="O1722" s="91"/>
      <c r="P1722" s="91"/>
      <c r="Q1722" s="91"/>
      <c r="R1722" s="91"/>
      <c r="S1722" s="91"/>
    </row>
    <row r="1723" spans="1:19" hidden="1" x14ac:dyDescent="0.2">
      <c r="A1723" s="95" t="s">
        <v>619</v>
      </c>
      <c r="B1723" s="95">
        <f>_xlfn.XLOOKUP(D1723,'H O L D S'!S:S,'H O L D S'!O:O,0)</f>
        <v>0</v>
      </c>
      <c r="C1723" s="95">
        <f>_xlfn.XLOOKUP(J1723,'F U L L   S E T S  (-10%)'!T:T,'F U L L   S E T S  (-10%)'!P:P,0)+_xlfn.XLOOKUP(J1723,'H O L D S'!S:S,'H O L D S'!O:O,0)</f>
        <v>0</v>
      </c>
      <c r="D1723" s="95" t="s">
        <v>508</v>
      </c>
      <c r="E1723" s="95">
        <f t="shared" si="107"/>
        <v>0</v>
      </c>
      <c r="F1723" s="95">
        <v>10082</v>
      </c>
      <c r="G1723" s="95">
        <f t="shared" si="106"/>
        <v>0</v>
      </c>
      <c r="J1723" s="90" t="s">
        <v>108</v>
      </c>
      <c r="K1723" s="91"/>
      <c r="L1723" s="91"/>
      <c r="M1723" s="91"/>
      <c r="N1723" s="91"/>
      <c r="O1723" s="91"/>
      <c r="P1723" s="91"/>
      <c r="Q1723" s="91"/>
      <c r="R1723" s="91"/>
      <c r="S1723" s="91"/>
    </row>
    <row r="1724" spans="1:19" hidden="1" x14ac:dyDescent="0.2">
      <c r="A1724" s="95" t="s">
        <v>619</v>
      </c>
      <c r="B1724" s="95">
        <f>_xlfn.XLOOKUP(D1724,'H O L D S'!S:S,'H O L D S'!O:O,0)</f>
        <v>0</v>
      </c>
      <c r="C1724" s="95">
        <f>_xlfn.XLOOKUP(J1724,'F U L L   S E T S  (-10%)'!T:T,'F U L L   S E T S  (-10%)'!P:P,0)+_xlfn.XLOOKUP(J1724,'H O L D S'!S:S,'H O L D S'!O:O,0)</f>
        <v>0</v>
      </c>
      <c r="D1724" s="95" t="s">
        <v>510</v>
      </c>
      <c r="E1724" s="95">
        <f t="shared" si="107"/>
        <v>0</v>
      </c>
      <c r="F1724" s="95">
        <v>10082</v>
      </c>
      <c r="G1724" s="95">
        <f t="shared" si="106"/>
        <v>0</v>
      </c>
      <c r="J1724" s="90" t="s">
        <v>108</v>
      </c>
      <c r="K1724" s="91"/>
      <c r="L1724" s="91"/>
      <c r="M1724" s="91"/>
      <c r="N1724" s="91"/>
      <c r="O1724" s="91"/>
      <c r="P1724" s="91"/>
      <c r="Q1724" s="91"/>
      <c r="R1724" s="91"/>
      <c r="S1724" s="91"/>
    </row>
    <row r="1725" spans="1:19" hidden="1" x14ac:dyDescent="0.2">
      <c r="A1725" s="95" t="s">
        <v>619</v>
      </c>
      <c r="B1725" s="95">
        <f>_xlfn.XLOOKUP(D1725,'H O L D S'!S:S,'H O L D S'!O:O,0)</f>
        <v>0</v>
      </c>
      <c r="C1725" s="95">
        <f>_xlfn.XLOOKUP(J1725,'F U L L   S E T S  (-10%)'!T:T,'F U L L   S E T S  (-10%)'!P:P,0)+_xlfn.XLOOKUP(J1725,'H O L D S'!S:S,'H O L D S'!O:O,0)</f>
        <v>0</v>
      </c>
      <c r="D1725" s="95" t="s">
        <v>512</v>
      </c>
      <c r="E1725" s="95">
        <f t="shared" si="107"/>
        <v>0</v>
      </c>
      <c r="F1725" s="95">
        <v>10082</v>
      </c>
      <c r="G1725" s="95">
        <f t="shared" si="106"/>
        <v>0</v>
      </c>
      <c r="J1725" s="90" t="s">
        <v>108</v>
      </c>
      <c r="K1725" s="91"/>
      <c r="L1725" s="91"/>
      <c r="M1725" s="91"/>
      <c r="N1725" s="91"/>
      <c r="O1725" s="91"/>
      <c r="P1725" s="91"/>
      <c r="Q1725" s="91"/>
      <c r="R1725" s="91"/>
      <c r="S1725" s="91"/>
    </row>
    <row r="1726" spans="1:19" hidden="1" x14ac:dyDescent="0.2">
      <c r="A1726" s="95" t="s">
        <v>619</v>
      </c>
      <c r="B1726" s="95">
        <f>_xlfn.XLOOKUP(D1726,'H O L D S'!S:S,'H O L D S'!O:O,0)</f>
        <v>0</v>
      </c>
      <c r="C1726" s="95">
        <f>_xlfn.XLOOKUP(J1726,'F U L L   S E T S  (-10%)'!T:T,'F U L L   S E T S  (-10%)'!P:P,0)+_xlfn.XLOOKUP(J1726,'H O L D S'!S:S,'H O L D S'!O:O,0)</f>
        <v>0</v>
      </c>
      <c r="D1726" s="95" t="s">
        <v>514</v>
      </c>
      <c r="E1726" s="95">
        <f t="shared" si="107"/>
        <v>0</v>
      </c>
      <c r="F1726" s="95">
        <v>10082</v>
      </c>
      <c r="G1726" s="95">
        <f t="shared" si="106"/>
        <v>0</v>
      </c>
      <c r="J1726" s="90" t="s">
        <v>108</v>
      </c>
      <c r="K1726" s="91"/>
      <c r="L1726" s="91"/>
      <c r="M1726" s="91"/>
      <c r="N1726" s="91"/>
      <c r="O1726" s="91"/>
      <c r="P1726" s="91"/>
      <c r="Q1726" s="91"/>
      <c r="R1726" s="91"/>
      <c r="S1726" s="91"/>
    </row>
    <row r="1727" spans="1:19" hidden="1" x14ac:dyDescent="0.2">
      <c r="A1727" s="95" t="s">
        <v>619</v>
      </c>
      <c r="B1727" s="95">
        <f>_xlfn.XLOOKUP(D1727,'H O L D S'!S:S,'H O L D S'!O:O,0)</f>
        <v>0</v>
      </c>
      <c r="C1727" s="95">
        <f>_xlfn.XLOOKUP(J1727,'F U L L   S E T S  (-10%)'!T:T,'F U L L   S E T S  (-10%)'!P:P,0)+_xlfn.XLOOKUP(J1727,'H O L D S'!S:S,'H O L D S'!O:O,0)</f>
        <v>0</v>
      </c>
      <c r="D1727" s="95" t="s">
        <v>516</v>
      </c>
      <c r="E1727" s="95">
        <f t="shared" si="107"/>
        <v>0</v>
      </c>
      <c r="F1727" s="95">
        <v>10082</v>
      </c>
      <c r="G1727" s="95">
        <f t="shared" si="106"/>
        <v>0</v>
      </c>
      <c r="J1727" s="90" t="s">
        <v>108</v>
      </c>
      <c r="K1727" s="91"/>
      <c r="L1727" s="91"/>
      <c r="M1727" s="91"/>
      <c r="N1727" s="91"/>
      <c r="O1727" s="91"/>
      <c r="P1727" s="91"/>
      <c r="Q1727" s="91"/>
      <c r="R1727" s="91"/>
      <c r="S1727" s="91"/>
    </row>
    <row r="1728" spans="1:19" hidden="1" x14ac:dyDescent="0.2">
      <c r="A1728" s="95" t="s">
        <v>619</v>
      </c>
      <c r="B1728" s="95">
        <f>_xlfn.XLOOKUP(D1728,'H O L D S'!S:S,'H O L D S'!O:O,0)</f>
        <v>0</v>
      </c>
      <c r="C1728" s="95">
        <f>_xlfn.XLOOKUP(J1728,'F U L L   S E T S  (-10%)'!T:T,'F U L L   S E T S  (-10%)'!P:P,0)+_xlfn.XLOOKUP(J1728,'H O L D S'!S:S,'H O L D S'!O:O,0)</f>
        <v>0</v>
      </c>
      <c r="D1728" s="95" t="s">
        <v>518</v>
      </c>
      <c r="E1728" s="95">
        <f t="shared" si="107"/>
        <v>0</v>
      </c>
      <c r="F1728" s="95">
        <v>10082</v>
      </c>
      <c r="G1728" s="95">
        <f t="shared" si="106"/>
        <v>0</v>
      </c>
      <c r="J1728" s="90" t="s">
        <v>108</v>
      </c>
      <c r="K1728" s="91"/>
      <c r="L1728" s="91"/>
      <c r="M1728" s="91"/>
      <c r="N1728" s="91"/>
      <c r="O1728" s="91"/>
      <c r="P1728" s="91"/>
      <c r="Q1728" s="91"/>
      <c r="R1728" s="91"/>
      <c r="S1728" s="91"/>
    </row>
    <row r="1729" spans="1:19" hidden="1" x14ac:dyDescent="0.2">
      <c r="A1729" s="95" t="s">
        <v>619</v>
      </c>
      <c r="B1729" s="95">
        <f>_xlfn.XLOOKUP(D1729,'H O L D S'!S:S,'H O L D S'!O:O,0)</f>
        <v>0</v>
      </c>
      <c r="C1729" s="95">
        <f>_xlfn.XLOOKUP(J1729,'F U L L   S E T S  (-10%)'!T:T,'F U L L   S E T S  (-10%)'!P:P,0)+_xlfn.XLOOKUP(J1729,'H O L D S'!S:S,'H O L D S'!O:O,0)</f>
        <v>0</v>
      </c>
      <c r="D1729" s="95" t="s">
        <v>520</v>
      </c>
      <c r="E1729" s="95">
        <f t="shared" si="107"/>
        <v>0</v>
      </c>
      <c r="F1729" s="95">
        <v>10082</v>
      </c>
      <c r="G1729" s="95">
        <f t="shared" si="106"/>
        <v>0</v>
      </c>
      <c r="J1729" s="90" t="s">
        <v>108</v>
      </c>
      <c r="K1729" s="91"/>
      <c r="L1729" s="91"/>
      <c r="M1729" s="91"/>
      <c r="N1729" s="91"/>
      <c r="O1729" s="91"/>
      <c r="P1729" s="91"/>
      <c r="Q1729" s="91"/>
      <c r="R1729" s="91"/>
      <c r="S1729" s="91"/>
    </row>
    <row r="1730" spans="1:19" hidden="1" x14ac:dyDescent="0.2">
      <c r="A1730" s="95" t="s">
        <v>619</v>
      </c>
      <c r="B1730" s="95">
        <f>_xlfn.XLOOKUP(D1730,'H O L D S'!S:S,'H O L D S'!O:O,0)</f>
        <v>0</v>
      </c>
      <c r="C1730" s="95">
        <f>_xlfn.XLOOKUP(J1730,'F U L L   S E T S  (-10%)'!T:T,'F U L L   S E T S  (-10%)'!P:P,0)+_xlfn.XLOOKUP(J1730,'H O L D S'!S:S,'H O L D S'!O:O,0)</f>
        <v>0</v>
      </c>
      <c r="D1730" s="95" t="s">
        <v>522</v>
      </c>
      <c r="E1730" s="95">
        <f t="shared" si="107"/>
        <v>0</v>
      </c>
      <c r="F1730" s="95">
        <v>10082</v>
      </c>
      <c r="G1730" s="95">
        <f t="shared" ref="G1730:G1793" si="108">IF(C1730&gt;0,10*C1730/E1730,0)</f>
        <v>0</v>
      </c>
      <c r="J1730" s="90" t="s">
        <v>108</v>
      </c>
      <c r="K1730" s="91"/>
      <c r="L1730" s="91"/>
      <c r="M1730" s="91"/>
      <c r="N1730" s="91"/>
      <c r="O1730" s="91"/>
      <c r="P1730" s="91"/>
      <c r="Q1730" s="91"/>
      <c r="R1730" s="91"/>
      <c r="S1730" s="91"/>
    </row>
    <row r="1731" spans="1:19" hidden="1" x14ac:dyDescent="0.2">
      <c r="A1731" s="95" t="s">
        <v>619</v>
      </c>
      <c r="B1731" s="95">
        <f>_xlfn.XLOOKUP(D1731,'H O L D S'!S:S,'H O L D S'!O:O,0)</f>
        <v>0</v>
      </c>
      <c r="C1731" s="95">
        <f>_xlfn.XLOOKUP(J1731,'F U L L   S E T S  (-10%)'!T:T,'F U L L   S E T S  (-10%)'!P:P,0)+_xlfn.XLOOKUP(J1731,'H O L D S'!S:S,'H O L D S'!O:O,0)</f>
        <v>0</v>
      </c>
      <c r="D1731" s="95" t="s">
        <v>524</v>
      </c>
      <c r="E1731" s="95">
        <f t="shared" si="107"/>
        <v>0</v>
      </c>
      <c r="F1731" s="95">
        <v>10082</v>
      </c>
      <c r="G1731" s="95">
        <f t="shared" si="108"/>
        <v>0</v>
      </c>
      <c r="J1731" s="90" t="s">
        <v>108</v>
      </c>
      <c r="K1731" s="91"/>
      <c r="L1731" s="91"/>
      <c r="M1731" s="91"/>
      <c r="N1731" s="91"/>
      <c r="O1731" s="91"/>
      <c r="P1731" s="91"/>
      <c r="Q1731" s="91"/>
      <c r="R1731" s="91"/>
      <c r="S1731" s="91"/>
    </row>
    <row r="1732" spans="1:19" hidden="1" x14ac:dyDescent="0.2">
      <c r="A1732" s="163" t="s">
        <v>619</v>
      </c>
      <c r="B1732" s="163">
        <f>_xlfn.XLOOKUP(D1732,'H O L D S'!S:S,'H O L D S'!O:O,0)</f>
        <v>0</v>
      </c>
      <c r="C1732" s="163">
        <f>_xlfn.XLOOKUP(J1732,'F U L L   S E T S  (-10%)'!T:T,'F U L L   S E T S  (-10%)'!P:P,0)+_xlfn.XLOOKUP(J1732,'H O L D S'!S:S,'H O L D S'!O:O,0)</f>
        <v>0</v>
      </c>
      <c r="D1732" s="163" t="s">
        <v>527</v>
      </c>
      <c r="E1732" s="163">
        <f t="shared" si="107"/>
        <v>0</v>
      </c>
      <c r="F1732" s="163">
        <v>10082</v>
      </c>
      <c r="G1732" s="161">
        <f t="shared" si="108"/>
        <v>0</v>
      </c>
      <c r="J1732" s="91" t="s">
        <v>110</v>
      </c>
      <c r="K1732" s="91"/>
      <c r="L1732" s="91"/>
      <c r="M1732" s="91"/>
      <c r="N1732" s="91"/>
      <c r="O1732" s="91"/>
      <c r="P1732" s="91"/>
      <c r="Q1732" s="91"/>
      <c r="R1732" s="91"/>
      <c r="S1732" s="91"/>
    </row>
    <row r="1733" spans="1:19" hidden="1" x14ac:dyDescent="0.2">
      <c r="A1733" s="95" t="s">
        <v>619</v>
      </c>
      <c r="B1733" s="95">
        <f>_xlfn.XLOOKUP(D1733,'H O L D S'!S:S,'H O L D S'!O:O,0)</f>
        <v>0</v>
      </c>
      <c r="C1733" s="95">
        <f>_xlfn.XLOOKUP(J1733,'F U L L   S E T S  (-10%)'!T:T,'F U L L   S E T S  (-10%)'!P:P,0)+_xlfn.XLOOKUP(J1733,'H O L D S'!S:S,'H O L D S'!O:O,0)</f>
        <v>0</v>
      </c>
      <c r="D1733" s="95" t="s">
        <v>529</v>
      </c>
      <c r="E1733" s="95">
        <f t="shared" si="107"/>
        <v>0</v>
      </c>
      <c r="F1733" s="95">
        <v>10082</v>
      </c>
      <c r="G1733" s="95">
        <f t="shared" si="108"/>
        <v>0</v>
      </c>
      <c r="J1733" s="91" t="s">
        <v>110</v>
      </c>
      <c r="K1733" s="91"/>
      <c r="L1733" s="91"/>
      <c r="M1733" s="91"/>
      <c r="N1733" s="91"/>
      <c r="O1733" s="91"/>
      <c r="P1733" s="91"/>
      <c r="Q1733" s="91"/>
      <c r="R1733" s="91"/>
      <c r="S1733" s="91"/>
    </row>
    <row r="1734" spans="1:19" hidden="1" x14ac:dyDescent="0.2">
      <c r="A1734" s="95" t="s">
        <v>619</v>
      </c>
      <c r="B1734" s="95">
        <f>_xlfn.XLOOKUP(D1734,'H O L D S'!S:S,'H O L D S'!O:O,0)</f>
        <v>0</v>
      </c>
      <c r="C1734" s="95">
        <f>_xlfn.XLOOKUP(J1734,'F U L L   S E T S  (-10%)'!T:T,'F U L L   S E T S  (-10%)'!P:P,0)+_xlfn.XLOOKUP(J1734,'H O L D S'!S:S,'H O L D S'!O:O,0)</f>
        <v>0</v>
      </c>
      <c r="D1734" s="95" t="s">
        <v>531</v>
      </c>
      <c r="E1734" s="95">
        <f t="shared" si="107"/>
        <v>0</v>
      </c>
      <c r="F1734" s="95">
        <v>10082</v>
      </c>
      <c r="G1734" s="95">
        <f t="shared" si="108"/>
        <v>0</v>
      </c>
      <c r="J1734" s="91" t="s">
        <v>110</v>
      </c>
      <c r="K1734" s="91"/>
      <c r="L1734" s="91"/>
      <c r="M1734" s="91"/>
      <c r="N1734" s="91"/>
      <c r="O1734" s="91"/>
      <c r="P1734" s="91"/>
      <c r="Q1734" s="91"/>
      <c r="R1734" s="91"/>
      <c r="S1734" s="91"/>
    </row>
    <row r="1735" spans="1:19" hidden="1" x14ac:dyDescent="0.2">
      <c r="A1735" s="95" t="s">
        <v>619</v>
      </c>
      <c r="B1735" s="95">
        <f>_xlfn.XLOOKUP(D1735,'H O L D S'!S:S,'H O L D S'!O:O,0)</f>
        <v>0</v>
      </c>
      <c r="C1735" s="95">
        <f>_xlfn.XLOOKUP(J1735,'F U L L   S E T S  (-10%)'!T:T,'F U L L   S E T S  (-10%)'!P:P,0)+_xlfn.XLOOKUP(J1735,'H O L D S'!S:S,'H O L D S'!O:O,0)</f>
        <v>0</v>
      </c>
      <c r="D1735" s="95" t="s">
        <v>533</v>
      </c>
      <c r="E1735" s="95">
        <f t="shared" si="107"/>
        <v>0</v>
      </c>
      <c r="F1735" s="95">
        <v>10082</v>
      </c>
      <c r="G1735" s="95">
        <f t="shared" si="108"/>
        <v>0</v>
      </c>
      <c r="J1735" s="91" t="s">
        <v>110</v>
      </c>
      <c r="K1735" s="91"/>
      <c r="L1735" s="91"/>
      <c r="M1735" s="91"/>
      <c r="N1735" s="91"/>
      <c r="O1735" s="91"/>
      <c r="P1735" s="91"/>
      <c r="Q1735" s="91"/>
      <c r="R1735" s="91"/>
      <c r="S1735" s="91"/>
    </row>
    <row r="1736" spans="1:19" hidden="1" x14ac:dyDescent="0.2">
      <c r="A1736" s="95" t="s">
        <v>619</v>
      </c>
      <c r="B1736" s="95">
        <f>_xlfn.XLOOKUP(D1736,'H O L D S'!S:S,'H O L D S'!O:O,0)</f>
        <v>0</v>
      </c>
      <c r="C1736" s="95">
        <f>_xlfn.XLOOKUP(J1736,'F U L L   S E T S  (-10%)'!T:T,'F U L L   S E T S  (-10%)'!P:P,0)+_xlfn.XLOOKUP(J1736,'H O L D S'!S:S,'H O L D S'!O:O,0)</f>
        <v>0</v>
      </c>
      <c r="D1736" s="95" t="s">
        <v>535</v>
      </c>
      <c r="E1736" s="95">
        <f t="shared" si="107"/>
        <v>0</v>
      </c>
      <c r="F1736" s="95">
        <v>10082</v>
      </c>
      <c r="G1736" s="95">
        <f t="shared" si="108"/>
        <v>0</v>
      </c>
      <c r="J1736" s="91" t="s">
        <v>110</v>
      </c>
      <c r="K1736" s="91"/>
      <c r="L1736" s="91"/>
      <c r="M1736" s="91"/>
      <c r="N1736" s="91"/>
      <c r="O1736" s="91"/>
      <c r="P1736" s="91"/>
      <c r="Q1736" s="91"/>
      <c r="R1736" s="91"/>
      <c r="S1736" s="91"/>
    </row>
    <row r="1737" spans="1:19" hidden="1" x14ac:dyDescent="0.2">
      <c r="A1737" s="95" t="s">
        <v>619</v>
      </c>
      <c r="B1737" s="95">
        <f>_xlfn.XLOOKUP(D1737,'H O L D S'!S:S,'H O L D S'!O:O,0)</f>
        <v>0</v>
      </c>
      <c r="C1737" s="95">
        <f>_xlfn.XLOOKUP(J1737,'F U L L   S E T S  (-10%)'!T:T,'F U L L   S E T S  (-10%)'!P:P,0)+_xlfn.XLOOKUP(J1737,'H O L D S'!S:S,'H O L D S'!O:O,0)</f>
        <v>0</v>
      </c>
      <c r="D1737" s="95" t="s">
        <v>537</v>
      </c>
      <c r="E1737" s="95">
        <f t="shared" si="107"/>
        <v>0</v>
      </c>
      <c r="F1737" s="95">
        <v>10082</v>
      </c>
      <c r="G1737" s="95">
        <f t="shared" si="108"/>
        <v>0</v>
      </c>
      <c r="J1737" s="91" t="s">
        <v>110</v>
      </c>
      <c r="K1737" s="91"/>
      <c r="L1737" s="91"/>
      <c r="M1737" s="91"/>
      <c r="N1737" s="91"/>
      <c r="O1737" s="91"/>
      <c r="P1737" s="91"/>
      <c r="Q1737" s="91"/>
      <c r="R1737" s="91"/>
      <c r="S1737" s="91"/>
    </row>
    <row r="1738" spans="1:19" hidden="1" x14ac:dyDescent="0.2">
      <c r="A1738" s="95" t="s">
        <v>619</v>
      </c>
      <c r="B1738" s="95">
        <f>_xlfn.XLOOKUP(D1738,'H O L D S'!S:S,'H O L D S'!O:O,0)</f>
        <v>0</v>
      </c>
      <c r="C1738" s="95">
        <f>_xlfn.XLOOKUP(J1738,'F U L L   S E T S  (-10%)'!T:T,'F U L L   S E T S  (-10%)'!P:P,0)+_xlfn.XLOOKUP(J1738,'H O L D S'!S:S,'H O L D S'!O:O,0)</f>
        <v>0</v>
      </c>
      <c r="D1738" s="95" t="s">
        <v>539</v>
      </c>
      <c r="E1738" s="95">
        <f t="shared" si="107"/>
        <v>0</v>
      </c>
      <c r="F1738" s="95">
        <v>10082</v>
      </c>
      <c r="G1738" s="95">
        <f t="shared" si="108"/>
        <v>0</v>
      </c>
      <c r="J1738" s="91" t="s">
        <v>110</v>
      </c>
      <c r="K1738" s="91"/>
      <c r="L1738" s="91"/>
      <c r="M1738" s="91"/>
      <c r="N1738" s="91"/>
      <c r="O1738" s="91"/>
      <c r="P1738" s="91"/>
      <c r="Q1738" s="91"/>
      <c r="R1738" s="91"/>
      <c r="S1738" s="91"/>
    </row>
    <row r="1739" spans="1:19" hidden="1" x14ac:dyDescent="0.2">
      <c r="A1739" s="95" t="s">
        <v>619</v>
      </c>
      <c r="B1739" s="95">
        <f>_xlfn.XLOOKUP(D1739,'H O L D S'!S:S,'H O L D S'!O:O,0)</f>
        <v>0</v>
      </c>
      <c r="C1739" s="95">
        <f>_xlfn.XLOOKUP(J1739,'F U L L   S E T S  (-10%)'!T:T,'F U L L   S E T S  (-10%)'!P:P,0)+_xlfn.XLOOKUP(J1739,'H O L D S'!S:S,'H O L D S'!O:O,0)</f>
        <v>0</v>
      </c>
      <c r="D1739" s="95" t="s">
        <v>541</v>
      </c>
      <c r="E1739" s="95">
        <f t="shared" si="107"/>
        <v>0</v>
      </c>
      <c r="F1739" s="95">
        <v>10082</v>
      </c>
      <c r="G1739" s="95">
        <f t="shared" si="108"/>
        <v>0</v>
      </c>
      <c r="J1739" s="91" t="s">
        <v>110</v>
      </c>
      <c r="K1739" s="91"/>
      <c r="L1739" s="91"/>
      <c r="M1739" s="91"/>
      <c r="N1739" s="91"/>
      <c r="O1739" s="91"/>
      <c r="P1739" s="91"/>
      <c r="Q1739" s="91"/>
      <c r="R1739" s="91"/>
      <c r="S1739" s="91"/>
    </row>
    <row r="1740" spans="1:19" hidden="1" x14ac:dyDescent="0.2">
      <c r="A1740" s="95" t="s">
        <v>619</v>
      </c>
      <c r="B1740" s="95">
        <f>_xlfn.XLOOKUP(D1740,'H O L D S'!S:S,'H O L D S'!O:O,0)</f>
        <v>0</v>
      </c>
      <c r="C1740" s="95">
        <f>_xlfn.XLOOKUP(J1740,'F U L L   S E T S  (-10%)'!T:T,'F U L L   S E T S  (-10%)'!P:P,0)+_xlfn.XLOOKUP(J1740,'H O L D S'!S:S,'H O L D S'!O:O,0)</f>
        <v>0</v>
      </c>
      <c r="D1740" s="95" t="s">
        <v>543</v>
      </c>
      <c r="E1740" s="95">
        <f t="shared" si="107"/>
        <v>0</v>
      </c>
      <c r="F1740" s="95">
        <v>10082</v>
      </c>
      <c r="G1740" s="95">
        <f t="shared" si="108"/>
        <v>0</v>
      </c>
      <c r="J1740" s="91" t="s">
        <v>110</v>
      </c>
      <c r="K1740" s="91"/>
      <c r="L1740" s="91"/>
      <c r="M1740" s="91"/>
      <c r="N1740" s="91"/>
      <c r="O1740" s="91"/>
      <c r="P1740" s="91"/>
      <c r="Q1740" s="91"/>
      <c r="R1740" s="91"/>
      <c r="S1740" s="91"/>
    </row>
    <row r="1741" spans="1:19" hidden="1" x14ac:dyDescent="0.2">
      <c r="A1741" s="95" t="s">
        <v>619</v>
      </c>
      <c r="B1741" s="95">
        <f>_xlfn.XLOOKUP(D1741,'H O L D S'!S:S,'H O L D S'!O:O,0)</f>
        <v>0</v>
      </c>
      <c r="C1741" s="95">
        <f>_xlfn.XLOOKUP(J1741,'F U L L   S E T S  (-10%)'!T:T,'F U L L   S E T S  (-10%)'!P:P,0)+_xlfn.XLOOKUP(J1741,'H O L D S'!S:S,'H O L D S'!O:O,0)</f>
        <v>0</v>
      </c>
      <c r="D1741" s="95" t="s">
        <v>545</v>
      </c>
      <c r="E1741" s="95">
        <f t="shared" si="107"/>
        <v>0</v>
      </c>
      <c r="F1741" s="95">
        <v>10082</v>
      </c>
      <c r="G1741" s="95">
        <f t="shared" si="108"/>
        <v>0</v>
      </c>
      <c r="J1741" s="91" t="s">
        <v>110</v>
      </c>
      <c r="K1741" s="91"/>
      <c r="L1741" s="91"/>
      <c r="M1741" s="91"/>
      <c r="N1741" s="91"/>
      <c r="O1741" s="91"/>
      <c r="P1741" s="91"/>
      <c r="Q1741" s="91"/>
      <c r="R1741" s="91"/>
      <c r="S1741" s="91"/>
    </row>
    <row r="1742" spans="1:19" hidden="1" x14ac:dyDescent="0.2">
      <c r="A1742" s="95" t="s">
        <v>619</v>
      </c>
      <c r="B1742" s="95">
        <f>_xlfn.XLOOKUP(D1742,'H O L D S'!S:S,'H O L D S'!O:O,0)</f>
        <v>0</v>
      </c>
      <c r="C1742" s="95">
        <f>_xlfn.XLOOKUP(J1742,'F U L L   S E T S  (-10%)'!T:T,'F U L L   S E T S  (-10%)'!P:P,0)+_xlfn.XLOOKUP(J1742,'H O L D S'!S:S,'H O L D S'!O:O,0)</f>
        <v>0</v>
      </c>
      <c r="D1742" s="95" t="s">
        <v>547</v>
      </c>
      <c r="E1742" s="95">
        <f t="shared" si="107"/>
        <v>0</v>
      </c>
      <c r="F1742" s="95">
        <v>10082</v>
      </c>
      <c r="G1742" s="95">
        <f t="shared" si="108"/>
        <v>0</v>
      </c>
      <c r="J1742" s="91" t="s">
        <v>110</v>
      </c>
      <c r="K1742" s="91"/>
      <c r="L1742" s="91"/>
      <c r="M1742" s="91"/>
      <c r="N1742" s="91"/>
      <c r="O1742" s="91"/>
      <c r="P1742" s="91"/>
      <c r="Q1742" s="91"/>
      <c r="R1742" s="91"/>
      <c r="S1742" s="91"/>
    </row>
    <row r="1743" spans="1:19" hidden="1" x14ac:dyDescent="0.2">
      <c r="A1743" s="95" t="s">
        <v>619</v>
      </c>
      <c r="B1743" s="95">
        <f>_xlfn.XLOOKUP(D1743,'H O L D S'!S:S,'H O L D S'!O:O,0)</f>
        <v>0</v>
      </c>
      <c r="C1743" s="95">
        <f>_xlfn.XLOOKUP(J1743,'F U L L   S E T S  (-10%)'!T:T,'F U L L   S E T S  (-10%)'!P:P,0)+_xlfn.XLOOKUP(J1743,'H O L D S'!S:S,'H O L D S'!O:O,0)</f>
        <v>0</v>
      </c>
      <c r="D1743" s="95" t="s">
        <v>549</v>
      </c>
      <c r="E1743" s="95">
        <f t="shared" si="107"/>
        <v>0</v>
      </c>
      <c r="F1743" s="95">
        <v>10082</v>
      </c>
      <c r="G1743" s="95">
        <f t="shared" si="108"/>
        <v>0</v>
      </c>
      <c r="J1743" s="91" t="s">
        <v>110</v>
      </c>
      <c r="K1743" s="91"/>
      <c r="L1743" s="91"/>
      <c r="M1743" s="91"/>
      <c r="N1743" s="91"/>
      <c r="O1743" s="91"/>
      <c r="P1743" s="91"/>
      <c r="Q1743" s="91"/>
      <c r="R1743" s="91"/>
      <c r="S1743" s="91"/>
    </row>
    <row r="1744" spans="1:19" hidden="1" x14ac:dyDescent="0.2">
      <c r="A1744" s="95" t="s">
        <v>619</v>
      </c>
      <c r="B1744" s="95">
        <f>_xlfn.XLOOKUP(D1744,'H O L D S'!S:S,'H O L D S'!O:O,0)</f>
        <v>0</v>
      </c>
      <c r="C1744" s="95">
        <f>_xlfn.XLOOKUP(J1744,'F U L L   S E T S  (-10%)'!T:T,'F U L L   S E T S  (-10%)'!P:P,0)+_xlfn.XLOOKUP(J1744,'H O L D S'!S:S,'H O L D S'!O:O,0)</f>
        <v>0</v>
      </c>
      <c r="D1744" s="95" t="s">
        <v>551</v>
      </c>
      <c r="E1744" s="95">
        <f t="shared" si="107"/>
        <v>0</v>
      </c>
      <c r="F1744" s="95">
        <v>10082</v>
      </c>
      <c r="G1744" s="95">
        <f t="shared" si="108"/>
        <v>0</v>
      </c>
      <c r="J1744" s="91" t="s">
        <v>110</v>
      </c>
      <c r="K1744" s="91"/>
      <c r="L1744" s="91"/>
      <c r="M1744" s="91"/>
      <c r="N1744" s="91"/>
      <c r="O1744" s="91"/>
      <c r="P1744" s="91"/>
      <c r="Q1744" s="91"/>
      <c r="R1744" s="91"/>
      <c r="S1744" s="91"/>
    </row>
    <row r="1745" spans="1:19" hidden="1" x14ac:dyDescent="0.2">
      <c r="A1745" s="95" t="s">
        <v>619</v>
      </c>
      <c r="B1745" s="95">
        <f>_xlfn.XLOOKUP(D1745,'H O L D S'!S:S,'H O L D S'!O:O,0)</f>
        <v>0</v>
      </c>
      <c r="C1745" s="95">
        <f>_xlfn.XLOOKUP(J1745,'F U L L   S E T S  (-10%)'!T:T,'F U L L   S E T S  (-10%)'!P:P,0)+_xlfn.XLOOKUP(J1745,'H O L D S'!S:S,'H O L D S'!O:O,0)</f>
        <v>0</v>
      </c>
      <c r="D1745" s="95" t="s">
        <v>553</v>
      </c>
      <c r="E1745" s="95">
        <f t="shared" si="107"/>
        <v>0</v>
      </c>
      <c r="F1745" s="95">
        <v>10082</v>
      </c>
      <c r="G1745" s="95">
        <f t="shared" si="108"/>
        <v>0</v>
      </c>
      <c r="J1745" s="91" t="s">
        <v>110</v>
      </c>
      <c r="K1745" s="91"/>
      <c r="L1745" s="91"/>
      <c r="M1745" s="91"/>
      <c r="N1745" s="91"/>
      <c r="O1745" s="91"/>
      <c r="P1745" s="91"/>
      <c r="Q1745" s="91"/>
      <c r="R1745" s="91"/>
      <c r="S1745" s="91"/>
    </row>
    <row r="1746" spans="1:19" hidden="1" x14ac:dyDescent="0.2">
      <c r="A1746" s="95" t="s">
        <v>619</v>
      </c>
      <c r="B1746" s="95">
        <f>_xlfn.XLOOKUP(D1746,'H O L D S'!S:S,'H O L D S'!O:O,0)</f>
        <v>0</v>
      </c>
      <c r="C1746" s="95">
        <f>_xlfn.XLOOKUP(J1746,'F U L L   S E T S  (-10%)'!T:T,'F U L L   S E T S  (-10%)'!P:P,0)+_xlfn.XLOOKUP(J1746,'H O L D S'!S:S,'H O L D S'!O:O,0)</f>
        <v>0</v>
      </c>
      <c r="D1746" s="95" t="s">
        <v>555</v>
      </c>
      <c r="E1746" s="95">
        <f t="shared" si="107"/>
        <v>0</v>
      </c>
      <c r="F1746" s="95">
        <v>10082</v>
      </c>
      <c r="G1746" s="95">
        <f t="shared" si="108"/>
        <v>0</v>
      </c>
      <c r="J1746" s="91" t="s">
        <v>110</v>
      </c>
      <c r="K1746" s="91"/>
      <c r="L1746" s="91"/>
      <c r="M1746" s="91"/>
      <c r="N1746" s="91"/>
      <c r="O1746" s="91"/>
      <c r="P1746" s="91"/>
      <c r="Q1746" s="91"/>
      <c r="R1746" s="91"/>
      <c r="S1746" s="91"/>
    </row>
    <row r="1747" spans="1:19" hidden="1" x14ac:dyDescent="0.2">
      <c r="A1747" s="95" t="s">
        <v>619</v>
      </c>
      <c r="B1747" s="95">
        <f>_xlfn.XLOOKUP(D1747,'H O L D S'!S:S,'H O L D S'!O:O,0)</f>
        <v>0</v>
      </c>
      <c r="C1747" s="95">
        <f>_xlfn.XLOOKUP(J1747,'F U L L   S E T S  (-10%)'!T:T,'F U L L   S E T S  (-10%)'!P:P,0)+_xlfn.XLOOKUP(J1747,'H O L D S'!S:S,'H O L D S'!O:O,0)</f>
        <v>0</v>
      </c>
      <c r="D1747" s="95" t="s">
        <v>557</v>
      </c>
      <c r="E1747" s="95">
        <f t="shared" si="107"/>
        <v>0</v>
      </c>
      <c r="F1747" s="95">
        <v>10082</v>
      </c>
      <c r="G1747" s="95">
        <f t="shared" si="108"/>
        <v>0</v>
      </c>
      <c r="J1747" s="91" t="s">
        <v>110</v>
      </c>
      <c r="K1747" s="91"/>
      <c r="L1747" s="91"/>
      <c r="M1747" s="91"/>
      <c r="N1747" s="91"/>
      <c r="O1747" s="91"/>
      <c r="P1747" s="91"/>
      <c r="Q1747" s="91"/>
      <c r="R1747" s="91"/>
      <c r="S1747" s="91"/>
    </row>
    <row r="1748" spans="1:19" hidden="1" x14ac:dyDescent="0.2">
      <c r="A1748" s="95" t="s">
        <v>619</v>
      </c>
      <c r="B1748" s="95">
        <f>_xlfn.XLOOKUP(D1748,'H O L D S'!S:S,'H O L D S'!O:O,0)</f>
        <v>0</v>
      </c>
      <c r="C1748" s="95">
        <f>_xlfn.XLOOKUP(J1748,'F U L L   S E T S  (-10%)'!T:T,'F U L L   S E T S  (-10%)'!P:P,0)+_xlfn.XLOOKUP(J1748,'H O L D S'!S:S,'H O L D S'!O:O,0)</f>
        <v>0</v>
      </c>
      <c r="D1748" s="95" t="s">
        <v>559</v>
      </c>
      <c r="E1748" s="95">
        <f t="shared" si="107"/>
        <v>0</v>
      </c>
      <c r="F1748" s="95">
        <v>10082</v>
      </c>
      <c r="G1748" s="95">
        <f t="shared" si="108"/>
        <v>0</v>
      </c>
      <c r="J1748" s="91" t="s">
        <v>110</v>
      </c>
      <c r="K1748" s="91"/>
      <c r="L1748" s="91"/>
      <c r="M1748" s="91"/>
      <c r="N1748" s="91"/>
      <c r="O1748" s="91"/>
      <c r="P1748" s="91"/>
      <c r="Q1748" s="91"/>
      <c r="R1748" s="91"/>
      <c r="S1748" s="91"/>
    </row>
    <row r="1749" spans="1:19" hidden="1" x14ac:dyDescent="0.2">
      <c r="A1749" s="95" t="s">
        <v>619</v>
      </c>
      <c r="B1749" s="95">
        <f>_xlfn.XLOOKUP(D1749,'H O L D S'!S:S,'H O L D S'!O:O,0)</f>
        <v>0</v>
      </c>
      <c r="C1749" s="95">
        <f>_xlfn.XLOOKUP(J1749,'F U L L   S E T S  (-10%)'!T:T,'F U L L   S E T S  (-10%)'!P:P,0)+_xlfn.XLOOKUP(J1749,'H O L D S'!S:S,'H O L D S'!O:O,0)</f>
        <v>0</v>
      </c>
      <c r="D1749" s="95" t="s">
        <v>561</v>
      </c>
      <c r="E1749" s="95">
        <f t="shared" si="107"/>
        <v>0</v>
      </c>
      <c r="F1749" s="95">
        <v>10082</v>
      </c>
      <c r="G1749" s="95">
        <f t="shared" si="108"/>
        <v>0</v>
      </c>
      <c r="J1749" s="91" t="s">
        <v>110</v>
      </c>
      <c r="K1749" s="91"/>
      <c r="L1749" s="91"/>
      <c r="M1749" s="91"/>
      <c r="N1749" s="91"/>
      <c r="O1749" s="91"/>
      <c r="P1749" s="91"/>
      <c r="Q1749" s="91"/>
      <c r="R1749" s="91"/>
      <c r="S1749" s="91"/>
    </row>
    <row r="1750" spans="1:19" hidden="1" x14ac:dyDescent="0.2">
      <c r="A1750" s="95" t="s">
        <v>619</v>
      </c>
      <c r="B1750" s="95">
        <f>_xlfn.XLOOKUP(D1750,'H O L D S'!S:S,'H O L D S'!O:O,0)</f>
        <v>0</v>
      </c>
      <c r="C1750" s="95">
        <f>_xlfn.XLOOKUP(J1750,'F U L L   S E T S  (-10%)'!T:T,'F U L L   S E T S  (-10%)'!P:P,0)+_xlfn.XLOOKUP(J1750,'H O L D S'!S:S,'H O L D S'!O:O,0)</f>
        <v>0</v>
      </c>
      <c r="D1750" s="95" t="s">
        <v>563</v>
      </c>
      <c r="E1750" s="95">
        <f t="shared" si="107"/>
        <v>0</v>
      </c>
      <c r="F1750" s="95">
        <v>10082</v>
      </c>
      <c r="G1750" s="95">
        <f t="shared" si="108"/>
        <v>0</v>
      </c>
      <c r="J1750" s="91" t="s">
        <v>110</v>
      </c>
      <c r="K1750" s="91"/>
      <c r="L1750" s="91"/>
      <c r="M1750" s="91"/>
      <c r="N1750" s="91"/>
      <c r="O1750" s="91"/>
      <c r="P1750" s="91"/>
      <c r="Q1750" s="91"/>
      <c r="R1750" s="91"/>
      <c r="S1750" s="91"/>
    </row>
    <row r="1751" spans="1:19" hidden="1" x14ac:dyDescent="0.2">
      <c r="A1751" s="161" t="s">
        <v>619</v>
      </c>
      <c r="B1751" s="161">
        <f>_xlfn.XLOOKUP(D1751,'H O L D S'!S:S,'H O L D S'!D:D,0)</f>
        <v>0</v>
      </c>
      <c r="C1751" s="161">
        <f>_xlfn.XLOOKUP(J1751,'H O L D S'!S:S,'H O L D S'!D:D,0)</f>
        <v>0</v>
      </c>
      <c r="D1751" s="161" t="s">
        <v>567</v>
      </c>
      <c r="E1751" s="161">
        <f t="shared" ref="E1751:E1814" si="109">SUM(B1751:C1751)</f>
        <v>0</v>
      </c>
      <c r="F1751" s="161">
        <v>10084</v>
      </c>
      <c r="G1751" s="161">
        <f t="shared" si="108"/>
        <v>0</v>
      </c>
      <c r="J1751" s="140" t="s">
        <v>565</v>
      </c>
      <c r="K1751" s="91"/>
      <c r="L1751" s="89" t="s">
        <v>565</v>
      </c>
      <c r="M1751" s="89"/>
      <c r="N1751" s="91"/>
      <c r="O1751" s="91"/>
      <c r="P1751" s="91"/>
      <c r="Q1751" s="91"/>
      <c r="R1751" s="91"/>
      <c r="S1751" s="91"/>
    </row>
    <row r="1752" spans="1:19" hidden="1" x14ac:dyDescent="0.2">
      <c r="A1752" s="95" t="s">
        <v>619</v>
      </c>
      <c r="B1752" s="95">
        <f>_xlfn.XLOOKUP(D1752,'H O L D S'!S:S,'H O L D S'!D:D,0)</f>
        <v>0</v>
      </c>
      <c r="C1752" s="95">
        <f>_xlfn.XLOOKUP(J1752,'H O L D S'!S:S,'H O L D S'!D:D,0)</f>
        <v>0</v>
      </c>
      <c r="D1752" s="95" t="s">
        <v>569</v>
      </c>
      <c r="E1752" s="95">
        <f t="shared" si="109"/>
        <v>0</v>
      </c>
      <c r="F1752" s="95">
        <v>10084</v>
      </c>
      <c r="G1752" s="95">
        <f t="shared" si="108"/>
        <v>0</v>
      </c>
      <c r="J1752" s="140" t="s">
        <v>565</v>
      </c>
      <c r="K1752" s="91"/>
      <c r="L1752" s="91"/>
      <c r="M1752" s="91"/>
      <c r="N1752" s="91"/>
      <c r="O1752" s="91"/>
      <c r="P1752" s="91"/>
      <c r="Q1752" s="91"/>
      <c r="R1752" s="91"/>
      <c r="S1752" s="91"/>
    </row>
    <row r="1753" spans="1:19" hidden="1" x14ac:dyDescent="0.2">
      <c r="A1753" s="95" t="s">
        <v>619</v>
      </c>
      <c r="B1753" s="95">
        <f>_xlfn.XLOOKUP(D1753,'H O L D S'!S:S,'H O L D S'!D:D,0)</f>
        <v>0</v>
      </c>
      <c r="C1753" s="95">
        <f>_xlfn.XLOOKUP(J1753,'H O L D S'!S:S,'H O L D S'!D:D,0)</f>
        <v>0</v>
      </c>
      <c r="D1753" s="95" t="s">
        <v>571</v>
      </c>
      <c r="E1753" s="95">
        <f t="shared" si="109"/>
        <v>0</v>
      </c>
      <c r="F1753" s="95">
        <v>10084</v>
      </c>
      <c r="G1753" s="95">
        <f t="shared" si="108"/>
        <v>0</v>
      </c>
      <c r="J1753" s="140" t="s">
        <v>565</v>
      </c>
      <c r="K1753" s="91"/>
      <c r="L1753" s="91"/>
      <c r="M1753" s="91"/>
      <c r="N1753" s="91"/>
      <c r="O1753" s="91"/>
      <c r="P1753" s="91"/>
      <c r="Q1753" s="91"/>
      <c r="R1753" s="91"/>
      <c r="S1753" s="91"/>
    </row>
    <row r="1754" spans="1:19" hidden="1" x14ac:dyDescent="0.2">
      <c r="A1754" s="95" t="s">
        <v>619</v>
      </c>
      <c r="B1754" s="95">
        <f>_xlfn.XLOOKUP(D1754,'H O L D S'!S:S,'H O L D S'!D:D,0)</f>
        <v>0</v>
      </c>
      <c r="C1754" s="95">
        <f>_xlfn.XLOOKUP(J1754,'H O L D S'!S:S,'H O L D S'!D:D,0)</f>
        <v>0</v>
      </c>
      <c r="D1754" s="95" t="s">
        <v>573</v>
      </c>
      <c r="E1754" s="95">
        <f t="shared" si="109"/>
        <v>0</v>
      </c>
      <c r="F1754" s="95">
        <v>10084</v>
      </c>
      <c r="G1754" s="95">
        <f t="shared" si="108"/>
        <v>0</v>
      </c>
      <c r="J1754" s="140" t="s">
        <v>565</v>
      </c>
      <c r="K1754" s="91"/>
      <c r="L1754" s="91"/>
      <c r="M1754" s="91"/>
      <c r="N1754" s="91"/>
      <c r="O1754" s="91"/>
      <c r="P1754" s="91"/>
      <c r="Q1754" s="91"/>
      <c r="R1754" s="91"/>
      <c r="S1754" s="91"/>
    </row>
    <row r="1755" spans="1:19" hidden="1" x14ac:dyDescent="0.2">
      <c r="A1755" s="95" t="s">
        <v>619</v>
      </c>
      <c r="B1755" s="95">
        <f>_xlfn.XLOOKUP(D1755,'H O L D S'!S:S,'H O L D S'!D:D,0)</f>
        <v>0</v>
      </c>
      <c r="C1755" s="95">
        <f>_xlfn.XLOOKUP(J1755,'H O L D S'!S:S,'H O L D S'!D:D,0)</f>
        <v>0</v>
      </c>
      <c r="D1755" s="95" t="s">
        <v>575</v>
      </c>
      <c r="E1755" s="95">
        <f t="shared" si="109"/>
        <v>0</v>
      </c>
      <c r="F1755" s="95">
        <v>10084</v>
      </c>
      <c r="G1755" s="95">
        <f t="shared" si="108"/>
        <v>0</v>
      </c>
      <c r="J1755" s="140" t="s">
        <v>565</v>
      </c>
      <c r="K1755" s="91"/>
      <c r="L1755" s="91"/>
      <c r="M1755" s="91"/>
      <c r="N1755" s="91"/>
      <c r="O1755" s="91"/>
      <c r="P1755" s="91"/>
      <c r="Q1755" s="91"/>
      <c r="R1755" s="91"/>
      <c r="S1755" s="91"/>
    </row>
    <row r="1756" spans="1:19" hidden="1" x14ac:dyDescent="0.2">
      <c r="A1756" s="95" t="s">
        <v>619</v>
      </c>
      <c r="B1756" s="95">
        <f>_xlfn.XLOOKUP(D1756,'H O L D S'!S:S,'H O L D S'!D:D,0)</f>
        <v>0</v>
      </c>
      <c r="C1756" s="95">
        <f>_xlfn.XLOOKUP(J1756,'H O L D S'!S:S,'H O L D S'!D:D,0)</f>
        <v>0</v>
      </c>
      <c r="D1756" s="95" t="s">
        <v>577</v>
      </c>
      <c r="E1756" s="95">
        <f t="shared" si="109"/>
        <v>0</v>
      </c>
      <c r="F1756" s="95">
        <v>10084</v>
      </c>
      <c r="G1756" s="95">
        <f t="shared" si="108"/>
        <v>0</v>
      </c>
      <c r="J1756" s="140" t="s">
        <v>565</v>
      </c>
      <c r="K1756" s="91"/>
      <c r="L1756" s="91"/>
      <c r="M1756" s="91"/>
      <c r="N1756" s="91"/>
      <c r="O1756" s="91"/>
      <c r="P1756" s="91"/>
      <c r="Q1756" s="91"/>
      <c r="R1756" s="91"/>
      <c r="S1756" s="91"/>
    </row>
    <row r="1757" spans="1:19" hidden="1" x14ac:dyDescent="0.2">
      <c r="A1757" s="161" t="s">
        <v>619</v>
      </c>
      <c r="B1757" s="161">
        <f>_xlfn.XLOOKUP(D1757,'H O L D S'!S:S,'H O L D S'!E:E,0)</f>
        <v>0</v>
      </c>
      <c r="C1757" s="161">
        <f>_xlfn.XLOOKUP(J1757,'H O L D S'!S:S,'H O L D S'!E:E,0)</f>
        <v>0</v>
      </c>
      <c r="D1757" s="161" t="s">
        <v>567</v>
      </c>
      <c r="E1757" s="161">
        <f t="shared" si="109"/>
        <v>0</v>
      </c>
      <c r="F1757" s="161">
        <v>10085</v>
      </c>
      <c r="G1757" s="161">
        <f t="shared" si="108"/>
        <v>0</v>
      </c>
      <c r="J1757" s="140" t="s">
        <v>565</v>
      </c>
      <c r="K1757" s="91"/>
      <c r="L1757" s="91"/>
      <c r="M1757" s="91"/>
      <c r="N1757" s="91"/>
      <c r="O1757" s="91"/>
      <c r="P1757" s="91"/>
      <c r="Q1757" s="91"/>
      <c r="R1757" s="91"/>
      <c r="S1757" s="91"/>
    </row>
    <row r="1758" spans="1:19" hidden="1" x14ac:dyDescent="0.2">
      <c r="A1758" s="95" t="s">
        <v>619</v>
      </c>
      <c r="B1758" s="95">
        <f>_xlfn.XLOOKUP(D1758,'H O L D S'!S:S,'H O L D S'!E:E,0)</f>
        <v>0</v>
      </c>
      <c r="C1758" s="95">
        <f>_xlfn.XLOOKUP(J1758,'H O L D S'!S:S,'H O L D S'!E:E,0)</f>
        <v>0</v>
      </c>
      <c r="D1758" s="95" t="s">
        <v>569</v>
      </c>
      <c r="E1758" s="95">
        <f t="shared" si="109"/>
        <v>0</v>
      </c>
      <c r="F1758" s="95">
        <v>10085</v>
      </c>
      <c r="G1758" s="95">
        <f t="shared" si="108"/>
        <v>0</v>
      </c>
      <c r="J1758" s="140" t="s">
        <v>565</v>
      </c>
      <c r="K1758" s="91"/>
      <c r="L1758" s="91"/>
      <c r="M1758" s="91"/>
      <c r="N1758" s="91"/>
      <c r="O1758" s="91"/>
      <c r="P1758" s="91"/>
      <c r="Q1758" s="91"/>
      <c r="R1758" s="91"/>
      <c r="S1758" s="91"/>
    </row>
    <row r="1759" spans="1:19" hidden="1" x14ac:dyDescent="0.2">
      <c r="A1759" s="95" t="s">
        <v>619</v>
      </c>
      <c r="B1759" s="95">
        <f>_xlfn.XLOOKUP(D1759,'H O L D S'!S:S,'H O L D S'!E:E,0)</f>
        <v>0</v>
      </c>
      <c r="C1759" s="95">
        <f>_xlfn.XLOOKUP(J1759,'H O L D S'!S:S,'H O L D S'!E:E,0)</f>
        <v>0</v>
      </c>
      <c r="D1759" s="95" t="s">
        <v>571</v>
      </c>
      <c r="E1759" s="95">
        <f t="shared" si="109"/>
        <v>0</v>
      </c>
      <c r="F1759" s="95">
        <v>10085</v>
      </c>
      <c r="G1759" s="95">
        <f t="shared" si="108"/>
        <v>0</v>
      </c>
      <c r="J1759" s="140" t="s">
        <v>565</v>
      </c>
      <c r="K1759" s="91"/>
      <c r="L1759" s="91"/>
      <c r="M1759" s="91"/>
      <c r="N1759" s="91"/>
      <c r="O1759" s="91"/>
      <c r="P1759" s="91"/>
      <c r="Q1759" s="91"/>
      <c r="R1759" s="91"/>
      <c r="S1759" s="91"/>
    </row>
    <row r="1760" spans="1:19" hidden="1" x14ac:dyDescent="0.2">
      <c r="A1760" s="95" t="s">
        <v>619</v>
      </c>
      <c r="B1760" s="95">
        <f>_xlfn.XLOOKUP(D1760,'H O L D S'!S:S,'H O L D S'!E:E,0)</f>
        <v>0</v>
      </c>
      <c r="C1760" s="95">
        <f>_xlfn.XLOOKUP(J1760,'H O L D S'!S:S,'H O L D S'!E:E,0)</f>
        <v>0</v>
      </c>
      <c r="D1760" s="95" t="s">
        <v>573</v>
      </c>
      <c r="E1760" s="95">
        <f t="shared" si="109"/>
        <v>0</v>
      </c>
      <c r="F1760" s="95">
        <v>10085</v>
      </c>
      <c r="G1760" s="95">
        <f t="shared" si="108"/>
        <v>0</v>
      </c>
      <c r="J1760" s="140" t="s">
        <v>565</v>
      </c>
      <c r="K1760" s="91"/>
      <c r="L1760" s="91"/>
      <c r="M1760" s="91"/>
      <c r="N1760" s="91"/>
      <c r="O1760" s="91"/>
      <c r="P1760" s="91"/>
      <c r="Q1760" s="91"/>
      <c r="R1760" s="91"/>
      <c r="S1760" s="91"/>
    </row>
    <row r="1761" spans="1:19" hidden="1" x14ac:dyDescent="0.2">
      <c r="A1761" s="95" t="s">
        <v>619</v>
      </c>
      <c r="B1761" s="95">
        <f>_xlfn.XLOOKUP(D1761,'H O L D S'!S:S,'H O L D S'!E:E,0)</f>
        <v>0</v>
      </c>
      <c r="C1761" s="95">
        <f>_xlfn.XLOOKUP(J1761,'H O L D S'!S:S,'H O L D S'!E:E,0)</f>
        <v>0</v>
      </c>
      <c r="D1761" s="95" t="s">
        <v>575</v>
      </c>
      <c r="E1761" s="95">
        <f t="shared" si="109"/>
        <v>0</v>
      </c>
      <c r="F1761" s="95">
        <v>10085</v>
      </c>
      <c r="G1761" s="95">
        <f t="shared" si="108"/>
        <v>0</v>
      </c>
      <c r="J1761" s="140" t="s">
        <v>565</v>
      </c>
      <c r="K1761" s="91"/>
      <c r="L1761" s="91"/>
      <c r="M1761" s="91"/>
      <c r="N1761" s="91"/>
      <c r="O1761" s="91"/>
      <c r="P1761" s="91"/>
      <c r="Q1761" s="91"/>
      <c r="R1761" s="91"/>
      <c r="S1761" s="91"/>
    </row>
    <row r="1762" spans="1:19" hidden="1" x14ac:dyDescent="0.2">
      <c r="A1762" s="95" t="s">
        <v>619</v>
      </c>
      <c r="B1762" s="95">
        <f>_xlfn.XLOOKUP(D1762,'H O L D S'!S:S,'H O L D S'!E:E,0)</f>
        <v>0</v>
      </c>
      <c r="C1762" s="95">
        <f>_xlfn.XLOOKUP(J1762,'H O L D S'!S:S,'H O L D S'!E:E,0)</f>
        <v>0</v>
      </c>
      <c r="D1762" s="95" t="s">
        <v>577</v>
      </c>
      <c r="E1762" s="95">
        <f t="shared" si="109"/>
        <v>0</v>
      </c>
      <c r="F1762" s="95">
        <v>10085</v>
      </c>
      <c r="G1762" s="95">
        <f t="shared" si="108"/>
        <v>0</v>
      </c>
      <c r="J1762" s="140" t="s">
        <v>565</v>
      </c>
      <c r="K1762" s="91"/>
      <c r="L1762" s="91"/>
      <c r="M1762" s="91"/>
      <c r="N1762" s="91"/>
      <c r="O1762" s="91"/>
      <c r="P1762" s="91"/>
      <c r="Q1762" s="91"/>
      <c r="R1762" s="91"/>
      <c r="S1762" s="91"/>
    </row>
    <row r="1763" spans="1:19" hidden="1" x14ac:dyDescent="0.2">
      <c r="A1763" s="161" t="s">
        <v>619</v>
      </c>
      <c r="B1763" s="161">
        <f>_xlfn.XLOOKUP(D1763,'H O L D S'!S:S,'H O L D S'!F:F,0)</f>
        <v>0</v>
      </c>
      <c r="C1763" s="161">
        <f>_xlfn.XLOOKUP(J1763,'H O L D S'!S:S,'H O L D S'!F:F,0)</f>
        <v>0</v>
      </c>
      <c r="D1763" s="161" t="s">
        <v>567</v>
      </c>
      <c r="E1763" s="161">
        <f t="shared" si="109"/>
        <v>0</v>
      </c>
      <c r="F1763" s="161">
        <v>10086</v>
      </c>
      <c r="G1763" s="161">
        <f t="shared" si="108"/>
        <v>0</v>
      </c>
      <c r="J1763" s="140" t="s">
        <v>565</v>
      </c>
      <c r="K1763" s="91"/>
      <c r="L1763" s="91"/>
      <c r="M1763" s="91"/>
      <c r="N1763" s="91"/>
      <c r="O1763" s="91"/>
      <c r="P1763" s="91"/>
      <c r="Q1763" s="91"/>
      <c r="R1763" s="91"/>
      <c r="S1763" s="91"/>
    </row>
    <row r="1764" spans="1:19" hidden="1" x14ac:dyDescent="0.2">
      <c r="A1764" s="95" t="s">
        <v>619</v>
      </c>
      <c r="B1764" s="95">
        <f>_xlfn.XLOOKUP(D1764,'H O L D S'!S:S,'H O L D S'!F:F,0)</f>
        <v>0</v>
      </c>
      <c r="C1764" s="95">
        <f>_xlfn.XLOOKUP(J1764,'H O L D S'!S:S,'H O L D S'!F:F,0)</f>
        <v>0</v>
      </c>
      <c r="D1764" s="95" t="s">
        <v>569</v>
      </c>
      <c r="E1764" s="95">
        <f t="shared" si="109"/>
        <v>0</v>
      </c>
      <c r="F1764" s="95">
        <v>10086</v>
      </c>
      <c r="G1764" s="95">
        <f t="shared" si="108"/>
        <v>0</v>
      </c>
      <c r="J1764" s="140" t="s">
        <v>565</v>
      </c>
      <c r="K1764" s="91"/>
      <c r="L1764" s="91"/>
      <c r="M1764" s="91"/>
      <c r="N1764" s="91"/>
      <c r="O1764" s="91"/>
      <c r="P1764" s="91"/>
      <c r="Q1764" s="91"/>
      <c r="R1764" s="91"/>
      <c r="S1764" s="91"/>
    </row>
    <row r="1765" spans="1:19" hidden="1" x14ac:dyDescent="0.2">
      <c r="A1765" s="95" t="s">
        <v>619</v>
      </c>
      <c r="B1765" s="95">
        <f>_xlfn.XLOOKUP(D1765,'H O L D S'!S:S,'H O L D S'!F:F,0)</f>
        <v>0</v>
      </c>
      <c r="C1765" s="95">
        <f>_xlfn.XLOOKUP(J1765,'H O L D S'!S:S,'H O L D S'!F:F,0)</f>
        <v>0</v>
      </c>
      <c r="D1765" s="95" t="s">
        <v>571</v>
      </c>
      <c r="E1765" s="95">
        <f t="shared" si="109"/>
        <v>0</v>
      </c>
      <c r="F1765" s="95">
        <v>10086</v>
      </c>
      <c r="G1765" s="95">
        <f t="shared" si="108"/>
        <v>0</v>
      </c>
      <c r="J1765" s="140" t="s">
        <v>565</v>
      </c>
      <c r="K1765" s="91"/>
      <c r="L1765" s="91"/>
      <c r="M1765" s="91"/>
      <c r="N1765" s="91"/>
      <c r="O1765" s="91"/>
      <c r="P1765" s="91"/>
      <c r="Q1765" s="91"/>
      <c r="R1765" s="91"/>
      <c r="S1765" s="91"/>
    </row>
    <row r="1766" spans="1:19" hidden="1" x14ac:dyDescent="0.2">
      <c r="A1766" s="95" t="s">
        <v>619</v>
      </c>
      <c r="B1766" s="95">
        <f>_xlfn.XLOOKUP(D1766,'H O L D S'!S:S,'H O L D S'!F:F,0)</f>
        <v>0</v>
      </c>
      <c r="C1766" s="95">
        <f>_xlfn.XLOOKUP(J1766,'H O L D S'!S:S,'H O L D S'!F:F,0)</f>
        <v>0</v>
      </c>
      <c r="D1766" s="95" t="s">
        <v>573</v>
      </c>
      <c r="E1766" s="95">
        <f t="shared" si="109"/>
        <v>0</v>
      </c>
      <c r="F1766" s="95">
        <v>10086</v>
      </c>
      <c r="G1766" s="95">
        <f t="shared" si="108"/>
        <v>0</v>
      </c>
      <c r="J1766" s="140" t="s">
        <v>565</v>
      </c>
      <c r="K1766" s="91"/>
      <c r="L1766" s="91"/>
      <c r="M1766" s="91"/>
      <c r="N1766" s="91"/>
      <c r="O1766" s="91"/>
      <c r="P1766" s="91"/>
      <c r="Q1766" s="91"/>
      <c r="R1766" s="91"/>
      <c r="S1766" s="91"/>
    </row>
    <row r="1767" spans="1:19" hidden="1" x14ac:dyDescent="0.2">
      <c r="A1767" s="95" t="s">
        <v>619</v>
      </c>
      <c r="B1767" s="95">
        <f>_xlfn.XLOOKUP(D1767,'H O L D S'!S:S,'H O L D S'!F:F,0)</f>
        <v>0</v>
      </c>
      <c r="C1767" s="95">
        <f>_xlfn.XLOOKUP(J1767,'H O L D S'!S:S,'H O L D S'!F:F,0)</f>
        <v>0</v>
      </c>
      <c r="D1767" s="95" t="s">
        <v>575</v>
      </c>
      <c r="E1767" s="95">
        <f t="shared" si="109"/>
        <v>0</v>
      </c>
      <c r="F1767" s="95">
        <v>10086</v>
      </c>
      <c r="G1767" s="95">
        <f t="shared" si="108"/>
        <v>0</v>
      </c>
      <c r="J1767" s="140" t="s">
        <v>565</v>
      </c>
      <c r="K1767" s="91"/>
      <c r="L1767" s="91"/>
      <c r="M1767" s="91"/>
      <c r="N1767" s="91"/>
      <c r="O1767" s="91"/>
      <c r="P1767" s="91"/>
      <c r="Q1767" s="91"/>
      <c r="R1767" s="91"/>
      <c r="S1767" s="91"/>
    </row>
    <row r="1768" spans="1:19" hidden="1" x14ac:dyDescent="0.2">
      <c r="A1768" s="95" t="s">
        <v>619</v>
      </c>
      <c r="B1768" s="95">
        <f>_xlfn.XLOOKUP(D1768,'H O L D S'!S:S,'H O L D S'!F:F,0)</f>
        <v>0</v>
      </c>
      <c r="C1768" s="95">
        <f>_xlfn.XLOOKUP(J1768,'H O L D S'!S:S,'H O L D S'!F:F,0)</f>
        <v>0</v>
      </c>
      <c r="D1768" s="95" t="s">
        <v>577</v>
      </c>
      <c r="E1768" s="95">
        <f t="shared" si="109"/>
        <v>0</v>
      </c>
      <c r="F1768" s="95">
        <v>10086</v>
      </c>
      <c r="G1768" s="95">
        <f t="shared" si="108"/>
        <v>0</v>
      </c>
      <c r="J1768" s="140" t="s">
        <v>565</v>
      </c>
      <c r="K1768" s="91"/>
      <c r="L1768" s="91"/>
      <c r="M1768" s="91"/>
      <c r="N1768" s="91"/>
      <c r="O1768" s="91"/>
      <c r="P1768" s="91"/>
      <c r="Q1768" s="91"/>
      <c r="R1768" s="91"/>
      <c r="S1768" s="91"/>
    </row>
    <row r="1769" spans="1:19" hidden="1" x14ac:dyDescent="0.2">
      <c r="A1769" s="161" t="s">
        <v>619</v>
      </c>
      <c r="B1769" s="161">
        <f>_xlfn.XLOOKUP(D1769,'H O L D S'!S:S,'H O L D S'!G:G,0)</f>
        <v>0</v>
      </c>
      <c r="C1769" s="161">
        <f>_xlfn.XLOOKUP(J1769,'H O L D S'!S:S,'H O L D S'!G:G,0)</f>
        <v>0</v>
      </c>
      <c r="D1769" s="161" t="s">
        <v>567</v>
      </c>
      <c r="E1769" s="161">
        <f t="shared" si="109"/>
        <v>0</v>
      </c>
      <c r="F1769" s="161">
        <v>10088</v>
      </c>
      <c r="G1769" s="161">
        <f t="shared" si="108"/>
        <v>0</v>
      </c>
      <c r="J1769" s="140" t="s">
        <v>565</v>
      </c>
      <c r="K1769" s="91"/>
      <c r="L1769" s="91"/>
      <c r="M1769" s="91"/>
      <c r="N1769" s="91"/>
      <c r="O1769" s="91"/>
      <c r="P1769" s="91"/>
      <c r="Q1769" s="91"/>
      <c r="R1769" s="91"/>
      <c r="S1769" s="91"/>
    </row>
    <row r="1770" spans="1:19" hidden="1" x14ac:dyDescent="0.2">
      <c r="A1770" s="95" t="s">
        <v>619</v>
      </c>
      <c r="B1770" s="95">
        <f>_xlfn.XLOOKUP(D1770,'H O L D S'!S:S,'H O L D S'!G:G,0)</f>
        <v>0</v>
      </c>
      <c r="C1770" s="95">
        <f>_xlfn.XLOOKUP(J1770,'H O L D S'!S:S,'H O L D S'!G:G,0)</f>
        <v>0</v>
      </c>
      <c r="D1770" s="95" t="s">
        <v>569</v>
      </c>
      <c r="E1770" s="95">
        <f t="shared" si="109"/>
        <v>0</v>
      </c>
      <c r="F1770" s="95">
        <v>10088</v>
      </c>
      <c r="G1770" s="95">
        <f t="shared" si="108"/>
        <v>0</v>
      </c>
      <c r="J1770" s="140" t="s">
        <v>565</v>
      </c>
      <c r="K1770" s="91"/>
      <c r="L1770" s="91"/>
      <c r="M1770" s="91"/>
      <c r="N1770" s="91"/>
      <c r="O1770" s="91"/>
      <c r="P1770" s="91"/>
      <c r="Q1770" s="91"/>
      <c r="R1770" s="91"/>
      <c r="S1770" s="91"/>
    </row>
    <row r="1771" spans="1:19" hidden="1" x14ac:dyDescent="0.2">
      <c r="A1771" s="95" t="s">
        <v>619</v>
      </c>
      <c r="B1771" s="95">
        <f>_xlfn.XLOOKUP(D1771,'H O L D S'!S:S,'H O L D S'!G:G,0)</f>
        <v>0</v>
      </c>
      <c r="C1771" s="95">
        <f>_xlfn.XLOOKUP(J1771,'H O L D S'!S:S,'H O L D S'!G:G,0)</f>
        <v>0</v>
      </c>
      <c r="D1771" s="95" t="s">
        <v>571</v>
      </c>
      <c r="E1771" s="95">
        <f t="shared" si="109"/>
        <v>0</v>
      </c>
      <c r="F1771" s="95">
        <v>10088</v>
      </c>
      <c r="G1771" s="95">
        <f t="shared" si="108"/>
        <v>0</v>
      </c>
      <c r="J1771" s="140" t="s">
        <v>565</v>
      </c>
      <c r="K1771" s="91"/>
      <c r="L1771" s="91"/>
      <c r="M1771" s="91"/>
      <c r="N1771" s="91"/>
      <c r="O1771" s="91"/>
      <c r="P1771" s="91"/>
      <c r="Q1771" s="91"/>
      <c r="R1771" s="91"/>
      <c r="S1771" s="91"/>
    </row>
    <row r="1772" spans="1:19" hidden="1" x14ac:dyDescent="0.2">
      <c r="A1772" s="95" t="s">
        <v>619</v>
      </c>
      <c r="B1772" s="95">
        <f>_xlfn.XLOOKUP(D1772,'H O L D S'!S:S,'H O L D S'!G:G,0)</f>
        <v>0</v>
      </c>
      <c r="C1772" s="95">
        <f>_xlfn.XLOOKUP(J1772,'H O L D S'!S:S,'H O L D S'!G:G,0)</f>
        <v>0</v>
      </c>
      <c r="D1772" s="95" t="s">
        <v>573</v>
      </c>
      <c r="E1772" s="95">
        <f t="shared" si="109"/>
        <v>0</v>
      </c>
      <c r="F1772" s="95">
        <v>10088</v>
      </c>
      <c r="G1772" s="95">
        <f t="shared" si="108"/>
        <v>0</v>
      </c>
      <c r="J1772" s="140" t="s">
        <v>565</v>
      </c>
      <c r="K1772" s="91"/>
      <c r="L1772" s="91"/>
      <c r="M1772" s="91"/>
      <c r="N1772" s="91"/>
      <c r="O1772" s="91"/>
      <c r="P1772" s="91"/>
      <c r="Q1772" s="91"/>
      <c r="R1772" s="91"/>
      <c r="S1772" s="91"/>
    </row>
    <row r="1773" spans="1:19" hidden="1" x14ac:dyDescent="0.2">
      <c r="A1773" s="95" t="s">
        <v>619</v>
      </c>
      <c r="B1773" s="95">
        <f>_xlfn.XLOOKUP(D1773,'H O L D S'!S:S,'H O L D S'!G:G,0)</f>
        <v>0</v>
      </c>
      <c r="C1773" s="95">
        <f>_xlfn.XLOOKUP(J1773,'H O L D S'!S:S,'H O L D S'!G:G,0)</f>
        <v>0</v>
      </c>
      <c r="D1773" s="95" t="s">
        <v>575</v>
      </c>
      <c r="E1773" s="95">
        <f t="shared" si="109"/>
        <v>0</v>
      </c>
      <c r="F1773" s="95">
        <v>10088</v>
      </c>
      <c r="G1773" s="95">
        <f t="shared" si="108"/>
        <v>0</v>
      </c>
      <c r="J1773" s="140" t="s">
        <v>565</v>
      </c>
      <c r="K1773" s="91"/>
      <c r="L1773" s="91"/>
      <c r="M1773" s="91"/>
      <c r="N1773" s="91"/>
      <c r="O1773" s="91"/>
      <c r="P1773" s="91"/>
      <c r="Q1773" s="91"/>
      <c r="R1773" s="91"/>
      <c r="S1773" s="91"/>
    </row>
    <row r="1774" spans="1:19" hidden="1" x14ac:dyDescent="0.2">
      <c r="A1774" s="95" t="s">
        <v>619</v>
      </c>
      <c r="B1774" s="95">
        <f>_xlfn.XLOOKUP(D1774,'H O L D S'!S:S,'H O L D S'!G:G,0)</f>
        <v>0</v>
      </c>
      <c r="C1774" s="95">
        <f>_xlfn.XLOOKUP(J1774,'H O L D S'!S:S,'H O L D S'!G:G,0)</f>
        <v>0</v>
      </c>
      <c r="D1774" s="95" t="s">
        <v>577</v>
      </c>
      <c r="E1774" s="95">
        <f t="shared" si="109"/>
        <v>0</v>
      </c>
      <c r="F1774" s="95">
        <v>10088</v>
      </c>
      <c r="G1774" s="95">
        <f t="shared" si="108"/>
        <v>0</v>
      </c>
      <c r="J1774" s="140" t="s">
        <v>565</v>
      </c>
      <c r="K1774" s="91"/>
      <c r="L1774" s="91"/>
      <c r="M1774" s="91"/>
      <c r="N1774" s="91"/>
      <c r="O1774" s="91"/>
      <c r="P1774" s="91"/>
      <c r="Q1774" s="91"/>
      <c r="R1774" s="91"/>
      <c r="S1774" s="91"/>
    </row>
    <row r="1775" spans="1:19" hidden="1" x14ac:dyDescent="0.2">
      <c r="A1775" s="161" t="s">
        <v>619</v>
      </c>
      <c r="B1775" s="161">
        <f>_xlfn.XLOOKUP(D1775,'H O L D S'!S:S,'H O L D S'!H:H,0)</f>
        <v>0</v>
      </c>
      <c r="C1775" s="161">
        <f>_xlfn.XLOOKUP(J1775,'H O L D S'!S:S,'H O L D S'!H:H,0)</f>
        <v>0</v>
      </c>
      <c r="D1775" s="161" t="s">
        <v>567</v>
      </c>
      <c r="E1775" s="161">
        <f t="shared" si="109"/>
        <v>0</v>
      </c>
      <c r="F1775" s="161">
        <v>10089</v>
      </c>
      <c r="G1775" s="161">
        <f t="shared" si="108"/>
        <v>0</v>
      </c>
      <c r="J1775" s="140" t="s">
        <v>565</v>
      </c>
      <c r="K1775" s="91"/>
      <c r="L1775" s="91"/>
      <c r="M1775" s="91"/>
      <c r="N1775" s="91"/>
      <c r="O1775" s="91"/>
      <c r="P1775" s="91"/>
      <c r="Q1775" s="91"/>
      <c r="R1775" s="91"/>
      <c r="S1775" s="91"/>
    </row>
    <row r="1776" spans="1:19" hidden="1" x14ac:dyDescent="0.2">
      <c r="A1776" s="95" t="s">
        <v>619</v>
      </c>
      <c r="B1776" s="95">
        <f>_xlfn.XLOOKUP(D1776,'H O L D S'!S:S,'H O L D S'!H:H,0)</f>
        <v>0</v>
      </c>
      <c r="C1776" s="95">
        <f>_xlfn.XLOOKUP(J1776,'H O L D S'!S:S,'H O L D S'!H:H,0)</f>
        <v>0</v>
      </c>
      <c r="D1776" s="95" t="s">
        <v>569</v>
      </c>
      <c r="E1776" s="95">
        <f t="shared" si="109"/>
        <v>0</v>
      </c>
      <c r="F1776" s="95">
        <v>10089</v>
      </c>
      <c r="G1776" s="95">
        <f t="shared" si="108"/>
        <v>0</v>
      </c>
      <c r="J1776" s="140" t="s">
        <v>565</v>
      </c>
      <c r="K1776" s="91"/>
      <c r="L1776" s="91"/>
      <c r="M1776" s="91"/>
      <c r="N1776" s="91"/>
      <c r="O1776" s="91"/>
      <c r="P1776" s="91"/>
      <c r="Q1776" s="91"/>
      <c r="R1776" s="91"/>
      <c r="S1776" s="91"/>
    </row>
    <row r="1777" spans="1:19" hidden="1" x14ac:dyDescent="0.2">
      <c r="A1777" s="95" t="s">
        <v>619</v>
      </c>
      <c r="B1777" s="95">
        <f>_xlfn.XLOOKUP(D1777,'H O L D S'!S:S,'H O L D S'!H:H,0)</f>
        <v>0</v>
      </c>
      <c r="C1777" s="95">
        <f>_xlfn.XLOOKUP(J1777,'H O L D S'!S:S,'H O L D S'!H:H,0)</f>
        <v>0</v>
      </c>
      <c r="D1777" s="95" t="s">
        <v>571</v>
      </c>
      <c r="E1777" s="95">
        <f t="shared" si="109"/>
        <v>0</v>
      </c>
      <c r="F1777" s="95">
        <v>10089</v>
      </c>
      <c r="G1777" s="95">
        <f t="shared" si="108"/>
        <v>0</v>
      </c>
      <c r="J1777" s="140" t="s">
        <v>565</v>
      </c>
      <c r="K1777" s="91"/>
      <c r="L1777" s="91"/>
      <c r="M1777" s="91"/>
      <c r="N1777" s="91"/>
      <c r="O1777" s="91"/>
      <c r="P1777" s="91"/>
      <c r="Q1777" s="91"/>
      <c r="R1777" s="91"/>
      <c r="S1777" s="91"/>
    </row>
    <row r="1778" spans="1:19" hidden="1" x14ac:dyDescent="0.2">
      <c r="A1778" s="95" t="s">
        <v>619</v>
      </c>
      <c r="B1778" s="95">
        <f>_xlfn.XLOOKUP(D1778,'H O L D S'!S:S,'H O L D S'!H:H,0)</f>
        <v>0</v>
      </c>
      <c r="C1778" s="95">
        <f>_xlfn.XLOOKUP(J1778,'H O L D S'!S:S,'H O L D S'!H:H,0)</f>
        <v>0</v>
      </c>
      <c r="D1778" s="95" t="s">
        <v>573</v>
      </c>
      <c r="E1778" s="95">
        <f t="shared" si="109"/>
        <v>0</v>
      </c>
      <c r="F1778" s="95">
        <v>10089</v>
      </c>
      <c r="G1778" s="95">
        <f t="shared" si="108"/>
        <v>0</v>
      </c>
      <c r="J1778" s="140" t="s">
        <v>565</v>
      </c>
      <c r="K1778" s="91"/>
      <c r="L1778" s="91"/>
      <c r="M1778" s="91"/>
      <c r="N1778" s="91"/>
      <c r="O1778" s="91"/>
      <c r="P1778" s="91"/>
      <c r="Q1778" s="91"/>
      <c r="R1778" s="91"/>
      <c r="S1778" s="91"/>
    </row>
    <row r="1779" spans="1:19" hidden="1" x14ac:dyDescent="0.2">
      <c r="A1779" s="95" t="s">
        <v>619</v>
      </c>
      <c r="B1779" s="95">
        <f>_xlfn.XLOOKUP(D1779,'H O L D S'!S:S,'H O L D S'!H:H,0)</f>
        <v>0</v>
      </c>
      <c r="C1779" s="95">
        <f>_xlfn.XLOOKUP(J1779,'H O L D S'!S:S,'H O L D S'!H:H,0)</f>
        <v>0</v>
      </c>
      <c r="D1779" s="95" t="s">
        <v>575</v>
      </c>
      <c r="E1779" s="95">
        <f t="shared" si="109"/>
        <v>0</v>
      </c>
      <c r="F1779" s="95">
        <v>10089</v>
      </c>
      <c r="G1779" s="95">
        <f t="shared" si="108"/>
        <v>0</v>
      </c>
      <c r="J1779" s="140" t="s">
        <v>565</v>
      </c>
      <c r="K1779" s="91"/>
      <c r="L1779" s="91"/>
      <c r="M1779" s="91"/>
      <c r="N1779" s="91"/>
      <c r="O1779" s="91"/>
      <c r="P1779" s="91"/>
      <c r="Q1779" s="91"/>
      <c r="R1779" s="91"/>
      <c r="S1779" s="91"/>
    </row>
    <row r="1780" spans="1:19" hidden="1" x14ac:dyDescent="0.2">
      <c r="A1780" s="95" t="s">
        <v>619</v>
      </c>
      <c r="B1780" s="95">
        <f>_xlfn.XLOOKUP(D1780,'H O L D S'!S:S,'H O L D S'!H:H,0)</f>
        <v>0</v>
      </c>
      <c r="C1780" s="95">
        <f>_xlfn.XLOOKUP(J1780,'H O L D S'!S:S,'H O L D S'!H:H,0)</f>
        <v>0</v>
      </c>
      <c r="D1780" s="95" t="s">
        <v>577</v>
      </c>
      <c r="E1780" s="95">
        <f t="shared" si="109"/>
        <v>0</v>
      </c>
      <c r="F1780" s="95">
        <v>10089</v>
      </c>
      <c r="G1780" s="95">
        <f t="shared" si="108"/>
        <v>0</v>
      </c>
      <c r="J1780" s="140" t="s">
        <v>565</v>
      </c>
      <c r="K1780" s="91"/>
      <c r="L1780" s="91"/>
      <c r="M1780" s="91"/>
      <c r="N1780" s="91"/>
      <c r="O1780" s="91"/>
      <c r="P1780" s="91"/>
      <c r="Q1780" s="91"/>
      <c r="R1780" s="91"/>
      <c r="S1780" s="91"/>
    </row>
    <row r="1781" spans="1:19" hidden="1" x14ac:dyDescent="0.2">
      <c r="A1781" s="161" t="s">
        <v>619</v>
      </c>
      <c r="B1781" s="161">
        <f>_xlfn.XLOOKUP(D1781,'H O L D S'!S:S,'H O L D S'!I:I,0)</f>
        <v>0</v>
      </c>
      <c r="C1781" s="161">
        <f>_xlfn.XLOOKUP(J1781,'H O L D S'!S:S,'H O L D S'!I:I,0)</f>
        <v>0</v>
      </c>
      <c r="D1781" s="161" t="s">
        <v>567</v>
      </c>
      <c r="E1781" s="161">
        <f t="shared" si="109"/>
        <v>0</v>
      </c>
      <c r="F1781" s="161">
        <v>10090</v>
      </c>
      <c r="G1781" s="161">
        <f t="shared" si="108"/>
        <v>0</v>
      </c>
      <c r="J1781" s="140" t="s">
        <v>565</v>
      </c>
      <c r="K1781" s="91"/>
      <c r="L1781" s="91"/>
      <c r="M1781" s="91"/>
      <c r="N1781" s="91"/>
      <c r="O1781" s="91"/>
      <c r="P1781" s="91"/>
      <c r="Q1781" s="91"/>
      <c r="R1781" s="91"/>
      <c r="S1781" s="91"/>
    </row>
    <row r="1782" spans="1:19" hidden="1" x14ac:dyDescent="0.2">
      <c r="A1782" s="95" t="s">
        <v>619</v>
      </c>
      <c r="B1782" s="95">
        <f>_xlfn.XLOOKUP(D1782,'H O L D S'!S:S,'H O L D S'!I:I,0)</f>
        <v>0</v>
      </c>
      <c r="C1782" s="95">
        <f>_xlfn.XLOOKUP(J1782,'H O L D S'!S:S,'H O L D S'!I:I,0)</f>
        <v>0</v>
      </c>
      <c r="D1782" s="95" t="s">
        <v>569</v>
      </c>
      <c r="E1782" s="95">
        <f t="shared" si="109"/>
        <v>0</v>
      </c>
      <c r="F1782" s="95">
        <v>10090</v>
      </c>
      <c r="G1782" s="95">
        <f t="shared" si="108"/>
        <v>0</v>
      </c>
      <c r="J1782" s="140" t="s">
        <v>565</v>
      </c>
      <c r="K1782" s="91"/>
      <c r="L1782" s="91"/>
      <c r="M1782" s="91"/>
      <c r="N1782" s="91"/>
      <c r="O1782" s="91"/>
      <c r="P1782" s="91"/>
      <c r="Q1782" s="91"/>
      <c r="R1782" s="91"/>
      <c r="S1782" s="91"/>
    </row>
    <row r="1783" spans="1:19" hidden="1" x14ac:dyDescent="0.2">
      <c r="A1783" s="95" t="s">
        <v>619</v>
      </c>
      <c r="B1783" s="95">
        <f>_xlfn.XLOOKUP(D1783,'H O L D S'!S:S,'H O L D S'!I:I,0)</f>
        <v>0</v>
      </c>
      <c r="C1783" s="95">
        <f>_xlfn.XLOOKUP(J1783,'H O L D S'!S:S,'H O L D S'!I:I,0)</f>
        <v>0</v>
      </c>
      <c r="D1783" s="95" t="s">
        <v>571</v>
      </c>
      <c r="E1783" s="95">
        <f t="shared" si="109"/>
        <v>0</v>
      </c>
      <c r="F1783" s="95">
        <v>10090</v>
      </c>
      <c r="G1783" s="95">
        <f t="shared" si="108"/>
        <v>0</v>
      </c>
      <c r="J1783" s="140" t="s">
        <v>565</v>
      </c>
      <c r="K1783" s="91"/>
      <c r="L1783" s="91"/>
      <c r="M1783" s="91"/>
      <c r="N1783" s="91"/>
      <c r="O1783" s="91"/>
      <c r="P1783" s="91"/>
      <c r="Q1783" s="91"/>
      <c r="R1783" s="91"/>
      <c r="S1783" s="91"/>
    </row>
    <row r="1784" spans="1:19" hidden="1" x14ac:dyDescent="0.2">
      <c r="A1784" s="95" t="s">
        <v>619</v>
      </c>
      <c r="B1784" s="95">
        <f>_xlfn.XLOOKUP(D1784,'H O L D S'!S:S,'H O L D S'!I:I,0)</f>
        <v>0</v>
      </c>
      <c r="C1784" s="95">
        <f>_xlfn.XLOOKUP(J1784,'H O L D S'!S:S,'H O L D S'!I:I,0)</f>
        <v>0</v>
      </c>
      <c r="D1784" s="95" t="s">
        <v>573</v>
      </c>
      <c r="E1784" s="95">
        <f t="shared" si="109"/>
        <v>0</v>
      </c>
      <c r="F1784" s="95">
        <v>10090</v>
      </c>
      <c r="G1784" s="95">
        <f t="shared" si="108"/>
        <v>0</v>
      </c>
      <c r="J1784" s="140" t="s">
        <v>565</v>
      </c>
      <c r="K1784" s="91"/>
      <c r="L1784" s="91"/>
      <c r="M1784" s="91"/>
      <c r="N1784" s="91"/>
      <c r="O1784" s="91"/>
      <c r="P1784" s="91"/>
      <c r="Q1784" s="91"/>
      <c r="R1784" s="91"/>
      <c r="S1784" s="91"/>
    </row>
    <row r="1785" spans="1:19" hidden="1" x14ac:dyDescent="0.2">
      <c r="A1785" s="95" t="s">
        <v>619</v>
      </c>
      <c r="B1785" s="95">
        <f>_xlfn.XLOOKUP(D1785,'H O L D S'!S:S,'H O L D S'!I:I,0)</f>
        <v>0</v>
      </c>
      <c r="C1785" s="95">
        <f>_xlfn.XLOOKUP(J1785,'H O L D S'!S:S,'H O L D S'!I:I,0)</f>
        <v>0</v>
      </c>
      <c r="D1785" s="95" t="s">
        <v>575</v>
      </c>
      <c r="E1785" s="95">
        <f t="shared" si="109"/>
        <v>0</v>
      </c>
      <c r="F1785" s="95">
        <v>10090</v>
      </c>
      <c r="G1785" s="95">
        <f t="shared" si="108"/>
        <v>0</v>
      </c>
      <c r="J1785" s="140" t="s">
        <v>565</v>
      </c>
      <c r="K1785" s="91"/>
      <c r="L1785" s="91"/>
      <c r="M1785" s="91"/>
      <c r="N1785" s="91"/>
      <c r="O1785" s="91"/>
      <c r="P1785" s="91"/>
      <c r="Q1785" s="91"/>
      <c r="R1785" s="91"/>
      <c r="S1785" s="91"/>
    </row>
    <row r="1786" spans="1:19" hidden="1" x14ac:dyDescent="0.2">
      <c r="A1786" s="95" t="s">
        <v>619</v>
      </c>
      <c r="B1786" s="95">
        <f>_xlfn.XLOOKUP(D1786,'H O L D S'!S:S,'H O L D S'!I:I,0)</f>
        <v>0</v>
      </c>
      <c r="C1786" s="95">
        <f>_xlfn.XLOOKUP(J1786,'H O L D S'!S:S,'H O L D S'!I:I,0)</f>
        <v>0</v>
      </c>
      <c r="D1786" s="95" t="s">
        <v>577</v>
      </c>
      <c r="E1786" s="95">
        <f t="shared" si="109"/>
        <v>0</v>
      </c>
      <c r="F1786" s="95">
        <v>10090</v>
      </c>
      <c r="G1786" s="95">
        <f t="shared" si="108"/>
        <v>0</v>
      </c>
      <c r="J1786" s="140" t="s">
        <v>565</v>
      </c>
      <c r="K1786" s="91"/>
      <c r="L1786" s="91"/>
      <c r="M1786" s="91"/>
      <c r="N1786" s="91"/>
      <c r="O1786" s="91"/>
      <c r="P1786" s="91"/>
      <c r="Q1786" s="91"/>
      <c r="R1786" s="91"/>
      <c r="S1786" s="91"/>
    </row>
    <row r="1787" spans="1:19" hidden="1" x14ac:dyDescent="0.2">
      <c r="A1787" s="161" t="s">
        <v>619</v>
      </c>
      <c r="B1787" s="161">
        <f>_xlfn.XLOOKUP(D1787,'H O L D S'!S:S,'H O L D S'!J:J,0)</f>
        <v>0</v>
      </c>
      <c r="C1787" s="161">
        <f>_xlfn.XLOOKUP(J1787,'H O L D S'!S:S,'H O L D S'!J:J,0)</f>
        <v>0</v>
      </c>
      <c r="D1787" s="161" t="s">
        <v>567</v>
      </c>
      <c r="E1787" s="161">
        <f t="shared" si="109"/>
        <v>0</v>
      </c>
      <c r="F1787" s="161">
        <v>10091</v>
      </c>
      <c r="G1787" s="161">
        <f t="shared" si="108"/>
        <v>0</v>
      </c>
      <c r="J1787" s="140" t="s">
        <v>565</v>
      </c>
      <c r="K1787" s="91"/>
      <c r="L1787" s="91"/>
      <c r="M1787" s="91"/>
      <c r="N1787" s="91"/>
      <c r="O1787" s="91"/>
      <c r="P1787" s="91"/>
      <c r="Q1787" s="91"/>
      <c r="R1787" s="91"/>
      <c r="S1787" s="91"/>
    </row>
    <row r="1788" spans="1:19" hidden="1" x14ac:dyDescent="0.2">
      <c r="A1788" s="95" t="s">
        <v>619</v>
      </c>
      <c r="B1788" s="95">
        <f>_xlfn.XLOOKUP(D1788,'H O L D S'!S:S,'H O L D S'!J:J,0)</f>
        <v>0</v>
      </c>
      <c r="C1788" s="95">
        <f>_xlfn.XLOOKUP(J1788,'H O L D S'!S:S,'H O L D S'!J:J,0)</f>
        <v>0</v>
      </c>
      <c r="D1788" s="95" t="s">
        <v>569</v>
      </c>
      <c r="E1788" s="95">
        <f t="shared" si="109"/>
        <v>0</v>
      </c>
      <c r="F1788" s="95">
        <v>10091</v>
      </c>
      <c r="G1788" s="95">
        <f t="shared" si="108"/>
        <v>0</v>
      </c>
      <c r="J1788" s="140" t="s">
        <v>565</v>
      </c>
      <c r="K1788" s="91"/>
      <c r="L1788" s="91"/>
      <c r="M1788" s="91"/>
      <c r="N1788" s="91"/>
      <c r="O1788" s="91"/>
      <c r="P1788" s="91"/>
      <c r="Q1788" s="91"/>
      <c r="R1788" s="91"/>
      <c r="S1788" s="91"/>
    </row>
    <row r="1789" spans="1:19" hidden="1" x14ac:dyDescent="0.2">
      <c r="A1789" s="95" t="s">
        <v>619</v>
      </c>
      <c r="B1789" s="95">
        <f>_xlfn.XLOOKUP(D1789,'H O L D S'!S:S,'H O L D S'!J:J,0)</f>
        <v>0</v>
      </c>
      <c r="C1789" s="95">
        <f>_xlfn.XLOOKUP(J1789,'H O L D S'!S:S,'H O L D S'!J:J,0)</f>
        <v>0</v>
      </c>
      <c r="D1789" s="95" t="s">
        <v>571</v>
      </c>
      <c r="E1789" s="95">
        <f t="shared" si="109"/>
        <v>0</v>
      </c>
      <c r="F1789" s="95">
        <v>10091</v>
      </c>
      <c r="G1789" s="95">
        <f t="shared" si="108"/>
        <v>0</v>
      </c>
      <c r="J1789" s="140" t="s">
        <v>565</v>
      </c>
      <c r="K1789" s="91"/>
      <c r="L1789" s="91"/>
      <c r="M1789" s="91"/>
      <c r="N1789" s="91"/>
      <c r="O1789" s="91"/>
      <c r="P1789" s="91"/>
      <c r="Q1789" s="91"/>
      <c r="R1789" s="91"/>
      <c r="S1789" s="91"/>
    </row>
    <row r="1790" spans="1:19" hidden="1" x14ac:dyDescent="0.2">
      <c r="A1790" s="95" t="s">
        <v>619</v>
      </c>
      <c r="B1790" s="95">
        <f>_xlfn.XLOOKUP(D1790,'H O L D S'!S:S,'H O L D S'!J:J,0)</f>
        <v>0</v>
      </c>
      <c r="C1790" s="95">
        <f>_xlfn.XLOOKUP(J1790,'H O L D S'!S:S,'H O L D S'!J:J,0)</f>
        <v>0</v>
      </c>
      <c r="D1790" s="95" t="s">
        <v>573</v>
      </c>
      <c r="E1790" s="95">
        <f t="shared" si="109"/>
        <v>0</v>
      </c>
      <c r="F1790" s="95">
        <v>10091</v>
      </c>
      <c r="G1790" s="95">
        <f t="shared" si="108"/>
        <v>0</v>
      </c>
      <c r="J1790" s="140" t="s">
        <v>565</v>
      </c>
      <c r="K1790" s="91"/>
      <c r="L1790" s="91"/>
      <c r="M1790" s="91"/>
      <c r="N1790" s="91"/>
      <c r="O1790" s="91"/>
      <c r="P1790" s="91"/>
      <c r="Q1790" s="91"/>
      <c r="R1790" s="91"/>
      <c r="S1790" s="91"/>
    </row>
    <row r="1791" spans="1:19" hidden="1" x14ac:dyDescent="0.2">
      <c r="A1791" s="95" t="s">
        <v>619</v>
      </c>
      <c r="B1791" s="95">
        <f>_xlfn.XLOOKUP(D1791,'H O L D S'!S:S,'H O L D S'!J:J,0)</f>
        <v>0</v>
      </c>
      <c r="C1791" s="95">
        <f>_xlfn.XLOOKUP(J1791,'H O L D S'!S:S,'H O L D S'!J:J,0)</f>
        <v>0</v>
      </c>
      <c r="D1791" s="95" t="s">
        <v>575</v>
      </c>
      <c r="E1791" s="95">
        <f t="shared" si="109"/>
        <v>0</v>
      </c>
      <c r="F1791" s="95">
        <v>10091</v>
      </c>
      <c r="G1791" s="95">
        <f t="shared" si="108"/>
        <v>0</v>
      </c>
      <c r="J1791" s="140" t="s">
        <v>565</v>
      </c>
      <c r="K1791" s="91"/>
      <c r="L1791" s="91"/>
      <c r="M1791" s="91"/>
      <c r="N1791" s="91"/>
      <c r="O1791" s="91"/>
      <c r="P1791" s="91"/>
      <c r="Q1791" s="91"/>
      <c r="R1791" s="91"/>
      <c r="S1791" s="91"/>
    </row>
    <row r="1792" spans="1:19" hidden="1" x14ac:dyDescent="0.2">
      <c r="A1792" s="95" t="s">
        <v>619</v>
      </c>
      <c r="B1792" s="95">
        <f>_xlfn.XLOOKUP(D1792,'H O L D S'!S:S,'H O L D S'!J:J,0)</f>
        <v>0</v>
      </c>
      <c r="C1792" s="95">
        <f>_xlfn.XLOOKUP(J1792,'H O L D S'!S:S,'H O L D S'!J:J,0)</f>
        <v>0</v>
      </c>
      <c r="D1792" s="95" t="s">
        <v>577</v>
      </c>
      <c r="E1792" s="95">
        <f t="shared" si="109"/>
        <v>0</v>
      </c>
      <c r="F1792" s="95">
        <v>10091</v>
      </c>
      <c r="G1792" s="95">
        <f t="shared" si="108"/>
        <v>0</v>
      </c>
      <c r="J1792" s="140" t="s">
        <v>565</v>
      </c>
      <c r="K1792" s="91"/>
      <c r="L1792" s="91"/>
      <c r="M1792" s="91"/>
      <c r="N1792" s="91"/>
      <c r="O1792" s="91"/>
      <c r="P1792" s="91"/>
      <c r="Q1792" s="91"/>
      <c r="R1792" s="91"/>
      <c r="S1792" s="91"/>
    </row>
    <row r="1793" spans="1:19" hidden="1" x14ac:dyDescent="0.2">
      <c r="A1793" s="161" t="s">
        <v>619</v>
      </c>
      <c r="B1793" s="161">
        <f>_xlfn.XLOOKUP(D1793,'H O L D S'!S:S,'H O L D S'!K:K,0)</f>
        <v>0</v>
      </c>
      <c r="C1793" s="161">
        <f>_xlfn.XLOOKUP(J1793,'H O L D S'!S:S,'H O L D S'!K:K,0)</f>
        <v>0</v>
      </c>
      <c r="D1793" s="161" t="s">
        <v>567</v>
      </c>
      <c r="E1793" s="161">
        <f t="shared" si="109"/>
        <v>0</v>
      </c>
      <c r="F1793" s="161">
        <v>10094</v>
      </c>
      <c r="G1793" s="161">
        <f t="shared" si="108"/>
        <v>0</v>
      </c>
      <c r="J1793" s="140" t="s">
        <v>565</v>
      </c>
      <c r="K1793" s="91"/>
      <c r="L1793" s="91"/>
      <c r="M1793" s="91"/>
      <c r="N1793" s="91"/>
      <c r="O1793" s="91"/>
      <c r="P1793" s="91"/>
      <c r="Q1793" s="91"/>
      <c r="R1793" s="91"/>
      <c r="S1793" s="91"/>
    </row>
    <row r="1794" spans="1:19" hidden="1" x14ac:dyDescent="0.2">
      <c r="A1794" s="95" t="s">
        <v>619</v>
      </c>
      <c r="B1794" s="95">
        <f>_xlfn.XLOOKUP(D1794,'H O L D S'!S:S,'H O L D S'!K:K,0)</f>
        <v>0</v>
      </c>
      <c r="C1794" s="95">
        <f>_xlfn.XLOOKUP(J1794,'H O L D S'!S:S,'H O L D S'!K:K,0)</f>
        <v>0</v>
      </c>
      <c r="D1794" s="95" t="s">
        <v>569</v>
      </c>
      <c r="E1794" s="95">
        <f t="shared" si="109"/>
        <v>0</v>
      </c>
      <c r="F1794" s="95">
        <v>10094</v>
      </c>
      <c r="G1794" s="95">
        <f t="shared" ref="G1794:G1857" si="110">IF(C1794&gt;0,10*C1794/E1794,0)</f>
        <v>0</v>
      </c>
      <c r="J1794" s="140" t="s">
        <v>565</v>
      </c>
      <c r="K1794" s="91"/>
      <c r="L1794" s="91"/>
      <c r="M1794" s="91"/>
      <c r="N1794" s="91"/>
      <c r="O1794" s="91"/>
      <c r="P1794" s="91"/>
      <c r="Q1794" s="91"/>
      <c r="R1794" s="91"/>
      <c r="S1794" s="91"/>
    </row>
    <row r="1795" spans="1:19" hidden="1" x14ac:dyDescent="0.2">
      <c r="A1795" s="95" t="s">
        <v>619</v>
      </c>
      <c r="B1795" s="95">
        <f>_xlfn.XLOOKUP(D1795,'H O L D S'!S:S,'H O L D S'!K:K,0)</f>
        <v>0</v>
      </c>
      <c r="C1795" s="95">
        <f>_xlfn.XLOOKUP(J1795,'H O L D S'!S:S,'H O L D S'!K:K,0)</f>
        <v>0</v>
      </c>
      <c r="D1795" s="95" t="s">
        <v>571</v>
      </c>
      <c r="E1795" s="95">
        <f t="shared" si="109"/>
        <v>0</v>
      </c>
      <c r="F1795" s="95">
        <v>10094</v>
      </c>
      <c r="G1795" s="95">
        <f t="shared" si="110"/>
        <v>0</v>
      </c>
      <c r="J1795" s="140" t="s">
        <v>565</v>
      </c>
      <c r="K1795" s="91"/>
      <c r="L1795" s="91"/>
      <c r="M1795" s="91"/>
      <c r="N1795" s="91"/>
      <c r="O1795" s="91"/>
      <c r="P1795" s="91"/>
      <c r="Q1795" s="91"/>
      <c r="R1795" s="91"/>
      <c r="S1795" s="91"/>
    </row>
    <row r="1796" spans="1:19" hidden="1" x14ac:dyDescent="0.2">
      <c r="A1796" s="95" t="s">
        <v>619</v>
      </c>
      <c r="B1796" s="95">
        <f>_xlfn.XLOOKUP(D1796,'H O L D S'!S:S,'H O L D S'!K:K,0)</f>
        <v>0</v>
      </c>
      <c r="C1796" s="95">
        <f>_xlfn.XLOOKUP(J1796,'H O L D S'!S:S,'H O L D S'!K:K,0)</f>
        <v>0</v>
      </c>
      <c r="D1796" s="95" t="s">
        <v>573</v>
      </c>
      <c r="E1796" s="95">
        <f t="shared" si="109"/>
        <v>0</v>
      </c>
      <c r="F1796" s="95">
        <v>10094</v>
      </c>
      <c r="G1796" s="95">
        <f t="shared" si="110"/>
        <v>0</v>
      </c>
      <c r="J1796" s="140" t="s">
        <v>565</v>
      </c>
      <c r="K1796" s="91"/>
      <c r="L1796" s="91"/>
      <c r="M1796" s="91"/>
      <c r="N1796" s="91"/>
      <c r="O1796" s="91"/>
      <c r="P1796" s="91"/>
      <c r="Q1796" s="91"/>
      <c r="R1796" s="91"/>
      <c r="S1796" s="91"/>
    </row>
    <row r="1797" spans="1:19" hidden="1" x14ac:dyDescent="0.2">
      <c r="A1797" s="95" t="s">
        <v>619</v>
      </c>
      <c r="B1797" s="95">
        <f>_xlfn.XLOOKUP(D1797,'H O L D S'!S:S,'H O L D S'!K:K,0)</f>
        <v>0</v>
      </c>
      <c r="C1797" s="95">
        <f>_xlfn.XLOOKUP(J1797,'H O L D S'!S:S,'H O L D S'!K:K,0)</f>
        <v>0</v>
      </c>
      <c r="D1797" s="95" t="s">
        <v>575</v>
      </c>
      <c r="E1797" s="95">
        <f t="shared" si="109"/>
        <v>0</v>
      </c>
      <c r="F1797" s="95">
        <v>10094</v>
      </c>
      <c r="G1797" s="95">
        <f t="shared" si="110"/>
        <v>0</v>
      </c>
      <c r="J1797" s="140" t="s">
        <v>565</v>
      </c>
      <c r="K1797" s="91"/>
      <c r="L1797" s="91"/>
      <c r="M1797" s="91"/>
      <c r="N1797" s="91"/>
      <c r="O1797" s="91"/>
      <c r="P1797" s="91"/>
      <c r="Q1797" s="91"/>
      <c r="R1797" s="91"/>
      <c r="S1797" s="91"/>
    </row>
    <row r="1798" spans="1:19" hidden="1" x14ac:dyDescent="0.2">
      <c r="A1798" s="95" t="s">
        <v>619</v>
      </c>
      <c r="B1798" s="95">
        <f>_xlfn.XLOOKUP(D1798,'H O L D S'!S:S,'H O L D S'!K:K,0)</f>
        <v>0</v>
      </c>
      <c r="C1798" s="95">
        <f>_xlfn.XLOOKUP(J1798,'H O L D S'!S:S,'H O L D S'!K:K,0)</f>
        <v>0</v>
      </c>
      <c r="D1798" s="95" t="s">
        <v>577</v>
      </c>
      <c r="E1798" s="95">
        <f t="shared" si="109"/>
        <v>0</v>
      </c>
      <c r="F1798" s="95">
        <v>10094</v>
      </c>
      <c r="G1798" s="95">
        <f t="shared" si="110"/>
        <v>0</v>
      </c>
      <c r="J1798" s="140" t="s">
        <v>565</v>
      </c>
      <c r="K1798" s="91"/>
      <c r="L1798" s="91"/>
      <c r="M1798" s="91"/>
      <c r="N1798" s="91"/>
      <c r="O1798" s="91"/>
      <c r="P1798" s="91"/>
      <c r="Q1798" s="91"/>
      <c r="R1798" s="91"/>
      <c r="S1798" s="91"/>
    </row>
    <row r="1799" spans="1:19" hidden="1" x14ac:dyDescent="0.2">
      <c r="A1799" s="161" t="s">
        <v>619</v>
      </c>
      <c r="B1799" s="161">
        <f>_xlfn.XLOOKUP(D1799,'H O L D S'!S:S,'H O L D S'!L:L,0)</f>
        <v>0</v>
      </c>
      <c r="C1799" s="161">
        <f>_xlfn.XLOOKUP(J1799,'H O L D S'!S:S,'H O L D S'!L:L,0)</f>
        <v>0</v>
      </c>
      <c r="D1799" s="161" t="s">
        <v>567</v>
      </c>
      <c r="E1799" s="161">
        <f t="shared" si="109"/>
        <v>0</v>
      </c>
      <c r="F1799" s="161">
        <v>10095</v>
      </c>
      <c r="G1799" s="161">
        <f t="shared" si="110"/>
        <v>0</v>
      </c>
      <c r="J1799" s="140" t="s">
        <v>565</v>
      </c>
      <c r="K1799" s="91"/>
      <c r="L1799" s="91"/>
      <c r="M1799" s="91"/>
      <c r="N1799" s="91"/>
      <c r="O1799" s="91"/>
      <c r="P1799" s="91"/>
      <c r="Q1799" s="91"/>
      <c r="R1799" s="91"/>
      <c r="S1799" s="91"/>
    </row>
    <row r="1800" spans="1:19" hidden="1" x14ac:dyDescent="0.2">
      <c r="A1800" s="95" t="s">
        <v>619</v>
      </c>
      <c r="B1800" s="95">
        <f>_xlfn.XLOOKUP(D1800,'H O L D S'!S:S,'H O L D S'!L:L,0)</f>
        <v>0</v>
      </c>
      <c r="C1800" s="95">
        <f>_xlfn.XLOOKUP(J1800,'H O L D S'!S:S,'H O L D S'!L:L,0)</f>
        <v>0</v>
      </c>
      <c r="D1800" s="95" t="s">
        <v>569</v>
      </c>
      <c r="E1800" s="95">
        <f t="shared" si="109"/>
        <v>0</v>
      </c>
      <c r="F1800" s="95">
        <v>10095</v>
      </c>
      <c r="G1800" s="95">
        <f t="shared" si="110"/>
        <v>0</v>
      </c>
      <c r="J1800" s="140" t="s">
        <v>565</v>
      </c>
      <c r="K1800" s="91"/>
      <c r="L1800" s="91"/>
      <c r="M1800" s="91"/>
      <c r="N1800" s="91"/>
      <c r="O1800" s="91"/>
      <c r="P1800" s="91"/>
      <c r="Q1800" s="91"/>
      <c r="R1800" s="91"/>
      <c r="S1800" s="91"/>
    </row>
    <row r="1801" spans="1:19" hidden="1" x14ac:dyDescent="0.2">
      <c r="A1801" s="95" t="s">
        <v>619</v>
      </c>
      <c r="B1801" s="95">
        <f>_xlfn.XLOOKUP(D1801,'H O L D S'!S:S,'H O L D S'!L:L,0)</f>
        <v>0</v>
      </c>
      <c r="C1801" s="95">
        <f>_xlfn.XLOOKUP(J1801,'H O L D S'!S:S,'H O L D S'!L:L,0)</f>
        <v>0</v>
      </c>
      <c r="D1801" s="95" t="s">
        <v>571</v>
      </c>
      <c r="E1801" s="95">
        <f t="shared" si="109"/>
        <v>0</v>
      </c>
      <c r="F1801" s="95">
        <v>10095</v>
      </c>
      <c r="G1801" s="95">
        <f t="shared" si="110"/>
        <v>0</v>
      </c>
      <c r="J1801" s="140" t="s">
        <v>565</v>
      </c>
      <c r="K1801" s="91"/>
      <c r="L1801" s="91"/>
      <c r="M1801" s="91"/>
      <c r="N1801" s="91"/>
      <c r="O1801" s="91"/>
      <c r="P1801" s="91"/>
      <c r="Q1801" s="91"/>
      <c r="R1801" s="91"/>
      <c r="S1801" s="91"/>
    </row>
    <row r="1802" spans="1:19" hidden="1" x14ac:dyDescent="0.2">
      <c r="A1802" s="95" t="s">
        <v>619</v>
      </c>
      <c r="B1802" s="95">
        <f>_xlfn.XLOOKUP(D1802,'H O L D S'!S:S,'H O L D S'!L:L,0)</f>
        <v>0</v>
      </c>
      <c r="C1802" s="95">
        <f>_xlfn.XLOOKUP(J1802,'H O L D S'!S:S,'H O L D S'!L:L,0)</f>
        <v>0</v>
      </c>
      <c r="D1802" s="95" t="s">
        <v>573</v>
      </c>
      <c r="E1802" s="95">
        <f t="shared" si="109"/>
        <v>0</v>
      </c>
      <c r="F1802" s="95">
        <v>10095</v>
      </c>
      <c r="G1802" s="95">
        <f t="shared" si="110"/>
        <v>0</v>
      </c>
      <c r="J1802" s="140" t="s">
        <v>565</v>
      </c>
      <c r="K1802" s="91"/>
      <c r="L1802" s="91"/>
      <c r="M1802" s="91"/>
      <c r="N1802" s="91"/>
      <c r="O1802" s="91"/>
      <c r="P1802" s="91"/>
      <c r="Q1802" s="91"/>
      <c r="R1802" s="91"/>
      <c r="S1802" s="91"/>
    </row>
    <row r="1803" spans="1:19" hidden="1" x14ac:dyDescent="0.2">
      <c r="A1803" s="95" t="s">
        <v>619</v>
      </c>
      <c r="B1803" s="95">
        <f>_xlfn.XLOOKUP(D1803,'H O L D S'!S:S,'H O L D S'!L:L,0)</f>
        <v>0</v>
      </c>
      <c r="C1803" s="95">
        <f>_xlfn.XLOOKUP(J1803,'H O L D S'!S:S,'H O L D S'!L:L,0)</f>
        <v>0</v>
      </c>
      <c r="D1803" s="95" t="s">
        <v>575</v>
      </c>
      <c r="E1803" s="95">
        <f t="shared" si="109"/>
        <v>0</v>
      </c>
      <c r="F1803" s="95">
        <v>10095</v>
      </c>
      <c r="G1803" s="95">
        <f t="shared" si="110"/>
        <v>0</v>
      </c>
      <c r="J1803" s="140" t="s">
        <v>565</v>
      </c>
      <c r="K1803" s="91"/>
      <c r="L1803" s="91"/>
      <c r="M1803" s="91"/>
      <c r="N1803" s="91"/>
      <c r="O1803" s="91"/>
      <c r="P1803" s="91"/>
      <c r="Q1803" s="91"/>
      <c r="R1803" s="91"/>
      <c r="S1803" s="91"/>
    </row>
    <row r="1804" spans="1:19" hidden="1" x14ac:dyDescent="0.2">
      <c r="A1804" s="95" t="s">
        <v>619</v>
      </c>
      <c r="B1804" s="95">
        <f>_xlfn.XLOOKUP(D1804,'H O L D S'!S:S,'H O L D S'!L:L,0)</f>
        <v>0</v>
      </c>
      <c r="C1804" s="95">
        <f>_xlfn.XLOOKUP(J1804,'H O L D S'!S:S,'H O L D S'!L:L,0)</f>
        <v>0</v>
      </c>
      <c r="D1804" s="95" t="s">
        <v>577</v>
      </c>
      <c r="E1804" s="95">
        <f t="shared" si="109"/>
        <v>0</v>
      </c>
      <c r="F1804" s="95">
        <v>10095</v>
      </c>
      <c r="G1804" s="95">
        <f t="shared" si="110"/>
        <v>0</v>
      </c>
      <c r="J1804" s="140" t="s">
        <v>565</v>
      </c>
      <c r="K1804" s="91"/>
      <c r="L1804" s="91"/>
      <c r="M1804" s="91"/>
      <c r="N1804" s="91"/>
      <c r="O1804" s="91"/>
      <c r="P1804" s="91"/>
      <c r="Q1804" s="91"/>
      <c r="R1804" s="91"/>
      <c r="S1804" s="91"/>
    </row>
    <row r="1805" spans="1:19" hidden="1" x14ac:dyDescent="0.2">
      <c r="A1805" s="161" t="s">
        <v>619</v>
      </c>
      <c r="B1805" s="161">
        <f>_xlfn.XLOOKUP(D1805,'H O L D S'!S:S,'H O L D S'!N:N,0)</f>
        <v>0</v>
      </c>
      <c r="C1805" s="161">
        <f>_xlfn.XLOOKUP(J1805,'H O L D S'!S:S,'H O L D S'!N:N,0)</f>
        <v>0</v>
      </c>
      <c r="D1805" s="161" t="s">
        <v>567</v>
      </c>
      <c r="E1805" s="161">
        <f t="shared" si="109"/>
        <v>0</v>
      </c>
      <c r="F1805" s="161">
        <v>10083</v>
      </c>
      <c r="G1805" s="161">
        <f t="shared" si="110"/>
        <v>0</v>
      </c>
      <c r="J1805" s="140" t="s">
        <v>565</v>
      </c>
      <c r="K1805" s="91"/>
      <c r="L1805" s="91"/>
      <c r="M1805" s="91"/>
      <c r="N1805" s="91"/>
      <c r="O1805" s="91"/>
      <c r="P1805" s="91"/>
      <c r="Q1805" s="91"/>
      <c r="R1805" s="91"/>
      <c r="S1805" s="91"/>
    </row>
    <row r="1806" spans="1:19" hidden="1" x14ac:dyDescent="0.2">
      <c r="A1806" s="95" t="s">
        <v>619</v>
      </c>
      <c r="B1806" s="95">
        <f>_xlfn.XLOOKUP(D1806,'H O L D S'!S:S,'H O L D S'!N:N,0)</f>
        <v>0</v>
      </c>
      <c r="C1806" s="95">
        <f>_xlfn.XLOOKUP(J1806,'H O L D S'!S:S,'H O L D S'!N:N,0)</f>
        <v>0</v>
      </c>
      <c r="D1806" s="95" t="s">
        <v>569</v>
      </c>
      <c r="E1806" s="95">
        <f t="shared" si="109"/>
        <v>0</v>
      </c>
      <c r="F1806" s="95">
        <v>10083</v>
      </c>
      <c r="G1806" s="95">
        <f t="shared" si="110"/>
        <v>0</v>
      </c>
      <c r="J1806" s="140" t="s">
        <v>565</v>
      </c>
      <c r="K1806" s="91"/>
      <c r="L1806" s="91"/>
      <c r="M1806" s="91"/>
      <c r="N1806" s="91"/>
      <c r="O1806" s="91"/>
      <c r="P1806" s="91"/>
      <c r="Q1806" s="91"/>
      <c r="R1806" s="91"/>
      <c r="S1806" s="91"/>
    </row>
    <row r="1807" spans="1:19" hidden="1" x14ac:dyDescent="0.2">
      <c r="A1807" s="95" t="s">
        <v>619</v>
      </c>
      <c r="B1807" s="95">
        <f>_xlfn.XLOOKUP(D1807,'H O L D S'!S:S,'H O L D S'!N:N,0)</f>
        <v>0</v>
      </c>
      <c r="C1807" s="95">
        <f>_xlfn.XLOOKUP(J1807,'H O L D S'!S:S,'H O L D S'!N:N,0)</f>
        <v>0</v>
      </c>
      <c r="D1807" s="95" t="s">
        <v>571</v>
      </c>
      <c r="E1807" s="95">
        <f t="shared" si="109"/>
        <v>0</v>
      </c>
      <c r="F1807" s="95">
        <v>10083</v>
      </c>
      <c r="G1807" s="95">
        <f t="shared" si="110"/>
        <v>0</v>
      </c>
      <c r="J1807" s="140" t="s">
        <v>565</v>
      </c>
      <c r="K1807" s="91"/>
      <c r="L1807" s="91"/>
      <c r="M1807" s="91"/>
      <c r="N1807" s="91"/>
      <c r="O1807" s="91"/>
      <c r="P1807" s="91"/>
      <c r="Q1807" s="91"/>
      <c r="R1807" s="91"/>
      <c r="S1807" s="91"/>
    </row>
    <row r="1808" spans="1:19" hidden="1" x14ac:dyDescent="0.2">
      <c r="A1808" s="95" t="s">
        <v>619</v>
      </c>
      <c r="B1808" s="95">
        <f>_xlfn.XLOOKUP(D1808,'H O L D S'!S:S,'H O L D S'!N:N,0)</f>
        <v>0</v>
      </c>
      <c r="C1808" s="95">
        <f>_xlfn.XLOOKUP(J1808,'H O L D S'!S:S,'H O L D S'!N:N,0)</f>
        <v>0</v>
      </c>
      <c r="D1808" s="95" t="s">
        <v>573</v>
      </c>
      <c r="E1808" s="95">
        <f t="shared" si="109"/>
        <v>0</v>
      </c>
      <c r="F1808" s="95">
        <v>10083</v>
      </c>
      <c r="G1808" s="95">
        <f t="shared" si="110"/>
        <v>0</v>
      </c>
      <c r="J1808" s="140" t="s">
        <v>565</v>
      </c>
      <c r="K1808" s="91"/>
      <c r="L1808" s="91"/>
      <c r="M1808" s="91"/>
      <c r="N1808" s="91"/>
      <c r="O1808" s="91"/>
      <c r="P1808" s="91"/>
      <c r="Q1808" s="91"/>
      <c r="R1808" s="91"/>
      <c r="S1808" s="91"/>
    </row>
    <row r="1809" spans="1:19" hidden="1" x14ac:dyDescent="0.2">
      <c r="A1809" s="95" t="s">
        <v>619</v>
      </c>
      <c r="B1809" s="95">
        <f>_xlfn.XLOOKUP(D1809,'H O L D S'!S:S,'H O L D S'!N:N,0)</f>
        <v>0</v>
      </c>
      <c r="C1809" s="95">
        <f>_xlfn.XLOOKUP(J1809,'H O L D S'!S:S,'H O L D S'!N:N,0)</f>
        <v>0</v>
      </c>
      <c r="D1809" s="95" t="s">
        <v>575</v>
      </c>
      <c r="E1809" s="95">
        <f t="shared" si="109"/>
        <v>0</v>
      </c>
      <c r="F1809" s="95">
        <v>10083</v>
      </c>
      <c r="G1809" s="95">
        <f t="shared" si="110"/>
        <v>0</v>
      </c>
      <c r="J1809" s="140" t="s">
        <v>565</v>
      </c>
      <c r="K1809" s="91"/>
      <c r="L1809" s="91"/>
      <c r="M1809" s="91"/>
      <c r="N1809" s="91"/>
      <c r="O1809" s="91"/>
      <c r="P1809" s="91"/>
      <c r="Q1809" s="91"/>
      <c r="R1809" s="91"/>
      <c r="S1809" s="91"/>
    </row>
    <row r="1810" spans="1:19" hidden="1" x14ac:dyDescent="0.2">
      <c r="A1810" s="95" t="s">
        <v>619</v>
      </c>
      <c r="B1810" s="95">
        <f>_xlfn.XLOOKUP(D1810,'H O L D S'!S:S,'H O L D S'!N:N,0)</f>
        <v>0</v>
      </c>
      <c r="C1810" s="95">
        <f>_xlfn.XLOOKUP(J1810,'H O L D S'!S:S,'H O L D S'!N:N,0)</f>
        <v>0</v>
      </c>
      <c r="D1810" s="95" t="s">
        <v>577</v>
      </c>
      <c r="E1810" s="95">
        <f t="shared" si="109"/>
        <v>0</v>
      </c>
      <c r="F1810" s="95">
        <v>10083</v>
      </c>
      <c r="G1810" s="95">
        <f t="shared" si="110"/>
        <v>0</v>
      </c>
      <c r="J1810" s="140" t="s">
        <v>565</v>
      </c>
      <c r="K1810" s="91"/>
      <c r="L1810" s="91"/>
      <c r="M1810" s="91"/>
      <c r="N1810" s="91"/>
      <c r="O1810" s="91"/>
      <c r="P1810" s="91"/>
      <c r="Q1810" s="91"/>
      <c r="R1810" s="91"/>
      <c r="S1810" s="91"/>
    </row>
    <row r="1811" spans="1:19" hidden="1" x14ac:dyDescent="0.2">
      <c r="A1811" s="161" t="s">
        <v>619</v>
      </c>
      <c r="B1811" s="161">
        <f>_xlfn.XLOOKUP(D1811,'H O L D S'!S:S,'H O L D S'!O:O,0)</f>
        <v>0</v>
      </c>
      <c r="C1811" s="161">
        <f>_xlfn.XLOOKUP(J1811,'H O L D S'!S:S,'H O L D S'!O:O,0)</f>
        <v>0</v>
      </c>
      <c r="D1811" s="161" t="s">
        <v>567</v>
      </c>
      <c r="E1811" s="161">
        <f t="shared" si="109"/>
        <v>0</v>
      </c>
      <c r="F1811" s="161">
        <v>10082</v>
      </c>
      <c r="G1811" s="161">
        <f t="shared" si="110"/>
        <v>0</v>
      </c>
      <c r="J1811" s="140" t="s">
        <v>565</v>
      </c>
      <c r="K1811" s="91"/>
      <c r="L1811" s="91"/>
      <c r="M1811" s="91"/>
      <c r="N1811" s="91"/>
      <c r="O1811" s="91"/>
      <c r="P1811" s="91"/>
      <c r="Q1811" s="91"/>
      <c r="R1811" s="91"/>
      <c r="S1811" s="91"/>
    </row>
    <row r="1812" spans="1:19" hidden="1" x14ac:dyDescent="0.2">
      <c r="A1812" s="95" t="s">
        <v>619</v>
      </c>
      <c r="B1812" s="95">
        <f>_xlfn.XLOOKUP(D1812,'H O L D S'!S:S,'H O L D S'!O:O,0)</f>
        <v>0</v>
      </c>
      <c r="C1812" s="95">
        <f>_xlfn.XLOOKUP(J1812,'H O L D S'!S:S,'H O L D S'!O:O,0)</f>
        <v>0</v>
      </c>
      <c r="D1812" s="95" t="s">
        <v>569</v>
      </c>
      <c r="E1812" s="95">
        <f t="shared" si="109"/>
        <v>0</v>
      </c>
      <c r="F1812" s="95">
        <v>10082</v>
      </c>
      <c r="G1812" s="95">
        <f t="shared" si="110"/>
        <v>0</v>
      </c>
      <c r="J1812" s="140" t="s">
        <v>565</v>
      </c>
      <c r="K1812" s="91"/>
      <c r="L1812" s="91"/>
      <c r="M1812" s="91"/>
      <c r="N1812" s="91"/>
      <c r="O1812" s="91"/>
      <c r="P1812" s="91"/>
      <c r="Q1812" s="91"/>
      <c r="R1812" s="91"/>
      <c r="S1812" s="91"/>
    </row>
    <row r="1813" spans="1:19" hidden="1" x14ac:dyDescent="0.2">
      <c r="A1813" s="95" t="s">
        <v>619</v>
      </c>
      <c r="B1813" s="95">
        <f>_xlfn.XLOOKUP(D1813,'H O L D S'!S:S,'H O L D S'!O:O,0)</f>
        <v>0</v>
      </c>
      <c r="C1813" s="95">
        <f>_xlfn.XLOOKUP(J1813,'H O L D S'!S:S,'H O L D S'!O:O,0)</f>
        <v>0</v>
      </c>
      <c r="D1813" s="95" t="s">
        <v>571</v>
      </c>
      <c r="E1813" s="95">
        <f t="shared" si="109"/>
        <v>0</v>
      </c>
      <c r="F1813" s="95">
        <v>10082</v>
      </c>
      <c r="G1813" s="95">
        <f t="shared" si="110"/>
        <v>0</v>
      </c>
      <c r="J1813" s="140" t="s">
        <v>565</v>
      </c>
      <c r="K1813" s="91"/>
      <c r="L1813" s="91"/>
      <c r="M1813" s="91"/>
      <c r="N1813" s="91"/>
      <c r="O1813" s="91"/>
      <c r="P1813" s="91"/>
      <c r="Q1813" s="91"/>
      <c r="R1813" s="91"/>
      <c r="S1813" s="91"/>
    </row>
    <row r="1814" spans="1:19" hidden="1" x14ac:dyDescent="0.2">
      <c r="A1814" s="95" t="s">
        <v>619</v>
      </c>
      <c r="B1814" s="95">
        <f>_xlfn.XLOOKUP(D1814,'H O L D S'!S:S,'H O L D S'!O:O,0)</f>
        <v>0</v>
      </c>
      <c r="C1814" s="95">
        <f>_xlfn.XLOOKUP(J1814,'H O L D S'!S:S,'H O L D S'!O:O,0)</f>
        <v>0</v>
      </c>
      <c r="D1814" s="95" t="s">
        <v>573</v>
      </c>
      <c r="E1814" s="95">
        <f t="shared" si="109"/>
        <v>0</v>
      </c>
      <c r="F1814" s="95">
        <v>10082</v>
      </c>
      <c r="G1814" s="95">
        <f t="shared" si="110"/>
        <v>0</v>
      </c>
      <c r="J1814" s="140" t="s">
        <v>565</v>
      </c>
      <c r="K1814" s="91"/>
      <c r="L1814" s="91"/>
      <c r="M1814" s="91"/>
      <c r="N1814" s="91"/>
      <c r="O1814" s="91"/>
      <c r="P1814" s="91"/>
      <c r="Q1814" s="91"/>
      <c r="R1814" s="91"/>
      <c r="S1814" s="91"/>
    </row>
    <row r="1815" spans="1:19" hidden="1" x14ac:dyDescent="0.2">
      <c r="A1815" s="95" t="s">
        <v>619</v>
      </c>
      <c r="B1815" s="95">
        <f>_xlfn.XLOOKUP(D1815,'H O L D S'!S:S,'H O L D S'!O:O,0)</f>
        <v>0</v>
      </c>
      <c r="C1815" s="95">
        <f>_xlfn.XLOOKUP(J1815,'H O L D S'!S:S,'H O L D S'!O:O,0)</f>
        <v>0</v>
      </c>
      <c r="D1815" s="95" t="s">
        <v>575</v>
      </c>
      <c r="E1815" s="95">
        <f t="shared" ref="E1815:E1878" si="111">SUM(B1815:C1815)</f>
        <v>0</v>
      </c>
      <c r="F1815" s="95">
        <v>10082</v>
      </c>
      <c r="G1815" s="95">
        <f t="shared" si="110"/>
        <v>0</v>
      </c>
      <c r="J1815" s="140" t="s">
        <v>565</v>
      </c>
      <c r="K1815" s="91"/>
      <c r="L1815" s="91"/>
      <c r="M1815" s="91"/>
      <c r="N1815" s="91"/>
      <c r="O1815" s="91"/>
      <c r="P1815" s="91"/>
      <c r="Q1815" s="91"/>
      <c r="R1815" s="91"/>
      <c r="S1815" s="91"/>
    </row>
    <row r="1816" spans="1:19" hidden="1" x14ac:dyDescent="0.2">
      <c r="A1816" s="95" t="s">
        <v>619</v>
      </c>
      <c r="B1816" s="95">
        <f>_xlfn.XLOOKUP(D1816,'H O L D S'!S:S,'H O L D S'!O:O,0)</f>
        <v>0</v>
      </c>
      <c r="C1816" s="95">
        <f>_xlfn.XLOOKUP(J1816,'H O L D S'!S:S,'H O L D S'!O:O,0)</f>
        <v>0</v>
      </c>
      <c r="D1816" s="95" t="s">
        <v>577</v>
      </c>
      <c r="E1816" s="95">
        <f t="shared" si="111"/>
        <v>0</v>
      </c>
      <c r="F1816" s="95">
        <v>10082</v>
      </c>
      <c r="G1816" s="95">
        <f t="shared" si="110"/>
        <v>0</v>
      </c>
      <c r="J1816" s="140" t="s">
        <v>565</v>
      </c>
      <c r="K1816" s="91"/>
      <c r="L1816" s="91"/>
      <c r="M1816" s="91"/>
      <c r="N1816" s="91"/>
      <c r="O1816" s="91"/>
      <c r="P1816" s="91"/>
      <c r="Q1816" s="91"/>
      <c r="R1816" s="91"/>
      <c r="S1816" s="91"/>
    </row>
    <row r="1817" spans="1:19" hidden="1" x14ac:dyDescent="0.2">
      <c r="A1817" s="161" t="s">
        <v>619</v>
      </c>
      <c r="B1817" s="161">
        <f>_xlfn.XLOOKUP(D1817,'H O L D S'!S:S,'H O L D S'!D:D,0)</f>
        <v>0</v>
      </c>
      <c r="C1817" s="161">
        <f>_xlfn.XLOOKUP(J1817,'H O L D S'!S:S,'H O L D S'!D:D,0)</f>
        <v>0</v>
      </c>
      <c r="D1817" s="161" t="s">
        <v>579</v>
      </c>
      <c r="E1817" s="161">
        <f t="shared" si="111"/>
        <v>0</v>
      </c>
      <c r="F1817" s="161">
        <v>10084</v>
      </c>
      <c r="G1817" s="161">
        <f t="shared" si="110"/>
        <v>0</v>
      </c>
      <c r="J1817" s="140" t="s">
        <v>565</v>
      </c>
      <c r="K1817" s="91"/>
      <c r="L1817" s="91"/>
      <c r="M1817" s="91"/>
      <c r="N1817" s="91"/>
      <c r="O1817" s="91"/>
      <c r="P1817" s="91"/>
      <c r="Q1817" s="91"/>
      <c r="R1817" s="91"/>
      <c r="S1817" s="91"/>
    </row>
    <row r="1818" spans="1:19" hidden="1" x14ac:dyDescent="0.2">
      <c r="A1818" s="95" t="s">
        <v>619</v>
      </c>
      <c r="B1818" s="95">
        <f>_xlfn.XLOOKUP(D1818,'H O L D S'!S:S,'H O L D S'!D:D,0)</f>
        <v>0</v>
      </c>
      <c r="C1818" s="95">
        <f>_xlfn.XLOOKUP(J1818,'H O L D S'!S:S,'H O L D S'!D:D,0)</f>
        <v>0</v>
      </c>
      <c r="D1818" s="95" t="s">
        <v>581</v>
      </c>
      <c r="E1818" s="95">
        <f t="shared" si="111"/>
        <v>0</v>
      </c>
      <c r="F1818" s="95">
        <v>10084</v>
      </c>
      <c r="G1818" s="95">
        <f t="shared" si="110"/>
        <v>0</v>
      </c>
      <c r="J1818" s="140" t="s">
        <v>565</v>
      </c>
      <c r="K1818" s="91"/>
      <c r="L1818" s="91"/>
      <c r="M1818" s="91"/>
      <c r="N1818" s="91"/>
      <c r="O1818" s="91"/>
      <c r="P1818" s="91"/>
      <c r="Q1818" s="91"/>
      <c r="R1818" s="91"/>
      <c r="S1818" s="91"/>
    </row>
    <row r="1819" spans="1:19" hidden="1" x14ac:dyDescent="0.2">
      <c r="A1819" s="95" t="s">
        <v>619</v>
      </c>
      <c r="B1819" s="95">
        <f>_xlfn.XLOOKUP(D1819,'H O L D S'!S:S,'H O L D S'!D:D,0)</f>
        <v>0</v>
      </c>
      <c r="C1819" s="95">
        <f>_xlfn.XLOOKUP(J1819,'H O L D S'!S:S,'H O L D S'!D:D,0)</f>
        <v>0</v>
      </c>
      <c r="D1819" s="95" t="s">
        <v>583</v>
      </c>
      <c r="E1819" s="95">
        <f t="shared" si="111"/>
        <v>0</v>
      </c>
      <c r="F1819" s="95">
        <v>10084</v>
      </c>
      <c r="G1819" s="95">
        <f t="shared" si="110"/>
        <v>0</v>
      </c>
      <c r="J1819" s="140" t="s">
        <v>565</v>
      </c>
      <c r="K1819" s="91"/>
      <c r="L1819" s="91"/>
      <c r="M1819" s="91"/>
      <c r="N1819" s="91"/>
      <c r="O1819" s="91"/>
      <c r="P1819" s="91"/>
      <c r="Q1819" s="91"/>
      <c r="R1819" s="91"/>
      <c r="S1819" s="91"/>
    </row>
    <row r="1820" spans="1:19" hidden="1" x14ac:dyDescent="0.2">
      <c r="A1820" s="161" t="s">
        <v>619</v>
      </c>
      <c r="B1820" s="161">
        <f>_xlfn.XLOOKUP(D1820,'H O L D S'!S:S,'H O L D S'!E:E,0)</f>
        <v>0</v>
      </c>
      <c r="C1820" s="161">
        <f>_xlfn.XLOOKUP(J1820,'H O L D S'!S:S,'H O L D S'!E:E,0)</f>
        <v>0</v>
      </c>
      <c r="D1820" s="161" t="s">
        <v>579</v>
      </c>
      <c r="E1820" s="161">
        <f t="shared" si="111"/>
        <v>0</v>
      </c>
      <c r="F1820" s="161">
        <v>10085</v>
      </c>
      <c r="G1820" s="161">
        <f t="shared" si="110"/>
        <v>0</v>
      </c>
      <c r="J1820" s="140" t="s">
        <v>565</v>
      </c>
      <c r="K1820" s="91"/>
      <c r="L1820" s="91"/>
      <c r="M1820" s="91"/>
      <c r="N1820" s="91"/>
      <c r="O1820" s="91"/>
      <c r="P1820" s="91"/>
      <c r="Q1820" s="91"/>
      <c r="R1820" s="91"/>
      <c r="S1820" s="91"/>
    </row>
    <row r="1821" spans="1:19" hidden="1" x14ac:dyDescent="0.2">
      <c r="A1821" s="95" t="s">
        <v>619</v>
      </c>
      <c r="B1821" s="95">
        <f>_xlfn.XLOOKUP(D1821,'H O L D S'!S:S,'H O L D S'!E:E,0)</f>
        <v>0</v>
      </c>
      <c r="C1821" s="95">
        <f>_xlfn.XLOOKUP(J1821,'H O L D S'!S:S,'H O L D S'!E:E,0)</f>
        <v>0</v>
      </c>
      <c r="D1821" s="95" t="s">
        <v>581</v>
      </c>
      <c r="E1821" s="95">
        <f t="shared" si="111"/>
        <v>0</v>
      </c>
      <c r="F1821" s="95">
        <v>10085</v>
      </c>
      <c r="G1821" s="95">
        <f t="shared" si="110"/>
        <v>0</v>
      </c>
      <c r="J1821" s="140" t="s">
        <v>565</v>
      </c>
      <c r="K1821" s="91"/>
      <c r="L1821" s="91"/>
      <c r="M1821" s="91"/>
      <c r="N1821" s="91"/>
      <c r="O1821" s="91"/>
      <c r="P1821" s="91"/>
      <c r="Q1821" s="91"/>
      <c r="R1821" s="91"/>
      <c r="S1821" s="91"/>
    </row>
    <row r="1822" spans="1:19" hidden="1" x14ac:dyDescent="0.2">
      <c r="A1822" s="95" t="s">
        <v>619</v>
      </c>
      <c r="B1822" s="95">
        <f>_xlfn.XLOOKUP(D1822,'H O L D S'!S:S,'H O L D S'!E:E,0)</f>
        <v>0</v>
      </c>
      <c r="C1822" s="95">
        <f>_xlfn.XLOOKUP(J1822,'H O L D S'!S:S,'H O L D S'!E:E,0)</f>
        <v>0</v>
      </c>
      <c r="D1822" s="95" t="s">
        <v>583</v>
      </c>
      <c r="E1822" s="95">
        <f t="shared" si="111"/>
        <v>0</v>
      </c>
      <c r="F1822" s="95">
        <v>10085</v>
      </c>
      <c r="G1822" s="95">
        <f t="shared" si="110"/>
        <v>0</v>
      </c>
      <c r="J1822" s="140" t="s">
        <v>565</v>
      </c>
      <c r="K1822" s="91"/>
      <c r="L1822" s="91"/>
      <c r="M1822" s="91"/>
      <c r="N1822" s="91"/>
      <c r="O1822" s="91"/>
      <c r="P1822" s="91"/>
      <c r="Q1822" s="91"/>
      <c r="R1822" s="91"/>
      <c r="S1822" s="91"/>
    </row>
    <row r="1823" spans="1:19" hidden="1" x14ac:dyDescent="0.2">
      <c r="A1823" s="161" t="s">
        <v>619</v>
      </c>
      <c r="B1823" s="161">
        <f>_xlfn.XLOOKUP(D1823,'H O L D S'!S:S,'H O L D S'!F:F,0)</f>
        <v>0</v>
      </c>
      <c r="C1823" s="161">
        <f>_xlfn.XLOOKUP(J1823,'H O L D S'!S:S,'H O L D S'!F:F,0)</f>
        <v>0</v>
      </c>
      <c r="D1823" s="161" t="s">
        <v>579</v>
      </c>
      <c r="E1823" s="161">
        <f t="shared" si="111"/>
        <v>0</v>
      </c>
      <c r="F1823" s="161">
        <v>10086</v>
      </c>
      <c r="G1823" s="161">
        <f t="shared" si="110"/>
        <v>0</v>
      </c>
      <c r="J1823" s="140" t="s">
        <v>565</v>
      </c>
      <c r="K1823" s="91"/>
      <c r="L1823" s="91"/>
      <c r="M1823" s="91"/>
      <c r="N1823" s="91"/>
      <c r="O1823" s="91"/>
      <c r="P1823" s="91"/>
      <c r="Q1823" s="91"/>
      <c r="R1823" s="91"/>
      <c r="S1823" s="91"/>
    </row>
    <row r="1824" spans="1:19" hidden="1" x14ac:dyDescent="0.2">
      <c r="A1824" s="95" t="s">
        <v>619</v>
      </c>
      <c r="B1824" s="95">
        <f>_xlfn.XLOOKUP(D1824,'H O L D S'!S:S,'H O L D S'!F:F,0)</f>
        <v>0</v>
      </c>
      <c r="C1824" s="95">
        <f>_xlfn.XLOOKUP(J1824,'H O L D S'!S:S,'H O L D S'!F:F,0)</f>
        <v>0</v>
      </c>
      <c r="D1824" s="95" t="s">
        <v>581</v>
      </c>
      <c r="E1824" s="95">
        <f t="shared" si="111"/>
        <v>0</v>
      </c>
      <c r="F1824" s="95">
        <v>10086</v>
      </c>
      <c r="G1824" s="95">
        <f t="shared" si="110"/>
        <v>0</v>
      </c>
      <c r="J1824" s="140" t="s">
        <v>565</v>
      </c>
      <c r="K1824" s="91"/>
      <c r="L1824" s="91"/>
      <c r="M1824" s="91"/>
      <c r="N1824" s="91"/>
      <c r="O1824" s="91"/>
      <c r="P1824" s="91"/>
      <c r="Q1824" s="91"/>
      <c r="R1824" s="91"/>
      <c r="S1824" s="91"/>
    </row>
    <row r="1825" spans="1:19" hidden="1" x14ac:dyDescent="0.2">
      <c r="A1825" s="95" t="s">
        <v>619</v>
      </c>
      <c r="B1825" s="95">
        <f>_xlfn.XLOOKUP(D1825,'H O L D S'!S:S,'H O L D S'!F:F,0)</f>
        <v>0</v>
      </c>
      <c r="C1825" s="95">
        <f>_xlfn.XLOOKUP(J1825,'H O L D S'!S:S,'H O L D S'!F:F,0)</f>
        <v>0</v>
      </c>
      <c r="D1825" s="95" t="s">
        <v>583</v>
      </c>
      <c r="E1825" s="95">
        <f t="shared" si="111"/>
        <v>0</v>
      </c>
      <c r="F1825" s="95">
        <v>10086</v>
      </c>
      <c r="G1825" s="95">
        <f t="shared" si="110"/>
        <v>0</v>
      </c>
      <c r="J1825" s="140" t="s">
        <v>565</v>
      </c>
      <c r="K1825" s="91"/>
      <c r="L1825" s="91"/>
      <c r="M1825" s="91"/>
      <c r="N1825" s="91"/>
      <c r="O1825" s="91"/>
      <c r="P1825" s="91"/>
      <c r="Q1825" s="91"/>
      <c r="R1825" s="91"/>
      <c r="S1825" s="91"/>
    </row>
    <row r="1826" spans="1:19" hidden="1" x14ac:dyDescent="0.2">
      <c r="A1826" s="161" t="s">
        <v>619</v>
      </c>
      <c r="B1826" s="161">
        <f>_xlfn.XLOOKUP(D1826,'H O L D S'!S:S,'H O L D S'!G:G,0)</f>
        <v>0</v>
      </c>
      <c r="C1826" s="161">
        <f>_xlfn.XLOOKUP(J1826,'H O L D S'!S:S,'H O L D S'!G:G,0)</f>
        <v>0</v>
      </c>
      <c r="D1826" s="161" t="s">
        <v>579</v>
      </c>
      <c r="E1826" s="161">
        <f t="shared" si="111"/>
        <v>0</v>
      </c>
      <c r="F1826" s="161">
        <v>10088</v>
      </c>
      <c r="G1826" s="161">
        <f t="shared" si="110"/>
        <v>0</v>
      </c>
      <c r="J1826" s="140" t="s">
        <v>565</v>
      </c>
      <c r="K1826" s="91"/>
      <c r="L1826" s="91"/>
      <c r="M1826" s="91"/>
      <c r="N1826" s="91"/>
      <c r="O1826" s="91"/>
      <c r="P1826" s="91"/>
      <c r="Q1826" s="91"/>
      <c r="R1826" s="91"/>
      <c r="S1826" s="91"/>
    </row>
    <row r="1827" spans="1:19" hidden="1" x14ac:dyDescent="0.2">
      <c r="A1827" s="95" t="s">
        <v>619</v>
      </c>
      <c r="B1827" s="95">
        <f>_xlfn.XLOOKUP(D1827,'H O L D S'!S:S,'H O L D S'!G:G,0)</f>
        <v>0</v>
      </c>
      <c r="C1827" s="95">
        <f>_xlfn.XLOOKUP(J1827,'H O L D S'!S:S,'H O L D S'!G:G,0)</f>
        <v>0</v>
      </c>
      <c r="D1827" s="95" t="s">
        <v>581</v>
      </c>
      <c r="E1827" s="95">
        <f t="shared" si="111"/>
        <v>0</v>
      </c>
      <c r="F1827" s="95">
        <v>10088</v>
      </c>
      <c r="G1827" s="95">
        <f t="shared" si="110"/>
        <v>0</v>
      </c>
      <c r="J1827" s="140" t="s">
        <v>565</v>
      </c>
      <c r="K1827" s="91"/>
      <c r="L1827" s="91"/>
      <c r="M1827" s="91"/>
      <c r="N1827" s="91"/>
      <c r="O1827" s="91"/>
      <c r="P1827" s="91"/>
      <c r="Q1827" s="91"/>
      <c r="R1827" s="91"/>
      <c r="S1827" s="91"/>
    </row>
    <row r="1828" spans="1:19" hidden="1" x14ac:dyDescent="0.2">
      <c r="A1828" s="95" t="s">
        <v>619</v>
      </c>
      <c r="B1828" s="95">
        <f>_xlfn.XLOOKUP(D1828,'H O L D S'!S:S,'H O L D S'!G:G,0)</f>
        <v>0</v>
      </c>
      <c r="C1828" s="95">
        <f>_xlfn.XLOOKUP(J1828,'H O L D S'!S:S,'H O L D S'!G:G,0)</f>
        <v>0</v>
      </c>
      <c r="D1828" s="95" t="s">
        <v>583</v>
      </c>
      <c r="E1828" s="95">
        <f t="shared" si="111"/>
        <v>0</v>
      </c>
      <c r="F1828" s="95">
        <v>10088</v>
      </c>
      <c r="G1828" s="95">
        <f t="shared" si="110"/>
        <v>0</v>
      </c>
      <c r="J1828" s="140" t="s">
        <v>565</v>
      </c>
      <c r="K1828" s="91"/>
      <c r="L1828" s="91"/>
      <c r="M1828" s="91"/>
      <c r="N1828" s="91"/>
      <c r="O1828" s="91"/>
      <c r="P1828" s="91"/>
      <c r="Q1828" s="91"/>
      <c r="R1828" s="91"/>
      <c r="S1828" s="91"/>
    </row>
    <row r="1829" spans="1:19" hidden="1" x14ac:dyDescent="0.2">
      <c r="A1829" s="161" t="s">
        <v>619</v>
      </c>
      <c r="B1829" s="161">
        <f>_xlfn.XLOOKUP(D1829,'H O L D S'!S:S,'H O L D S'!H:H,0)</f>
        <v>0</v>
      </c>
      <c r="C1829" s="161">
        <f>_xlfn.XLOOKUP(J1829,'H O L D S'!S:S,'H O L D S'!H:H,0)</f>
        <v>0</v>
      </c>
      <c r="D1829" s="161" t="s">
        <v>579</v>
      </c>
      <c r="E1829" s="161">
        <f t="shared" si="111"/>
        <v>0</v>
      </c>
      <c r="F1829" s="161">
        <v>10089</v>
      </c>
      <c r="G1829" s="161">
        <f t="shared" si="110"/>
        <v>0</v>
      </c>
      <c r="J1829" s="140" t="s">
        <v>565</v>
      </c>
      <c r="K1829" s="91"/>
      <c r="L1829" s="91"/>
      <c r="M1829" s="91"/>
      <c r="N1829" s="91"/>
      <c r="O1829" s="91"/>
      <c r="P1829" s="91"/>
      <c r="Q1829" s="91"/>
      <c r="R1829" s="91"/>
      <c r="S1829" s="91"/>
    </row>
    <row r="1830" spans="1:19" hidden="1" x14ac:dyDescent="0.2">
      <c r="A1830" s="95" t="s">
        <v>619</v>
      </c>
      <c r="B1830" s="95">
        <f>_xlfn.XLOOKUP(D1830,'H O L D S'!S:S,'H O L D S'!H:H,0)</f>
        <v>0</v>
      </c>
      <c r="C1830" s="95">
        <f>_xlfn.XLOOKUP(J1830,'H O L D S'!S:S,'H O L D S'!H:H,0)</f>
        <v>0</v>
      </c>
      <c r="D1830" s="95" t="s">
        <v>581</v>
      </c>
      <c r="E1830" s="95">
        <f t="shared" si="111"/>
        <v>0</v>
      </c>
      <c r="F1830" s="95">
        <v>10089</v>
      </c>
      <c r="G1830" s="95">
        <f t="shared" si="110"/>
        <v>0</v>
      </c>
      <c r="J1830" s="140" t="s">
        <v>565</v>
      </c>
      <c r="K1830" s="91"/>
      <c r="L1830" s="91"/>
      <c r="M1830" s="91"/>
      <c r="N1830" s="91"/>
      <c r="O1830" s="91"/>
      <c r="P1830" s="91"/>
      <c r="Q1830" s="91"/>
      <c r="R1830" s="91"/>
      <c r="S1830" s="91"/>
    </row>
    <row r="1831" spans="1:19" hidden="1" x14ac:dyDescent="0.2">
      <c r="A1831" s="95" t="s">
        <v>619</v>
      </c>
      <c r="B1831" s="95">
        <f>_xlfn.XLOOKUP(D1831,'H O L D S'!S:S,'H O L D S'!H:H,0)</f>
        <v>0</v>
      </c>
      <c r="C1831" s="95">
        <f>_xlfn.XLOOKUP(J1831,'H O L D S'!S:S,'H O L D S'!H:H,0)</f>
        <v>0</v>
      </c>
      <c r="D1831" s="95" t="s">
        <v>583</v>
      </c>
      <c r="E1831" s="95">
        <f t="shared" si="111"/>
        <v>0</v>
      </c>
      <c r="F1831" s="95">
        <v>10089</v>
      </c>
      <c r="G1831" s="95">
        <f t="shared" si="110"/>
        <v>0</v>
      </c>
      <c r="J1831" s="140" t="s">
        <v>565</v>
      </c>
      <c r="K1831" s="91"/>
      <c r="L1831" s="91"/>
      <c r="M1831" s="91"/>
      <c r="N1831" s="91"/>
      <c r="O1831" s="91"/>
      <c r="P1831" s="91"/>
      <c r="Q1831" s="91"/>
      <c r="R1831" s="91"/>
      <c r="S1831" s="91"/>
    </row>
    <row r="1832" spans="1:19" hidden="1" x14ac:dyDescent="0.2">
      <c r="A1832" s="161" t="s">
        <v>619</v>
      </c>
      <c r="B1832" s="161">
        <f>_xlfn.XLOOKUP(D1832,'H O L D S'!S:S,'H O L D S'!I:I,0)</f>
        <v>0</v>
      </c>
      <c r="C1832" s="161">
        <f>_xlfn.XLOOKUP(J1832,'H O L D S'!S:S,'H O L D S'!I:I,0)</f>
        <v>0</v>
      </c>
      <c r="D1832" s="161" t="s">
        <v>579</v>
      </c>
      <c r="E1832" s="161">
        <f t="shared" si="111"/>
        <v>0</v>
      </c>
      <c r="F1832" s="161">
        <v>10090</v>
      </c>
      <c r="G1832" s="161">
        <f t="shared" si="110"/>
        <v>0</v>
      </c>
      <c r="J1832" s="140" t="s">
        <v>565</v>
      </c>
      <c r="K1832" s="91"/>
      <c r="L1832" s="91"/>
      <c r="M1832" s="91"/>
      <c r="N1832" s="91"/>
      <c r="O1832" s="91"/>
      <c r="P1832" s="91"/>
      <c r="Q1832" s="91"/>
      <c r="R1832" s="91"/>
      <c r="S1832" s="91"/>
    </row>
    <row r="1833" spans="1:19" hidden="1" x14ac:dyDescent="0.2">
      <c r="A1833" s="95" t="s">
        <v>619</v>
      </c>
      <c r="B1833" s="95">
        <f>_xlfn.XLOOKUP(D1833,'H O L D S'!S:S,'H O L D S'!I:I,0)</f>
        <v>0</v>
      </c>
      <c r="C1833" s="95">
        <f>_xlfn.XLOOKUP(J1833,'H O L D S'!S:S,'H O L D S'!I:I,0)</f>
        <v>0</v>
      </c>
      <c r="D1833" s="95" t="s">
        <v>581</v>
      </c>
      <c r="E1833" s="95">
        <f t="shared" si="111"/>
        <v>0</v>
      </c>
      <c r="F1833" s="95">
        <v>10090</v>
      </c>
      <c r="G1833" s="95">
        <f t="shared" si="110"/>
        <v>0</v>
      </c>
      <c r="J1833" s="140" t="s">
        <v>565</v>
      </c>
      <c r="K1833" s="91"/>
      <c r="L1833" s="91"/>
      <c r="M1833" s="91"/>
      <c r="N1833" s="91"/>
      <c r="O1833" s="91"/>
      <c r="P1833" s="91"/>
      <c r="Q1833" s="91"/>
      <c r="R1833" s="91"/>
      <c r="S1833" s="91"/>
    </row>
    <row r="1834" spans="1:19" hidden="1" x14ac:dyDescent="0.2">
      <c r="A1834" s="95" t="s">
        <v>619</v>
      </c>
      <c r="B1834" s="95">
        <f>_xlfn.XLOOKUP(D1834,'H O L D S'!S:S,'H O L D S'!I:I,0)</f>
        <v>0</v>
      </c>
      <c r="C1834" s="95">
        <f>_xlfn.XLOOKUP(J1834,'H O L D S'!S:S,'H O L D S'!I:I,0)</f>
        <v>0</v>
      </c>
      <c r="D1834" s="95" t="s">
        <v>583</v>
      </c>
      <c r="E1834" s="95">
        <f t="shared" si="111"/>
        <v>0</v>
      </c>
      <c r="F1834" s="95">
        <v>10090</v>
      </c>
      <c r="G1834" s="95">
        <f t="shared" si="110"/>
        <v>0</v>
      </c>
      <c r="J1834" s="140" t="s">
        <v>565</v>
      </c>
      <c r="K1834" s="91"/>
      <c r="L1834" s="91"/>
      <c r="M1834" s="91"/>
      <c r="N1834" s="91"/>
      <c r="O1834" s="91"/>
      <c r="P1834" s="91"/>
      <c r="Q1834" s="91"/>
      <c r="R1834" s="91"/>
      <c r="S1834" s="91"/>
    </row>
    <row r="1835" spans="1:19" hidden="1" x14ac:dyDescent="0.2">
      <c r="A1835" s="161" t="s">
        <v>619</v>
      </c>
      <c r="B1835" s="161">
        <f>_xlfn.XLOOKUP(D1835,'H O L D S'!S:S,'H O L D S'!J:J,0)</f>
        <v>0</v>
      </c>
      <c r="C1835" s="161">
        <f>_xlfn.XLOOKUP(J1835,'H O L D S'!S:S,'H O L D S'!J:J,0)</f>
        <v>0</v>
      </c>
      <c r="D1835" s="161" t="s">
        <v>579</v>
      </c>
      <c r="E1835" s="161">
        <f t="shared" si="111"/>
        <v>0</v>
      </c>
      <c r="F1835" s="161">
        <v>10091</v>
      </c>
      <c r="G1835" s="161">
        <f t="shared" si="110"/>
        <v>0</v>
      </c>
      <c r="J1835" s="140" t="s">
        <v>565</v>
      </c>
      <c r="K1835" s="91"/>
      <c r="L1835" s="91"/>
      <c r="M1835" s="91"/>
      <c r="N1835" s="91"/>
      <c r="O1835" s="91"/>
      <c r="P1835" s="91"/>
      <c r="Q1835" s="91"/>
      <c r="R1835" s="91"/>
      <c r="S1835" s="91"/>
    </row>
    <row r="1836" spans="1:19" hidden="1" x14ac:dyDescent="0.2">
      <c r="A1836" s="95" t="s">
        <v>619</v>
      </c>
      <c r="B1836" s="95">
        <f>_xlfn.XLOOKUP(D1836,'H O L D S'!S:S,'H O L D S'!J:J,0)</f>
        <v>0</v>
      </c>
      <c r="C1836" s="95">
        <f>_xlfn.XLOOKUP(J1836,'H O L D S'!S:S,'H O L D S'!J:J,0)</f>
        <v>0</v>
      </c>
      <c r="D1836" s="95" t="s">
        <v>581</v>
      </c>
      <c r="E1836" s="95">
        <f t="shared" si="111"/>
        <v>0</v>
      </c>
      <c r="F1836" s="95">
        <v>10091</v>
      </c>
      <c r="G1836" s="95">
        <f t="shared" si="110"/>
        <v>0</v>
      </c>
      <c r="J1836" s="140" t="s">
        <v>565</v>
      </c>
      <c r="K1836" s="91"/>
      <c r="L1836" s="91"/>
      <c r="M1836" s="91"/>
      <c r="N1836" s="91"/>
      <c r="O1836" s="91"/>
      <c r="P1836" s="91"/>
      <c r="Q1836" s="91"/>
      <c r="R1836" s="91"/>
      <c r="S1836" s="91"/>
    </row>
    <row r="1837" spans="1:19" hidden="1" x14ac:dyDescent="0.2">
      <c r="A1837" s="95" t="s">
        <v>619</v>
      </c>
      <c r="B1837" s="95">
        <f>_xlfn.XLOOKUP(D1837,'H O L D S'!S:S,'H O L D S'!J:J,0)</f>
        <v>0</v>
      </c>
      <c r="C1837" s="95">
        <f>_xlfn.XLOOKUP(J1837,'H O L D S'!S:S,'H O L D S'!J:J,0)</f>
        <v>0</v>
      </c>
      <c r="D1837" s="95" t="s">
        <v>583</v>
      </c>
      <c r="E1837" s="95">
        <f t="shared" si="111"/>
        <v>0</v>
      </c>
      <c r="F1837" s="95">
        <v>10091</v>
      </c>
      <c r="G1837" s="95">
        <f t="shared" si="110"/>
        <v>0</v>
      </c>
      <c r="J1837" s="140" t="s">
        <v>565</v>
      </c>
      <c r="K1837" s="91"/>
      <c r="L1837" s="91"/>
      <c r="M1837" s="91"/>
      <c r="N1837" s="91"/>
      <c r="O1837" s="91"/>
      <c r="P1837" s="91"/>
      <c r="Q1837" s="91"/>
      <c r="R1837" s="91"/>
      <c r="S1837" s="91"/>
    </row>
    <row r="1838" spans="1:19" hidden="1" x14ac:dyDescent="0.2">
      <c r="A1838" s="161" t="s">
        <v>619</v>
      </c>
      <c r="B1838" s="161">
        <f>_xlfn.XLOOKUP(D1838,'H O L D S'!S:S,'H O L D S'!K:K,0)</f>
        <v>0</v>
      </c>
      <c r="C1838" s="161">
        <f>_xlfn.XLOOKUP(J1838,'H O L D S'!S:S,'H O L D S'!K:K,0)</f>
        <v>0</v>
      </c>
      <c r="D1838" s="161" t="s">
        <v>579</v>
      </c>
      <c r="E1838" s="161">
        <f t="shared" si="111"/>
        <v>0</v>
      </c>
      <c r="F1838" s="161">
        <v>10094</v>
      </c>
      <c r="G1838" s="161">
        <f t="shared" si="110"/>
        <v>0</v>
      </c>
      <c r="J1838" s="140" t="s">
        <v>565</v>
      </c>
      <c r="K1838" s="91"/>
      <c r="L1838" s="91"/>
      <c r="M1838" s="91"/>
      <c r="N1838" s="91"/>
      <c r="O1838" s="91"/>
      <c r="P1838" s="91"/>
      <c r="Q1838" s="91"/>
      <c r="R1838" s="91"/>
      <c r="S1838" s="91"/>
    </row>
    <row r="1839" spans="1:19" hidden="1" x14ac:dyDescent="0.2">
      <c r="A1839" s="95" t="s">
        <v>619</v>
      </c>
      <c r="B1839" s="95">
        <f>_xlfn.XLOOKUP(D1839,'H O L D S'!S:S,'H O L D S'!K:K,0)</f>
        <v>0</v>
      </c>
      <c r="C1839" s="95">
        <f>_xlfn.XLOOKUP(J1839,'H O L D S'!S:S,'H O L D S'!K:K,0)</f>
        <v>0</v>
      </c>
      <c r="D1839" s="95" t="s">
        <v>581</v>
      </c>
      <c r="E1839" s="95">
        <f t="shared" si="111"/>
        <v>0</v>
      </c>
      <c r="F1839" s="95">
        <v>10094</v>
      </c>
      <c r="G1839" s="95">
        <f t="shared" si="110"/>
        <v>0</v>
      </c>
      <c r="J1839" s="140" t="s">
        <v>565</v>
      </c>
      <c r="K1839" s="91"/>
      <c r="L1839" s="91"/>
      <c r="M1839" s="91"/>
      <c r="N1839" s="91"/>
      <c r="O1839" s="91"/>
      <c r="P1839" s="91"/>
      <c r="Q1839" s="91"/>
      <c r="R1839" s="91"/>
      <c r="S1839" s="91"/>
    </row>
    <row r="1840" spans="1:19" hidden="1" x14ac:dyDescent="0.2">
      <c r="A1840" s="95" t="s">
        <v>619</v>
      </c>
      <c r="B1840" s="95">
        <f>_xlfn.XLOOKUP(D1840,'H O L D S'!S:S,'H O L D S'!K:K,0)</f>
        <v>0</v>
      </c>
      <c r="C1840" s="95">
        <f>_xlfn.XLOOKUP(J1840,'H O L D S'!S:S,'H O L D S'!K:K,0)</f>
        <v>0</v>
      </c>
      <c r="D1840" s="95" t="s">
        <v>583</v>
      </c>
      <c r="E1840" s="95">
        <f t="shared" si="111"/>
        <v>0</v>
      </c>
      <c r="F1840" s="95">
        <v>10094</v>
      </c>
      <c r="G1840" s="95">
        <f t="shared" si="110"/>
        <v>0</v>
      </c>
      <c r="J1840" s="140" t="s">
        <v>565</v>
      </c>
      <c r="K1840" s="91"/>
      <c r="L1840" s="91"/>
      <c r="M1840" s="91"/>
      <c r="N1840" s="91"/>
      <c r="O1840" s="91"/>
      <c r="P1840" s="91"/>
      <c r="Q1840" s="91"/>
      <c r="R1840" s="91"/>
      <c r="S1840" s="91"/>
    </row>
    <row r="1841" spans="1:19" hidden="1" x14ac:dyDescent="0.2">
      <c r="A1841" s="161" t="s">
        <v>619</v>
      </c>
      <c r="B1841" s="161">
        <f>_xlfn.XLOOKUP(D1841,'H O L D S'!S:S,'H O L D S'!L:L,0)</f>
        <v>0</v>
      </c>
      <c r="C1841" s="161">
        <f>_xlfn.XLOOKUP(J1841,'H O L D S'!S:S,'H O L D S'!L:L,0)</f>
        <v>0</v>
      </c>
      <c r="D1841" s="161" t="s">
        <v>579</v>
      </c>
      <c r="E1841" s="161">
        <f t="shared" si="111"/>
        <v>0</v>
      </c>
      <c r="F1841" s="161">
        <v>10095</v>
      </c>
      <c r="G1841" s="161">
        <f t="shared" si="110"/>
        <v>0</v>
      </c>
      <c r="J1841" s="140" t="s">
        <v>565</v>
      </c>
      <c r="K1841" s="91"/>
      <c r="L1841" s="91"/>
      <c r="M1841" s="91"/>
      <c r="N1841" s="91"/>
      <c r="O1841" s="91"/>
      <c r="P1841" s="91"/>
      <c r="Q1841" s="91"/>
      <c r="R1841" s="91"/>
      <c r="S1841" s="91"/>
    </row>
    <row r="1842" spans="1:19" hidden="1" x14ac:dyDescent="0.2">
      <c r="A1842" s="95" t="s">
        <v>619</v>
      </c>
      <c r="B1842" s="95">
        <f>_xlfn.XLOOKUP(D1842,'H O L D S'!S:S,'H O L D S'!L:L,0)</f>
        <v>0</v>
      </c>
      <c r="C1842" s="95">
        <f>_xlfn.XLOOKUP(J1842,'H O L D S'!S:S,'H O L D S'!L:L,0)</f>
        <v>0</v>
      </c>
      <c r="D1842" s="95" t="s">
        <v>581</v>
      </c>
      <c r="E1842" s="95">
        <f t="shared" si="111"/>
        <v>0</v>
      </c>
      <c r="F1842" s="95">
        <v>10095</v>
      </c>
      <c r="G1842" s="95">
        <f t="shared" si="110"/>
        <v>0</v>
      </c>
      <c r="J1842" s="140" t="s">
        <v>565</v>
      </c>
      <c r="K1842" s="91"/>
      <c r="L1842" s="91"/>
      <c r="M1842" s="91"/>
      <c r="N1842" s="91"/>
      <c r="O1842" s="91"/>
      <c r="P1842" s="91"/>
      <c r="Q1842" s="91"/>
      <c r="R1842" s="91"/>
      <c r="S1842" s="91"/>
    </row>
    <row r="1843" spans="1:19" hidden="1" x14ac:dyDescent="0.2">
      <c r="A1843" s="95" t="s">
        <v>619</v>
      </c>
      <c r="B1843" s="95">
        <f>_xlfn.XLOOKUP(D1843,'H O L D S'!S:S,'H O L D S'!L:L,0)</f>
        <v>0</v>
      </c>
      <c r="C1843" s="95">
        <f>_xlfn.XLOOKUP(J1843,'H O L D S'!S:S,'H O L D S'!L:L,0)</f>
        <v>0</v>
      </c>
      <c r="D1843" s="95" t="s">
        <v>583</v>
      </c>
      <c r="E1843" s="95">
        <f t="shared" si="111"/>
        <v>0</v>
      </c>
      <c r="F1843" s="95">
        <v>10095</v>
      </c>
      <c r="G1843" s="95">
        <f t="shared" si="110"/>
        <v>0</v>
      </c>
      <c r="J1843" s="140" t="s">
        <v>565</v>
      </c>
      <c r="K1843" s="91"/>
      <c r="L1843" s="91"/>
      <c r="M1843" s="91"/>
      <c r="N1843" s="91"/>
      <c r="O1843" s="91"/>
      <c r="P1843" s="91"/>
      <c r="Q1843" s="91"/>
      <c r="R1843" s="91"/>
      <c r="S1843" s="91"/>
    </row>
    <row r="1844" spans="1:19" hidden="1" x14ac:dyDescent="0.2">
      <c r="A1844" s="161" t="s">
        <v>619</v>
      </c>
      <c r="B1844" s="161">
        <f>_xlfn.XLOOKUP(D1844,'H O L D S'!S:S,'H O L D S'!N:N,0)</f>
        <v>0</v>
      </c>
      <c r="C1844" s="161">
        <f>_xlfn.XLOOKUP(J1844,'H O L D S'!S:S,'H O L D S'!N:N,0)</f>
        <v>0</v>
      </c>
      <c r="D1844" s="161" t="s">
        <v>579</v>
      </c>
      <c r="E1844" s="161">
        <f t="shared" si="111"/>
        <v>0</v>
      </c>
      <c r="F1844" s="161">
        <v>10083</v>
      </c>
      <c r="G1844" s="161">
        <f t="shared" si="110"/>
        <v>0</v>
      </c>
      <c r="J1844" s="140" t="s">
        <v>565</v>
      </c>
      <c r="K1844" s="91"/>
      <c r="L1844" s="91"/>
      <c r="M1844" s="91"/>
      <c r="N1844" s="91"/>
      <c r="O1844" s="91"/>
      <c r="P1844" s="91"/>
      <c r="Q1844" s="91"/>
      <c r="R1844" s="91"/>
      <c r="S1844" s="91"/>
    </row>
    <row r="1845" spans="1:19" hidden="1" x14ac:dyDescent="0.2">
      <c r="A1845" s="95" t="s">
        <v>619</v>
      </c>
      <c r="B1845" s="95">
        <f>_xlfn.XLOOKUP(D1845,'H O L D S'!S:S,'H O L D S'!N:N,0)</f>
        <v>0</v>
      </c>
      <c r="C1845" s="95">
        <f>_xlfn.XLOOKUP(J1845,'H O L D S'!S:S,'H O L D S'!N:N,0)</f>
        <v>0</v>
      </c>
      <c r="D1845" s="95" t="s">
        <v>581</v>
      </c>
      <c r="E1845" s="95">
        <f t="shared" si="111"/>
        <v>0</v>
      </c>
      <c r="F1845" s="95">
        <v>10083</v>
      </c>
      <c r="G1845" s="95">
        <f t="shared" si="110"/>
        <v>0</v>
      </c>
      <c r="J1845" s="140" t="s">
        <v>565</v>
      </c>
      <c r="K1845" s="91"/>
      <c r="L1845" s="91"/>
      <c r="M1845" s="91"/>
      <c r="N1845" s="91"/>
      <c r="O1845" s="91"/>
      <c r="P1845" s="91"/>
      <c r="Q1845" s="91"/>
      <c r="R1845" s="91"/>
      <c r="S1845" s="91"/>
    </row>
    <row r="1846" spans="1:19" hidden="1" x14ac:dyDescent="0.2">
      <c r="A1846" s="95" t="s">
        <v>619</v>
      </c>
      <c r="B1846" s="95">
        <f>_xlfn.XLOOKUP(D1846,'H O L D S'!S:S,'H O L D S'!N:N,0)</f>
        <v>0</v>
      </c>
      <c r="C1846" s="95">
        <f>_xlfn.XLOOKUP(J1846,'H O L D S'!S:S,'H O L D S'!N:N,0)</f>
        <v>0</v>
      </c>
      <c r="D1846" s="95" t="s">
        <v>583</v>
      </c>
      <c r="E1846" s="95">
        <f t="shared" si="111"/>
        <v>0</v>
      </c>
      <c r="F1846" s="95">
        <v>10083</v>
      </c>
      <c r="G1846" s="95">
        <f t="shared" si="110"/>
        <v>0</v>
      </c>
      <c r="J1846" s="140" t="s">
        <v>565</v>
      </c>
      <c r="K1846" s="91"/>
      <c r="L1846" s="91"/>
      <c r="M1846" s="91"/>
      <c r="N1846" s="91"/>
      <c r="O1846" s="91"/>
      <c r="P1846" s="91"/>
      <c r="Q1846" s="91"/>
      <c r="R1846" s="91"/>
      <c r="S1846" s="91"/>
    </row>
    <row r="1847" spans="1:19" hidden="1" x14ac:dyDescent="0.2">
      <c r="A1847" s="161" t="s">
        <v>619</v>
      </c>
      <c r="B1847" s="161">
        <f>_xlfn.XLOOKUP(D1847,'H O L D S'!S:S,'H O L D S'!O:O,0)</f>
        <v>0</v>
      </c>
      <c r="C1847" s="161">
        <f>_xlfn.XLOOKUP(J1847,'H O L D S'!S:S,'H O L D S'!O:O,0)</f>
        <v>0</v>
      </c>
      <c r="D1847" s="161" t="s">
        <v>579</v>
      </c>
      <c r="E1847" s="161">
        <f t="shared" si="111"/>
        <v>0</v>
      </c>
      <c r="F1847" s="161">
        <v>10082</v>
      </c>
      <c r="G1847" s="161">
        <f t="shared" si="110"/>
        <v>0</v>
      </c>
      <c r="J1847" s="140" t="s">
        <v>565</v>
      </c>
      <c r="K1847" s="91"/>
      <c r="L1847" s="91"/>
      <c r="M1847" s="91"/>
      <c r="N1847" s="91"/>
      <c r="O1847" s="91"/>
      <c r="P1847" s="91"/>
      <c r="Q1847" s="91"/>
      <c r="R1847" s="91"/>
      <c r="S1847" s="91"/>
    </row>
    <row r="1848" spans="1:19" hidden="1" x14ac:dyDescent="0.2">
      <c r="A1848" s="95" t="s">
        <v>619</v>
      </c>
      <c r="B1848" s="95">
        <f>_xlfn.XLOOKUP(D1848,'H O L D S'!S:S,'H O L D S'!O:O,0)</f>
        <v>0</v>
      </c>
      <c r="C1848" s="95">
        <f>_xlfn.XLOOKUP(J1848,'H O L D S'!S:S,'H O L D S'!O:O,0)</f>
        <v>0</v>
      </c>
      <c r="D1848" s="95" t="s">
        <v>581</v>
      </c>
      <c r="E1848" s="95">
        <f t="shared" si="111"/>
        <v>0</v>
      </c>
      <c r="F1848" s="95">
        <v>10082</v>
      </c>
      <c r="G1848" s="95">
        <f t="shared" si="110"/>
        <v>0</v>
      </c>
      <c r="J1848" s="140" t="s">
        <v>565</v>
      </c>
      <c r="K1848" s="91"/>
      <c r="L1848" s="91"/>
      <c r="M1848" s="91"/>
      <c r="N1848" s="91"/>
      <c r="O1848" s="91"/>
      <c r="P1848" s="91"/>
      <c r="Q1848" s="91"/>
      <c r="R1848" s="91"/>
      <c r="S1848" s="91"/>
    </row>
    <row r="1849" spans="1:19" hidden="1" x14ac:dyDescent="0.2">
      <c r="A1849" s="95" t="s">
        <v>619</v>
      </c>
      <c r="B1849" s="95">
        <f>_xlfn.XLOOKUP(D1849,'H O L D S'!S:S,'H O L D S'!O:O,0)</f>
        <v>0</v>
      </c>
      <c r="C1849" s="95">
        <f>_xlfn.XLOOKUP(J1849,'H O L D S'!S:S,'H O L D S'!O:O,0)</f>
        <v>0</v>
      </c>
      <c r="D1849" s="95" t="s">
        <v>583</v>
      </c>
      <c r="E1849" s="95">
        <f t="shared" si="111"/>
        <v>0</v>
      </c>
      <c r="F1849" s="95">
        <v>10082</v>
      </c>
      <c r="G1849" s="95">
        <f t="shared" si="110"/>
        <v>0</v>
      </c>
      <c r="J1849" s="140" t="s">
        <v>565</v>
      </c>
      <c r="K1849" s="91"/>
      <c r="L1849" s="91"/>
      <c r="M1849" s="91"/>
      <c r="N1849" s="91"/>
      <c r="O1849" s="91"/>
      <c r="P1849" s="91"/>
      <c r="Q1849" s="91"/>
      <c r="R1849" s="91"/>
      <c r="S1849" s="91"/>
    </row>
    <row r="1850" spans="1:19" hidden="1" x14ac:dyDescent="0.2">
      <c r="A1850" s="161" t="s">
        <v>619</v>
      </c>
      <c r="B1850" s="161">
        <f>_xlfn.XLOOKUP(D1850,'H O L D S'!S:S,'H O L D S'!D:D,0)</f>
        <v>0</v>
      </c>
      <c r="C1850" s="161">
        <f>_xlfn.XLOOKUP(J1850,'H O L D S'!S:S,'H O L D S'!D:D,0)</f>
        <v>0</v>
      </c>
      <c r="D1850" s="161" t="s">
        <v>587</v>
      </c>
      <c r="E1850" s="161">
        <f t="shared" si="111"/>
        <v>0</v>
      </c>
      <c r="F1850" s="161">
        <v>10084</v>
      </c>
      <c r="G1850" s="161">
        <f t="shared" si="110"/>
        <v>0</v>
      </c>
      <c r="J1850" s="140" t="s">
        <v>565</v>
      </c>
      <c r="K1850" s="91"/>
      <c r="L1850" s="91"/>
      <c r="M1850" s="91"/>
      <c r="N1850" s="91"/>
      <c r="O1850" s="91"/>
      <c r="P1850" s="91"/>
      <c r="Q1850" s="91"/>
      <c r="R1850" s="91"/>
      <c r="S1850" s="91"/>
    </row>
    <row r="1851" spans="1:19" hidden="1" x14ac:dyDescent="0.2">
      <c r="A1851" s="95" t="s">
        <v>619</v>
      </c>
      <c r="B1851" s="95">
        <f>_xlfn.XLOOKUP(D1851,'H O L D S'!S:S,'H O L D S'!D:D,0)</f>
        <v>0</v>
      </c>
      <c r="C1851" s="95">
        <f>_xlfn.XLOOKUP(J1851,'H O L D S'!S:S,'H O L D S'!D:D,0)</f>
        <v>0</v>
      </c>
      <c r="D1851" s="95" t="s">
        <v>589</v>
      </c>
      <c r="E1851" s="95">
        <f t="shared" si="111"/>
        <v>0</v>
      </c>
      <c r="F1851" s="95">
        <v>10084</v>
      </c>
      <c r="G1851" s="95">
        <f t="shared" si="110"/>
        <v>0</v>
      </c>
      <c r="J1851" s="140" t="s">
        <v>565</v>
      </c>
      <c r="K1851" s="91"/>
      <c r="L1851" s="91"/>
      <c r="M1851" s="91"/>
      <c r="N1851" s="91"/>
      <c r="O1851" s="91"/>
      <c r="P1851" s="91"/>
      <c r="Q1851" s="91"/>
      <c r="R1851" s="91"/>
      <c r="S1851" s="91"/>
    </row>
    <row r="1852" spans="1:19" hidden="1" x14ac:dyDescent="0.2">
      <c r="A1852" s="95" t="s">
        <v>619</v>
      </c>
      <c r="B1852" s="95">
        <f>_xlfn.XLOOKUP(D1852,'H O L D S'!S:S,'H O L D S'!D:D,0)</f>
        <v>0</v>
      </c>
      <c r="C1852" s="95">
        <f>_xlfn.XLOOKUP(J1852,'H O L D S'!S:S,'H O L D S'!D:D,0)</f>
        <v>0</v>
      </c>
      <c r="D1852" s="95" t="s">
        <v>591</v>
      </c>
      <c r="E1852" s="95">
        <f t="shared" si="111"/>
        <v>0</v>
      </c>
      <c r="F1852" s="95">
        <v>10084</v>
      </c>
      <c r="G1852" s="95">
        <f t="shared" si="110"/>
        <v>0</v>
      </c>
      <c r="J1852" s="140" t="s">
        <v>565</v>
      </c>
      <c r="K1852" s="91"/>
      <c r="L1852" s="91"/>
      <c r="M1852" s="91"/>
      <c r="N1852" s="91"/>
      <c r="O1852" s="91"/>
      <c r="P1852" s="91"/>
      <c r="Q1852" s="91"/>
      <c r="R1852" s="91"/>
      <c r="S1852" s="91"/>
    </row>
    <row r="1853" spans="1:19" hidden="1" x14ac:dyDescent="0.2">
      <c r="A1853" s="95" t="s">
        <v>619</v>
      </c>
      <c r="B1853" s="95">
        <f>_xlfn.XLOOKUP(D1853,'H O L D S'!S:S,'H O L D S'!D:D,0)</f>
        <v>0</v>
      </c>
      <c r="C1853" s="95">
        <f>_xlfn.XLOOKUP(J1853,'H O L D S'!S:S,'H O L D S'!D:D,0)</f>
        <v>0</v>
      </c>
      <c r="D1853" s="95" t="s">
        <v>593</v>
      </c>
      <c r="E1853" s="95">
        <f t="shared" si="111"/>
        <v>0</v>
      </c>
      <c r="F1853" s="95">
        <v>10084</v>
      </c>
      <c r="G1853" s="95">
        <f t="shared" si="110"/>
        <v>0</v>
      </c>
      <c r="J1853" s="140" t="s">
        <v>565</v>
      </c>
      <c r="K1853" s="91"/>
      <c r="L1853" s="91"/>
      <c r="M1853" s="91"/>
      <c r="N1853" s="91"/>
      <c r="O1853" s="91"/>
      <c r="P1853" s="91"/>
      <c r="Q1853" s="91"/>
      <c r="R1853" s="91"/>
      <c r="S1853" s="91"/>
    </row>
    <row r="1854" spans="1:19" hidden="1" x14ac:dyDescent="0.2">
      <c r="A1854" s="161" t="s">
        <v>619</v>
      </c>
      <c r="B1854" s="161">
        <f>_xlfn.XLOOKUP(D1854,'H O L D S'!S:S,'H O L D S'!E:E,0)</f>
        <v>0</v>
      </c>
      <c r="C1854" s="161">
        <f>_xlfn.XLOOKUP(J1854,'H O L D S'!S:S,'H O L D S'!E:E,0)</f>
        <v>0</v>
      </c>
      <c r="D1854" s="161" t="s">
        <v>587</v>
      </c>
      <c r="E1854" s="161">
        <f t="shared" si="111"/>
        <v>0</v>
      </c>
      <c r="F1854" s="161">
        <v>10085</v>
      </c>
      <c r="G1854" s="161">
        <f t="shared" si="110"/>
        <v>0</v>
      </c>
      <c r="J1854" s="140" t="s">
        <v>565</v>
      </c>
      <c r="K1854" s="91"/>
      <c r="L1854" s="91"/>
      <c r="M1854" s="91"/>
      <c r="N1854" s="91"/>
      <c r="O1854" s="91"/>
      <c r="P1854" s="91"/>
      <c r="Q1854" s="91"/>
      <c r="R1854" s="91"/>
      <c r="S1854" s="91"/>
    </row>
    <row r="1855" spans="1:19" hidden="1" x14ac:dyDescent="0.2">
      <c r="A1855" s="95" t="s">
        <v>619</v>
      </c>
      <c r="B1855" s="95">
        <f>_xlfn.XLOOKUP(D1855,'H O L D S'!S:S,'H O L D S'!E:E,0)</f>
        <v>0</v>
      </c>
      <c r="C1855" s="95">
        <f>_xlfn.XLOOKUP(J1855,'H O L D S'!S:S,'H O L D S'!E:E,0)</f>
        <v>0</v>
      </c>
      <c r="D1855" s="95" t="s">
        <v>589</v>
      </c>
      <c r="E1855" s="95">
        <f t="shared" si="111"/>
        <v>0</v>
      </c>
      <c r="F1855" s="95">
        <v>10085</v>
      </c>
      <c r="G1855" s="95">
        <f t="shared" si="110"/>
        <v>0</v>
      </c>
      <c r="J1855" s="140" t="s">
        <v>565</v>
      </c>
      <c r="K1855" s="91"/>
      <c r="L1855" s="91"/>
      <c r="M1855" s="91"/>
      <c r="N1855" s="91"/>
      <c r="O1855" s="91"/>
      <c r="P1855" s="91"/>
      <c r="Q1855" s="91"/>
      <c r="R1855" s="91"/>
      <c r="S1855" s="91"/>
    </row>
    <row r="1856" spans="1:19" hidden="1" x14ac:dyDescent="0.2">
      <c r="A1856" s="95" t="s">
        <v>619</v>
      </c>
      <c r="B1856" s="95">
        <f>_xlfn.XLOOKUP(D1856,'H O L D S'!S:S,'H O L D S'!E:E,0)</f>
        <v>0</v>
      </c>
      <c r="C1856" s="95">
        <f>_xlfn.XLOOKUP(J1856,'H O L D S'!S:S,'H O L D S'!E:E,0)</f>
        <v>0</v>
      </c>
      <c r="D1856" s="95" t="s">
        <v>591</v>
      </c>
      <c r="E1856" s="95">
        <f t="shared" si="111"/>
        <v>0</v>
      </c>
      <c r="F1856" s="95">
        <v>10085</v>
      </c>
      <c r="G1856" s="95">
        <f t="shared" si="110"/>
        <v>0</v>
      </c>
      <c r="J1856" s="140" t="s">
        <v>565</v>
      </c>
      <c r="K1856" s="91"/>
      <c r="L1856" s="91"/>
      <c r="M1856" s="91"/>
      <c r="N1856" s="91"/>
      <c r="O1856" s="91"/>
      <c r="P1856" s="91"/>
      <c r="Q1856" s="91"/>
      <c r="R1856" s="91"/>
      <c r="S1856" s="91"/>
    </row>
    <row r="1857" spans="1:19" hidden="1" x14ac:dyDescent="0.2">
      <c r="A1857" s="95" t="s">
        <v>619</v>
      </c>
      <c r="B1857" s="95">
        <f>_xlfn.XLOOKUP(D1857,'H O L D S'!S:S,'H O L D S'!E:E,0)</f>
        <v>0</v>
      </c>
      <c r="C1857" s="95">
        <f>_xlfn.XLOOKUP(J1857,'H O L D S'!S:S,'H O L D S'!E:E,0)</f>
        <v>0</v>
      </c>
      <c r="D1857" s="95" t="s">
        <v>593</v>
      </c>
      <c r="E1857" s="95">
        <f t="shared" si="111"/>
        <v>0</v>
      </c>
      <c r="F1857" s="95">
        <v>10085</v>
      </c>
      <c r="G1857" s="95">
        <f t="shared" si="110"/>
        <v>0</v>
      </c>
      <c r="J1857" s="140" t="s">
        <v>565</v>
      </c>
      <c r="K1857" s="91"/>
      <c r="L1857" s="91"/>
      <c r="M1857" s="91"/>
      <c r="N1857" s="91"/>
      <c r="O1857" s="91"/>
      <c r="P1857" s="91"/>
      <c r="Q1857" s="91"/>
      <c r="R1857" s="91"/>
      <c r="S1857" s="91"/>
    </row>
    <row r="1858" spans="1:19" hidden="1" x14ac:dyDescent="0.2">
      <c r="A1858" s="161" t="s">
        <v>619</v>
      </c>
      <c r="B1858" s="161">
        <f>_xlfn.XLOOKUP(D1858,'H O L D S'!S:S,'H O L D S'!F:F,0)</f>
        <v>0</v>
      </c>
      <c r="C1858" s="161">
        <f>_xlfn.XLOOKUP(J1858,'H O L D S'!S:S,'H O L D S'!F:F,0)</f>
        <v>0</v>
      </c>
      <c r="D1858" s="161" t="s">
        <v>587</v>
      </c>
      <c r="E1858" s="161">
        <f t="shared" si="111"/>
        <v>0</v>
      </c>
      <c r="F1858" s="161">
        <v>10086</v>
      </c>
      <c r="G1858" s="161">
        <f t="shared" ref="G1858:G1921" si="112">IF(C1858&gt;0,10*C1858/E1858,0)</f>
        <v>0</v>
      </c>
      <c r="J1858" s="140" t="s">
        <v>565</v>
      </c>
      <c r="K1858" s="91"/>
      <c r="L1858" s="91"/>
      <c r="M1858" s="91"/>
      <c r="N1858" s="91"/>
      <c r="O1858" s="91"/>
      <c r="P1858" s="91"/>
      <c r="Q1858" s="91"/>
      <c r="R1858" s="91"/>
      <c r="S1858" s="91"/>
    </row>
    <row r="1859" spans="1:19" hidden="1" x14ac:dyDescent="0.2">
      <c r="A1859" s="95" t="s">
        <v>619</v>
      </c>
      <c r="B1859" s="95">
        <f>_xlfn.XLOOKUP(D1859,'H O L D S'!S:S,'H O L D S'!F:F,0)</f>
        <v>0</v>
      </c>
      <c r="C1859" s="95">
        <f>_xlfn.XLOOKUP(J1859,'H O L D S'!S:S,'H O L D S'!F:F,0)</f>
        <v>0</v>
      </c>
      <c r="D1859" s="95" t="s">
        <v>589</v>
      </c>
      <c r="E1859" s="95">
        <f t="shared" si="111"/>
        <v>0</v>
      </c>
      <c r="F1859" s="95">
        <v>10086</v>
      </c>
      <c r="G1859" s="95">
        <f t="shared" si="112"/>
        <v>0</v>
      </c>
      <c r="J1859" s="140" t="s">
        <v>565</v>
      </c>
      <c r="K1859" s="91"/>
      <c r="L1859" s="91"/>
      <c r="M1859" s="91"/>
      <c r="N1859" s="91"/>
      <c r="O1859" s="91"/>
      <c r="P1859" s="91"/>
      <c r="Q1859" s="91"/>
      <c r="R1859" s="91"/>
      <c r="S1859" s="91"/>
    </row>
    <row r="1860" spans="1:19" hidden="1" x14ac:dyDescent="0.2">
      <c r="A1860" s="95" t="s">
        <v>619</v>
      </c>
      <c r="B1860" s="95">
        <f>_xlfn.XLOOKUP(D1860,'H O L D S'!S:S,'H O L D S'!F:F,0)</f>
        <v>0</v>
      </c>
      <c r="C1860" s="95">
        <f>_xlfn.XLOOKUP(J1860,'H O L D S'!S:S,'H O L D S'!F:F,0)</f>
        <v>0</v>
      </c>
      <c r="D1860" s="95" t="s">
        <v>591</v>
      </c>
      <c r="E1860" s="95">
        <f t="shared" si="111"/>
        <v>0</v>
      </c>
      <c r="F1860" s="95">
        <v>10086</v>
      </c>
      <c r="G1860" s="95">
        <f t="shared" si="112"/>
        <v>0</v>
      </c>
      <c r="J1860" s="140" t="s">
        <v>565</v>
      </c>
      <c r="K1860" s="91"/>
      <c r="L1860" s="91"/>
      <c r="M1860" s="91"/>
      <c r="N1860" s="91"/>
      <c r="O1860" s="91"/>
      <c r="P1860" s="91"/>
      <c r="Q1860" s="91"/>
      <c r="R1860" s="91"/>
      <c r="S1860" s="91"/>
    </row>
    <row r="1861" spans="1:19" hidden="1" x14ac:dyDescent="0.2">
      <c r="A1861" s="95" t="s">
        <v>619</v>
      </c>
      <c r="B1861" s="95">
        <f>_xlfn.XLOOKUP(D1861,'H O L D S'!S:S,'H O L D S'!F:F,0)</f>
        <v>0</v>
      </c>
      <c r="C1861" s="95">
        <f>_xlfn.XLOOKUP(J1861,'H O L D S'!S:S,'H O L D S'!F:F,0)</f>
        <v>0</v>
      </c>
      <c r="D1861" s="95" t="s">
        <v>593</v>
      </c>
      <c r="E1861" s="95">
        <f t="shared" si="111"/>
        <v>0</v>
      </c>
      <c r="F1861" s="95">
        <v>10086</v>
      </c>
      <c r="G1861" s="95">
        <f t="shared" si="112"/>
        <v>0</v>
      </c>
      <c r="J1861" s="140" t="s">
        <v>565</v>
      </c>
      <c r="K1861" s="91"/>
      <c r="L1861" s="91"/>
      <c r="M1861" s="91"/>
      <c r="N1861" s="91"/>
      <c r="O1861" s="91"/>
      <c r="P1861" s="91"/>
      <c r="Q1861" s="91"/>
      <c r="R1861" s="91"/>
      <c r="S1861" s="91"/>
    </row>
    <row r="1862" spans="1:19" hidden="1" x14ac:dyDescent="0.2">
      <c r="A1862" s="161" t="s">
        <v>619</v>
      </c>
      <c r="B1862" s="161">
        <f>_xlfn.XLOOKUP(D1862,'H O L D S'!S:S,'H O L D S'!G:G,0)</f>
        <v>0</v>
      </c>
      <c r="C1862" s="161">
        <f>_xlfn.XLOOKUP(J1862,'H O L D S'!S:S,'H O L D S'!G:G,0)</f>
        <v>0</v>
      </c>
      <c r="D1862" s="161" t="s">
        <v>587</v>
      </c>
      <c r="E1862" s="161">
        <f t="shared" si="111"/>
        <v>0</v>
      </c>
      <c r="F1862" s="161">
        <v>10088</v>
      </c>
      <c r="G1862" s="161">
        <f t="shared" si="112"/>
        <v>0</v>
      </c>
      <c r="J1862" s="140" t="s">
        <v>565</v>
      </c>
      <c r="K1862" s="91"/>
      <c r="L1862" s="91"/>
      <c r="M1862" s="91"/>
      <c r="N1862" s="91"/>
      <c r="O1862" s="91"/>
      <c r="P1862" s="91"/>
      <c r="Q1862" s="91"/>
      <c r="R1862" s="91"/>
      <c r="S1862" s="91"/>
    </row>
    <row r="1863" spans="1:19" hidden="1" x14ac:dyDescent="0.2">
      <c r="A1863" s="95" t="s">
        <v>619</v>
      </c>
      <c r="B1863" s="95">
        <f>_xlfn.XLOOKUP(D1863,'H O L D S'!S:S,'H O L D S'!G:G,0)</f>
        <v>0</v>
      </c>
      <c r="C1863" s="95">
        <f>_xlfn.XLOOKUP(J1863,'H O L D S'!S:S,'H O L D S'!G:G,0)</f>
        <v>0</v>
      </c>
      <c r="D1863" s="95" t="s">
        <v>589</v>
      </c>
      <c r="E1863" s="95">
        <f t="shared" si="111"/>
        <v>0</v>
      </c>
      <c r="F1863" s="95">
        <v>10088</v>
      </c>
      <c r="G1863" s="95">
        <f t="shared" si="112"/>
        <v>0</v>
      </c>
      <c r="J1863" s="140" t="s">
        <v>565</v>
      </c>
      <c r="K1863" s="91"/>
      <c r="L1863" s="91"/>
      <c r="M1863" s="91"/>
      <c r="N1863" s="91"/>
      <c r="O1863" s="91"/>
      <c r="P1863" s="91"/>
      <c r="Q1863" s="91"/>
      <c r="R1863" s="91"/>
      <c r="S1863" s="91"/>
    </row>
    <row r="1864" spans="1:19" hidden="1" x14ac:dyDescent="0.2">
      <c r="A1864" s="95" t="s">
        <v>619</v>
      </c>
      <c r="B1864" s="95">
        <f>_xlfn.XLOOKUP(D1864,'H O L D S'!S:S,'H O L D S'!G:G,0)</f>
        <v>0</v>
      </c>
      <c r="C1864" s="95">
        <f>_xlfn.XLOOKUP(J1864,'H O L D S'!S:S,'H O L D S'!G:G,0)</f>
        <v>0</v>
      </c>
      <c r="D1864" s="95" t="s">
        <v>591</v>
      </c>
      <c r="E1864" s="95">
        <f t="shared" si="111"/>
        <v>0</v>
      </c>
      <c r="F1864" s="95">
        <v>10088</v>
      </c>
      <c r="G1864" s="95">
        <f t="shared" si="112"/>
        <v>0</v>
      </c>
      <c r="J1864" s="140" t="s">
        <v>565</v>
      </c>
      <c r="K1864" s="91"/>
      <c r="L1864" s="91"/>
      <c r="M1864" s="91"/>
      <c r="N1864" s="91"/>
      <c r="O1864" s="91"/>
      <c r="P1864" s="91"/>
      <c r="Q1864" s="91"/>
      <c r="R1864" s="91"/>
      <c r="S1864" s="91"/>
    </row>
    <row r="1865" spans="1:19" hidden="1" x14ac:dyDescent="0.2">
      <c r="A1865" s="95" t="s">
        <v>619</v>
      </c>
      <c r="B1865" s="95">
        <f>_xlfn.XLOOKUP(D1865,'H O L D S'!S:S,'H O L D S'!G:G,0)</f>
        <v>0</v>
      </c>
      <c r="C1865" s="95">
        <f>_xlfn.XLOOKUP(J1865,'H O L D S'!S:S,'H O L D S'!G:G,0)</f>
        <v>0</v>
      </c>
      <c r="D1865" s="95" t="s">
        <v>593</v>
      </c>
      <c r="E1865" s="95">
        <f t="shared" si="111"/>
        <v>0</v>
      </c>
      <c r="F1865" s="95">
        <v>10088</v>
      </c>
      <c r="G1865" s="95">
        <f t="shared" si="112"/>
        <v>0</v>
      </c>
      <c r="J1865" s="140" t="s">
        <v>565</v>
      </c>
      <c r="K1865" s="91"/>
      <c r="L1865" s="91"/>
      <c r="M1865" s="91"/>
      <c r="N1865" s="91"/>
      <c r="O1865" s="91"/>
      <c r="P1865" s="91"/>
      <c r="Q1865" s="91"/>
      <c r="R1865" s="91"/>
      <c r="S1865" s="91"/>
    </row>
    <row r="1866" spans="1:19" hidden="1" x14ac:dyDescent="0.2">
      <c r="A1866" s="161" t="s">
        <v>619</v>
      </c>
      <c r="B1866" s="161">
        <f>_xlfn.XLOOKUP(D1866,'H O L D S'!S:S,'H O L D S'!H:H,0)</f>
        <v>0</v>
      </c>
      <c r="C1866" s="161">
        <f>_xlfn.XLOOKUP(J1866,'H O L D S'!S:S,'H O L D S'!H:H,0)</f>
        <v>0</v>
      </c>
      <c r="D1866" s="161" t="s">
        <v>587</v>
      </c>
      <c r="E1866" s="161">
        <f t="shared" si="111"/>
        <v>0</v>
      </c>
      <c r="F1866" s="161">
        <v>10089</v>
      </c>
      <c r="G1866" s="161">
        <f t="shared" si="112"/>
        <v>0</v>
      </c>
      <c r="J1866" s="140" t="s">
        <v>565</v>
      </c>
      <c r="K1866" s="91"/>
      <c r="L1866" s="91"/>
      <c r="M1866" s="91"/>
      <c r="N1866" s="91"/>
      <c r="O1866" s="91"/>
      <c r="P1866" s="91"/>
      <c r="Q1866" s="91"/>
      <c r="R1866" s="91"/>
      <c r="S1866" s="91"/>
    </row>
    <row r="1867" spans="1:19" hidden="1" x14ac:dyDescent="0.2">
      <c r="A1867" s="95" t="s">
        <v>619</v>
      </c>
      <c r="B1867" s="95">
        <f>_xlfn.XLOOKUP(D1867,'H O L D S'!S:S,'H O L D S'!H:H,0)</f>
        <v>0</v>
      </c>
      <c r="C1867" s="95">
        <f>_xlfn.XLOOKUP(J1867,'H O L D S'!S:S,'H O L D S'!H:H,0)</f>
        <v>0</v>
      </c>
      <c r="D1867" s="95" t="s">
        <v>589</v>
      </c>
      <c r="E1867" s="95">
        <f t="shared" si="111"/>
        <v>0</v>
      </c>
      <c r="F1867" s="95">
        <v>10089</v>
      </c>
      <c r="G1867" s="95">
        <f t="shared" si="112"/>
        <v>0</v>
      </c>
      <c r="J1867" s="140" t="s">
        <v>565</v>
      </c>
      <c r="K1867" s="91"/>
      <c r="L1867" s="91"/>
      <c r="M1867" s="91"/>
      <c r="N1867" s="91"/>
      <c r="O1867" s="91"/>
      <c r="P1867" s="91"/>
      <c r="Q1867" s="91"/>
      <c r="R1867" s="91"/>
      <c r="S1867" s="91"/>
    </row>
    <row r="1868" spans="1:19" hidden="1" x14ac:dyDescent="0.2">
      <c r="A1868" s="95" t="s">
        <v>619</v>
      </c>
      <c r="B1868" s="95">
        <f>_xlfn.XLOOKUP(D1868,'H O L D S'!S:S,'H O L D S'!H:H,0)</f>
        <v>0</v>
      </c>
      <c r="C1868" s="95">
        <f>_xlfn.XLOOKUP(J1868,'H O L D S'!S:S,'H O L D S'!H:H,0)</f>
        <v>0</v>
      </c>
      <c r="D1868" s="95" t="s">
        <v>591</v>
      </c>
      <c r="E1868" s="95">
        <f t="shared" si="111"/>
        <v>0</v>
      </c>
      <c r="F1868" s="95">
        <v>10089</v>
      </c>
      <c r="G1868" s="95">
        <f t="shared" si="112"/>
        <v>0</v>
      </c>
      <c r="J1868" s="140" t="s">
        <v>565</v>
      </c>
      <c r="K1868" s="91"/>
      <c r="L1868" s="91"/>
      <c r="M1868" s="91"/>
      <c r="N1868" s="91"/>
      <c r="O1868" s="91"/>
      <c r="P1868" s="91"/>
      <c r="Q1868" s="91"/>
      <c r="R1868" s="91"/>
      <c r="S1868" s="91"/>
    </row>
    <row r="1869" spans="1:19" hidden="1" x14ac:dyDescent="0.2">
      <c r="A1869" s="95" t="s">
        <v>619</v>
      </c>
      <c r="B1869" s="95">
        <f>_xlfn.XLOOKUP(D1869,'H O L D S'!S:S,'H O L D S'!H:H,0)</f>
        <v>0</v>
      </c>
      <c r="C1869" s="95">
        <f>_xlfn.XLOOKUP(J1869,'H O L D S'!S:S,'H O L D S'!H:H,0)</f>
        <v>0</v>
      </c>
      <c r="D1869" s="95" t="s">
        <v>593</v>
      </c>
      <c r="E1869" s="95">
        <f t="shared" si="111"/>
        <v>0</v>
      </c>
      <c r="F1869" s="95">
        <v>10089</v>
      </c>
      <c r="G1869" s="95">
        <f t="shared" si="112"/>
        <v>0</v>
      </c>
      <c r="J1869" s="140" t="s">
        <v>565</v>
      </c>
      <c r="K1869" s="91"/>
      <c r="L1869" s="91"/>
      <c r="M1869" s="91"/>
      <c r="N1869" s="91"/>
      <c r="O1869" s="91"/>
      <c r="P1869" s="91"/>
      <c r="Q1869" s="91"/>
      <c r="R1869" s="91"/>
      <c r="S1869" s="91"/>
    </row>
    <row r="1870" spans="1:19" hidden="1" x14ac:dyDescent="0.2">
      <c r="A1870" s="161" t="s">
        <v>619</v>
      </c>
      <c r="B1870" s="161">
        <f>_xlfn.XLOOKUP(D1870,'H O L D S'!S:S,'H O L D S'!I:I,0)</f>
        <v>0</v>
      </c>
      <c r="C1870" s="161">
        <f>_xlfn.XLOOKUP(J1870,'H O L D S'!S:S,'H O L D S'!I:I,0)</f>
        <v>0</v>
      </c>
      <c r="D1870" s="161" t="s">
        <v>587</v>
      </c>
      <c r="E1870" s="161">
        <f t="shared" si="111"/>
        <v>0</v>
      </c>
      <c r="F1870" s="161">
        <v>10090</v>
      </c>
      <c r="G1870" s="161">
        <f t="shared" si="112"/>
        <v>0</v>
      </c>
      <c r="J1870" s="140" t="s">
        <v>565</v>
      </c>
      <c r="K1870" s="91"/>
      <c r="L1870" s="91"/>
      <c r="M1870" s="91"/>
      <c r="N1870" s="91"/>
      <c r="O1870" s="91"/>
      <c r="P1870" s="91"/>
      <c r="Q1870" s="91"/>
      <c r="R1870" s="91"/>
      <c r="S1870" s="91"/>
    </row>
    <row r="1871" spans="1:19" hidden="1" x14ac:dyDescent="0.2">
      <c r="A1871" s="95" t="s">
        <v>619</v>
      </c>
      <c r="B1871" s="95">
        <f>_xlfn.XLOOKUP(D1871,'H O L D S'!S:S,'H O L D S'!I:I,0)</f>
        <v>0</v>
      </c>
      <c r="C1871" s="95">
        <f>_xlfn.XLOOKUP(J1871,'H O L D S'!S:S,'H O L D S'!I:I,0)</f>
        <v>0</v>
      </c>
      <c r="D1871" s="95" t="s">
        <v>589</v>
      </c>
      <c r="E1871" s="95">
        <f t="shared" si="111"/>
        <v>0</v>
      </c>
      <c r="F1871" s="95">
        <v>10090</v>
      </c>
      <c r="G1871" s="95">
        <f t="shared" si="112"/>
        <v>0</v>
      </c>
      <c r="J1871" s="140" t="s">
        <v>565</v>
      </c>
      <c r="K1871" s="91"/>
      <c r="L1871" s="91"/>
      <c r="M1871" s="91"/>
      <c r="N1871" s="91"/>
      <c r="O1871" s="91"/>
      <c r="P1871" s="91"/>
      <c r="Q1871" s="91"/>
      <c r="R1871" s="91"/>
      <c r="S1871" s="91"/>
    </row>
    <row r="1872" spans="1:19" hidden="1" x14ac:dyDescent="0.2">
      <c r="A1872" s="95" t="s">
        <v>619</v>
      </c>
      <c r="B1872" s="95">
        <f>_xlfn.XLOOKUP(D1872,'H O L D S'!S:S,'H O L D S'!I:I,0)</f>
        <v>0</v>
      </c>
      <c r="C1872" s="95">
        <f>_xlfn.XLOOKUP(J1872,'H O L D S'!S:S,'H O L D S'!I:I,0)</f>
        <v>0</v>
      </c>
      <c r="D1872" s="95" t="s">
        <v>591</v>
      </c>
      <c r="E1872" s="95">
        <f t="shared" si="111"/>
        <v>0</v>
      </c>
      <c r="F1872" s="95">
        <v>10090</v>
      </c>
      <c r="G1872" s="95">
        <f t="shared" si="112"/>
        <v>0</v>
      </c>
      <c r="J1872" s="140" t="s">
        <v>565</v>
      </c>
      <c r="K1872" s="91"/>
      <c r="L1872" s="91"/>
      <c r="M1872" s="91"/>
      <c r="N1872" s="91"/>
      <c r="O1872" s="91"/>
      <c r="P1872" s="91"/>
      <c r="Q1872" s="91"/>
      <c r="R1872" s="91"/>
      <c r="S1872" s="91"/>
    </row>
    <row r="1873" spans="1:19" hidden="1" x14ac:dyDescent="0.2">
      <c r="A1873" s="95" t="s">
        <v>619</v>
      </c>
      <c r="B1873" s="95">
        <f>_xlfn.XLOOKUP(D1873,'H O L D S'!S:S,'H O L D S'!I:I,0)</f>
        <v>0</v>
      </c>
      <c r="C1873" s="95">
        <f>_xlfn.XLOOKUP(J1873,'H O L D S'!S:S,'H O L D S'!I:I,0)</f>
        <v>0</v>
      </c>
      <c r="D1873" s="95" t="s">
        <v>593</v>
      </c>
      <c r="E1873" s="95">
        <f t="shared" si="111"/>
        <v>0</v>
      </c>
      <c r="F1873" s="95">
        <v>10090</v>
      </c>
      <c r="G1873" s="95">
        <f t="shared" si="112"/>
        <v>0</v>
      </c>
      <c r="J1873" s="140" t="s">
        <v>565</v>
      </c>
      <c r="K1873" s="91"/>
      <c r="L1873" s="91"/>
      <c r="M1873" s="91"/>
      <c r="N1873" s="91"/>
      <c r="O1873" s="91"/>
      <c r="P1873" s="91"/>
      <c r="Q1873" s="91"/>
      <c r="R1873" s="91"/>
      <c r="S1873" s="91"/>
    </row>
    <row r="1874" spans="1:19" hidden="1" x14ac:dyDescent="0.2">
      <c r="A1874" s="161" t="s">
        <v>619</v>
      </c>
      <c r="B1874" s="161">
        <f>_xlfn.XLOOKUP(D1874,'H O L D S'!S:S,'H O L D S'!J:J,0)</f>
        <v>0</v>
      </c>
      <c r="C1874" s="161">
        <f>_xlfn.XLOOKUP(J1874,'H O L D S'!S:S,'H O L D S'!J:J,0)</f>
        <v>0</v>
      </c>
      <c r="D1874" s="161" t="s">
        <v>587</v>
      </c>
      <c r="E1874" s="161">
        <f t="shared" si="111"/>
        <v>0</v>
      </c>
      <c r="F1874" s="161">
        <v>10091</v>
      </c>
      <c r="G1874" s="161">
        <f t="shared" si="112"/>
        <v>0</v>
      </c>
      <c r="J1874" s="140" t="s">
        <v>565</v>
      </c>
      <c r="K1874" s="91"/>
      <c r="L1874" s="91"/>
      <c r="M1874" s="91"/>
      <c r="N1874" s="91"/>
      <c r="O1874" s="91"/>
      <c r="P1874" s="91"/>
      <c r="Q1874" s="91"/>
      <c r="R1874" s="91"/>
      <c r="S1874" s="91"/>
    </row>
    <row r="1875" spans="1:19" hidden="1" x14ac:dyDescent="0.2">
      <c r="A1875" s="95" t="s">
        <v>619</v>
      </c>
      <c r="B1875" s="95">
        <f>_xlfn.XLOOKUP(D1875,'H O L D S'!S:S,'H O L D S'!J:J,0)</f>
        <v>0</v>
      </c>
      <c r="C1875" s="95">
        <f>_xlfn.XLOOKUP(J1875,'H O L D S'!S:S,'H O L D S'!J:J,0)</f>
        <v>0</v>
      </c>
      <c r="D1875" s="95" t="s">
        <v>589</v>
      </c>
      <c r="E1875" s="95">
        <f t="shared" si="111"/>
        <v>0</v>
      </c>
      <c r="F1875" s="95">
        <v>10091</v>
      </c>
      <c r="G1875" s="95">
        <f t="shared" si="112"/>
        <v>0</v>
      </c>
      <c r="J1875" s="140" t="s">
        <v>565</v>
      </c>
      <c r="K1875" s="91"/>
      <c r="L1875" s="91"/>
      <c r="M1875" s="91"/>
      <c r="N1875" s="91"/>
      <c r="O1875" s="91"/>
      <c r="P1875" s="91"/>
      <c r="Q1875" s="91"/>
      <c r="R1875" s="91"/>
      <c r="S1875" s="91"/>
    </row>
    <row r="1876" spans="1:19" hidden="1" x14ac:dyDescent="0.2">
      <c r="A1876" s="95" t="s">
        <v>619</v>
      </c>
      <c r="B1876" s="95">
        <f>_xlfn.XLOOKUP(D1876,'H O L D S'!S:S,'H O L D S'!J:J,0)</f>
        <v>0</v>
      </c>
      <c r="C1876" s="95">
        <f>_xlfn.XLOOKUP(J1876,'H O L D S'!S:S,'H O L D S'!J:J,0)</f>
        <v>0</v>
      </c>
      <c r="D1876" s="95" t="s">
        <v>591</v>
      </c>
      <c r="E1876" s="95">
        <f t="shared" si="111"/>
        <v>0</v>
      </c>
      <c r="F1876" s="95">
        <v>10091</v>
      </c>
      <c r="G1876" s="95">
        <f t="shared" si="112"/>
        <v>0</v>
      </c>
      <c r="J1876" s="140" t="s">
        <v>565</v>
      </c>
      <c r="K1876" s="91"/>
      <c r="L1876" s="91"/>
      <c r="M1876" s="91"/>
      <c r="N1876" s="91"/>
      <c r="O1876" s="91"/>
      <c r="P1876" s="91"/>
      <c r="Q1876" s="91"/>
      <c r="R1876" s="91"/>
      <c r="S1876" s="91"/>
    </row>
    <row r="1877" spans="1:19" hidden="1" x14ac:dyDescent="0.2">
      <c r="A1877" s="95" t="s">
        <v>619</v>
      </c>
      <c r="B1877" s="95">
        <f>_xlfn.XLOOKUP(D1877,'H O L D S'!S:S,'H O L D S'!J:J,0)</f>
        <v>0</v>
      </c>
      <c r="C1877" s="95">
        <f>_xlfn.XLOOKUP(J1877,'H O L D S'!S:S,'H O L D S'!J:J,0)</f>
        <v>0</v>
      </c>
      <c r="D1877" s="95" t="s">
        <v>593</v>
      </c>
      <c r="E1877" s="95">
        <f t="shared" si="111"/>
        <v>0</v>
      </c>
      <c r="F1877" s="95">
        <v>10091</v>
      </c>
      <c r="G1877" s="95">
        <f t="shared" si="112"/>
        <v>0</v>
      </c>
      <c r="J1877" s="140" t="s">
        <v>565</v>
      </c>
      <c r="K1877" s="91"/>
      <c r="L1877" s="91"/>
      <c r="M1877" s="91"/>
      <c r="N1877" s="91"/>
      <c r="O1877" s="91"/>
      <c r="P1877" s="91"/>
      <c r="Q1877" s="91"/>
      <c r="R1877" s="91"/>
      <c r="S1877" s="91"/>
    </row>
    <row r="1878" spans="1:19" hidden="1" x14ac:dyDescent="0.2">
      <c r="A1878" s="161" t="s">
        <v>619</v>
      </c>
      <c r="B1878" s="161">
        <f>_xlfn.XLOOKUP(D1878,'H O L D S'!S:S,'H O L D S'!K:K,0)</f>
        <v>0</v>
      </c>
      <c r="C1878" s="161">
        <f>_xlfn.XLOOKUP(J1878,'H O L D S'!S:S,'H O L D S'!K:K,0)</f>
        <v>0</v>
      </c>
      <c r="D1878" s="161" t="s">
        <v>587</v>
      </c>
      <c r="E1878" s="161">
        <f t="shared" si="111"/>
        <v>0</v>
      </c>
      <c r="F1878" s="161">
        <v>10094</v>
      </c>
      <c r="G1878" s="161">
        <f t="shared" si="112"/>
        <v>0</v>
      </c>
      <c r="J1878" s="140" t="s">
        <v>565</v>
      </c>
      <c r="K1878" s="91"/>
      <c r="L1878" s="91"/>
      <c r="M1878" s="91"/>
      <c r="N1878" s="91"/>
      <c r="O1878" s="91"/>
      <c r="P1878" s="91"/>
      <c r="Q1878" s="91"/>
      <c r="R1878" s="91"/>
      <c r="S1878" s="91"/>
    </row>
    <row r="1879" spans="1:19" hidden="1" x14ac:dyDescent="0.2">
      <c r="A1879" s="95" t="s">
        <v>619</v>
      </c>
      <c r="B1879" s="95">
        <f>_xlfn.XLOOKUP(D1879,'H O L D S'!S:S,'H O L D S'!K:K,0)</f>
        <v>0</v>
      </c>
      <c r="C1879" s="95">
        <f>_xlfn.XLOOKUP(J1879,'H O L D S'!S:S,'H O L D S'!K:K,0)</f>
        <v>0</v>
      </c>
      <c r="D1879" s="95" t="s">
        <v>589</v>
      </c>
      <c r="E1879" s="95">
        <f t="shared" ref="E1879:E1942" si="113">SUM(B1879:C1879)</f>
        <v>0</v>
      </c>
      <c r="F1879" s="95">
        <v>10094</v>
      </c>
      <c r="G1879" s="95">
        <f t="shared" si="112"/>
        <v>0</v>
      </c>
      <c r="J1879" s="140" t="s">
        <v>565</v>
      </c>
      <c r="K1879" s="91"/>
      <c r="L1879" s="91"/>
      <c r="M1879" s="91"/>
      <c r="N1879" s="91"/>
      <c r="O1879" s="91"/>
      <c r="P1879" s="91"/>
      <c r="Q1879" s="91"/>
      <c r="R1879" s="91"/>
      <c r="S1879" s="91"/>
    </row>
    <row r="1880" spans="1:19" hidden="1" x14ac:dyDescent="0.2">
      <c r="A1880" s="95" t="s">
        <v>619</v>
      </c>
      <c r="B1880" s="95">
        <f>_xlfn.XLOOKUP(D1880,'H O L D S'!S:S,'H O L D S'!K:K,0)</f>
        <v>0</v>
      </c>
      <c r="C1880" s="95">
        <f>_xlfn.XLOOKUP(J1880,'H O L D S'!S:S,'H O L D S'!K:K,0)</f>
        <v>0</v>
      </c>
      <c r="D1880" s="95" t="s">
        <v>591</v>
      </c>
      <c r="E1880" s="95">
        <f t="shared" si="113"/>
        <v>0</v>
      </c>
      <c r="F1880" s="95">
        <v>10094</v>
      </c>
      <c r="G1880" s="95">
        <f t="shared" si="112"/>
        <v>0</v>
      </c>
      <c r="J1880" s="140" t="s">
        <v>565</v>
      </c>
      <c r="K1880" s="91"/>
      <c r="L1880" s="91"/>
      <c r="M1880" s="91"/>
      <c r="N1880" s="91"/>
      <c r="O1880" s="91"/>
      <c r="P1880" s="91"/>
      <c r="Q1880" s="91"/>
      <c r="R1880" s="91"/>
      <c r="S1880" s="91"/>
    </row>
    <row r="1881" spans="1:19" hidden="1" x14ac:dyDescent="0.2">
      <c r="A1881" s="95" t="s">
        <v>619</v>
      </c>
      <c r="B1881" s="95">
        <f>_xlfn.XLOOKUP(D1881,'H O L D S'!S:S,'H O L D S'!K:K,0)</f>
        <v>0</v>
      </c>
      <c r="C1881" s="95">
        <f>_xlfn.XLOOKUP(J1881,'H O L D S'!S:S,'H O L D S'!K:K,0)</f>
        <v>0</v>
      </c>
      <c r="D1881" s="95" t="s">
        <v>593</v>
      </c>
      <c r="E1881" s="95">
        <f t="shared" si="113"/>
        <v>0</v>
      </c>
      <c r="F1881" s="95">
        <v>10094</v>
      </c>
      <c r="G1881" s="95">
        <f t="shared" si="112"/>
        <v>0</v>
      </c>
      <c r="J1881" s="140" t="s">
        <v>565</v>
      </c>
      <c r="K1881" s="91"/>
      <c r="L1881" s="91"/>
      <c r="M1881" s="91"/>
      <c r="N1881" s="91"/>
      <c r="O1881" s="91"/>
      <c r="P1881" s="91"/>
      <c r="Q1881" s="91"/>
      <c r="R1881" s="91"/>
      <c r="S1881" s="91"/>
    </row>
    <row r="1882" spans="1:19" hidden="1" x14ac:dyDescent="0.2">
      <c r="A1882" s="161" t="s">
        <v>619</v>
      </c>
      <c r="B1882" s="161">
        <f>_xlfn.XLOOKUP(D1882,'H O L D S'!S:S,'H O L D S'!L:L,0)</f>
        <v>0</v>
      </c>
      <c r="C1882" s="161">
        <f>_xlfn.XLOOKUP(J1882,'H O L D S'!S:S,'H O L D S'!L:L,0)</f>
        <v>0</v>
      </c>
      <c r="D1882" s="161" t="s">
        <v>587</v>
      </c>
      <c r="E1882" s="161">
        <f t="shared" si="113"/>
        <v>0</v>
      </c>
      <c r="F1882" s="161">
        <v>10095</v>
      </c>
      <c r="G1882" s="161">
        <f t="shared" si="112"/>
        <v>0</v>
      </c>
      <c r="J1882" s="140" t="s">
        <v>565</v>
      </c>
      <c r="K1882" s="91"/>
      <c r="L1882" s="91"/>
      <c r="M1882" s="91"/>
      <c r="N1882" s="91"/>
      <c r="O1882" s="91"/>
      <c r="P1882" s="91"/>
      <c r="Q1882" s="91"/>
      <c r="R1882" s="91"/>
      <c r="S1882" s="91"/>
    </row>
    <row r="1883" spans="1:19" hidden="1" x14ac:dyDescent="0.2">
      <c r="A1883" s="95" t="s">
        <v>619</v>
      </c>
      <c r="B1883" s="95">
        <f>_xlfn.XLOOKUP(D1883,'H O L D S'!S:S,'H O L D S'!L:L,0)</f>
        <v>0</v>
      </c>
      <c r="C1883" s="95">
        <f>_xlfn.XLOOKUP(J1883,'H O L D S'!S:S,'H O L D S'!L:L,0)</f>
        <v>0</v>
      </c>
      <c r="D1883" s="95" t="s">
        <v>589</v>
      </c>
      <c r="E1883" s="95">
        <f t="shared" si="113"/>
        <v>0</v>
      </c>
      <c r="F1883" s="95">
        <v>10095</v>
      </c>
      <c r="G1883" s="95">
        <f t="shared" si="112"/>
        <v>0</v>
      </c>
      <c r="J1883" s="140" t="s">
        <v>565</v>
      </c>
      <c r="K1883" s="91"/>
      <c r="L1883" s="91"/>
      <c r="M1883" s="91"/>
      <c r="N1883" s="91"/>
      <c r="O1883" s="91"/>
      <c r="P1883" s="91"/>
      <c r="Q1883" s="91"/>
      <c r="R1883" s="91"/>
      <c r="S1883" s="91"/>
    </row>
    <row r="1884" spans="1:19" hidden="1" x14ac:dyDescent="0.2">
      <c r="A1884" s="95" t="s">
        <v>619</v>
      </c>
      <c r="B1884" s="95">
        <f>_xlfn.XLOOKUP(D1884,'H O L D S'!S:S,'H O L D S'!L:L,0)</f>
        <v>0</v>
      </c>
      <c r="C1884" s="95">
        <f>_xlfn.XLOOKUP(J1884,'H O L D S'!S:S,'H O L D S'!L:L,0)</f>
        <v>0</v>
      </c>
      <c r="D1884" s="95" t="s">
        <v>591</v>
      </c>
      <c r="E1884" s="95">
        <f t="shared" si="113"/>
        <v>0</v>
      </c>
      <c r="F1884" s="95">
        <v>10095</v>
      </c>
      <c r="G1884" s="95">
        <f t="shared" si="112"/>
        <v>0</v>
      </c>
      <c r="J1884" s="140" t="s">
        <v>565</v>
      </c>
      <c r="K1884" s="91"/>
      <c r="L1884" s="91"/>
      <c r="M1884" s="91"/>
      <c r="N1884" s="91"/>
      <c r="O1884" s="91"/>
      <c r="P1884" s="91"/>
      <c r="Q1884" s="91"/>
      <c r="R1884" s="91"/>
      <c r="S1884" s="91"/>
    </row>
    <row r="1885" spans="1:19" hidden="1" x14ac:dyDescent="0.2">
      <c r="A1885" s="95" t="s">
        <v>619</v>
      </c>
      <c r="B1885" s="95">
        <f>_xlfn.XLOOKUP(D1885,'H O L D S'!S:S,'H O L D S'!L:L,0)</f>
        <v>0</v>
      </c>
      <c r="C1885" s="95">
        <f>_xlfn.XLOOKUP(J1885,'H O L D S'!S:S,'H O L D S'!L:L,0)</f>
        <v>0</v>
      </c>
      <c r="D1885" s="95" t="s">
        <v>593</v>
      </c>
      <c r="E1885" s="95">
        <f t="shared" si="113"/>
        <v>0</v>
      </c>
      <c r="F1885" s="95">
        <v>10095</v>
      </c>
      <c r="G1885" s="95">
        <f t="shared" si="112"/>
        <v>0</v>
      </c>
      <c r="J1885" s="140" t="s">
        <v>565</v>
      </c>
      <c r="K1885" s="91"/>
      <c r="L1885" s="91"/>
      <c r="M1885" s="91"/>
      <c r="N1885" s="91"/>
      <c r="O1885" s="91"/>
      <c r="P1885" s="91"/>
      <c r="Q1885" s="91"/>
      <c r="R1885" s="91"/>
      <c r="S1885" s="91"/>
    </row>
    <row r="1886" spans="1:19" hidden="1" x14ac:dyDescent="0.2">
      <c r="A1886" s="161" t="s">
        <v>619</v>
      </c>
      <c r="B1886" s="161">
        <f>_xlfn.XLOOKUP(D1886,'H O L D S'!S:S,'H O L D S'!N:N,0)</f>
        <v>0</v>
      </c>
      <c r="C1886" s="161">
        <f>_xlfn.XLOOKUP(J1886,'H O L D S'!S:S,'H O L D S'!N:N,0)</f>
        <v>0</v>
      </c>
      <c r="D1886" s="161" t="s">
        <v>587</v>
      </c>
      <c r="E1886" s="161">
        <f t="shared" si="113"/>
        <v>0</v>
      </c>
      <c r="F1886" s="161">
        <v>10083</v>
      </c>
      <c r="G1886" s="161">
        <f t="shared" si="112"/>
        <v>0</v>
      </c>
      <c r="J1886" s="140" t="s">
        <v>565</v>
      </c>
      <c r="K1886" s="91"/>
      <c r="L1886" s="91"/>
      <c r="M1886" s="91"/>
      <c r="N1886" s="91"/>
      <c r="O1886" s="91"/>
      <c r="P1886" s="91"/>
      <c r="Q1886" s="91"/>
      <c r="R1886" s="91"/>
      <c r="S1886" s="91"/>
    </row>
    <row r="1887" spans="1:19" hidden="1" x14ac:dyDescent="0.2">
      <c r="A1887" s="95" t="s">
        <v>619</v>
      </c>
      <c r="B1887" s="95">
        <f>_xlfn.XLOOKUP(D1887,'H O L D S'!S:S,'H O L D S'!N:N,0)</f>
        <v>0</v>
      </c>
      <c r="C1887" s="95">
        <f>_xlfn.XLOOKUP(J1887,'H O L D S'!S:S,'H O L D S'!N:N,0)</f>
        <v>0</v>
      </c>
      <c r="D1887" s="95" t="s">
        <v>589</v>
      </c>
      <c r="E1887" s="95">
        <f t="shared" si="113"/>
        <v>0</v>
      </c>
      <c r="F1887" s="95">
        <v>10083</v>
      </c>
      <c r="G1887" s="95">
        <f t="shared" si="112"/>
        <v>0</v>
      </c>
      <c r="J1887" s="140" t="s">
        <v>565</v>
      </c>
      <c r="K1887" s="91"/>
      <c r="L1887" s="91"/>
      <c r="M1887" s="91"/>
      <c r="N1887" s="91"/>
      <c r="O1887" s="91"/>
      <c r="P1887" s="91"/>
      <c r="Q1887" s="91"/>
      <c r="R1887" s="91"/>
      <c r="S1887" s="91"/>
    </row>
    <row r="1888" spans="1:19" hidden="1" x14ac:dyDescent="0.2">
      <c r="A1888" s="95" t="s">
        <v>619</v>
      </c>
      <c r="B1888" s="95">
        <f>_xlfn.XLOOKUP(D1888,'H O L D S'!S:S,'H O L D S'!N:N,0)</f>
        <v>0</v>
      </c>
      <c r="C1888" s="95">
        <f>_xlfn.XLOOKUP(J1888,'H O L D S'!S:S,'H O L D S'!N:N,0)</f>
        <v>0</v>
      </c>
      <c r="D1888" s="95" t="s">
        <v>591</v>
      </c>
      <c r="E1888" s="95">
        <f t="shared" si="113"/>
        <v>0</v>
      </c>
      <c r="F1888" s="95">
        <v>10083</v>
      </c>
      <c r="G1888" s="95">
        <f t="shared" si="112"/>
        <v>0</v>
      </c>
      <c r="J1888" s="140" t="s">
        <v>565</v>
      </c>
      <c r="K1888" s="91"/>
      <c r="L1888" s="91"/>
      <c r="M1888" s="91"/>
      <c r="N1888" s="91"/>
      <c r="O1888" s="91"/>
      <c r="P1888" s="91"/>
      <c r="Q1888" s="91"/>
      <c r="R1888" s="91"/>
      <c r="S1888" s="91"/>
    </row>
    <row r="1889" spans="1:19" hidden="1" x14ac:dyDescent="0.2">
      <c r="A1889" s="95" t="s">
        <v>619</v>
      </c>
      <c r="B1889" s="95">
        <f>_xlfn.XLOOKUP(D1889,'H O L D S'!S:S,'H O L D S'!N:N,0)</f>
        <v>0</v>
      </c>
      <c r="C1889" s="95">
        <f>_xlfn.XLOOKUP(J1889,'H O L D S'!S:S,'H O L D S'!N:N,0)</f>
        <v>0</v>
      </c>
      <c r="D1889" s="95" t="s">
        <v>593</v>
      </c>
      <c r="E1889" s="95">
        <f t="shared" si="113"/>
        <v>0</v>
      </c>
      <c r="F1889" s="95">
        <v>10083</v>
      </c>
      <c r="G1889" s="95">
        <f t="shared" si="112"/>
        <v>0</v>
      </c>
      <c r="J1889" s="140" t="s">
        <v>565</v>
      </c>
      <c r="K1889" s="91"/>
      <c r="L1889" s="91"/>
      <c r="M1889" s="91"/>
      <c r="N1889" s="91"/>
      <c r="O1889" s="91"/>
      <c r="P1889" s="91"/>
      <c r="Q1889" s="91"/>
      <c r="R1889" s="91"/>
      <c r="S1889" s="91"/>
    </row>
    <row r="1890" spans="1:19" hidden="1" x14ac:dyDescent="0.2">
      <c r="A1890" s="161" t="s">
        <v>619</v>
      </c>
      <c r="B1890" s="161">
        <f>_xlfn.XLOOKUP(D1890,'H O L D S'!S:S,'H O L D S'!O:O,0)</f>
        <v>0</v>
      </c>
      <c r="C1890" s="161">
        <f>_xlfn.XLOOKUP(J1890,'H O L D S'!S:S,'H O L D S'!O:O,0)</f>
        <v>0</v>
      </c>
      <c r="D1890" s="161" t="s">
        <v>587</v>
      </c>
      <c r="E1890" s="161">
        <f t="shared" si="113"/>
        <v>0</v>
      </c>
      <c r="F1890" s="161">
        <v>10082</v>
      </c>
      <c r="G1890" s="161">
        <f t="shared" si="112"/>
        <v>0</v>
      </c>
      <c r="J1890" s="140" t="s">
        <v>565</v>
      </c>
      <c r="K1890" s="91"/>
      <c r="L1890" s="91"/>
      <c r="M1890" s="91"/>
      <c r="N1890" s="91"/>
      <c r="O1890" s="91"/>
      <c r="P1890" s="91"/>
      <c r="Q1890" s="91"/>
      <c r="R1890" s="91"/>
      <c r="S1890" s="91"/>
    </row>
    <row r="1891" spans="1:19" hidden="1" x14ac:dyDescent="0.2">
      <c r="A1891" s="95" t="s">
        <v>619</v>
      </c>
      <c r="B1891" s="95">
        <f>_xlfn.XLOOKUP(D1891,'H O L D S'!S:S,'H O L D S'!O:O,0)</f>
        <v>0</v>
      </c>
      <c r="C1891" s="95">
        <f>_xlfn.XLOOKUP(J1891,'H O L D S'!S:S,'H O L D S'!O:O,0)</f>
        <v>0</v>
      </c>
      <c r="D1891" s="95" t="s">
        <v>589</v>
      </c>
      <c r="E1891" s="95">
        <f t="shared" si="113"/>
        <v>0</v>
      </c>
      <c r="F1891" s="95">
        <v>10082</v>
      </c>
      <c r="G1891" s="95">
        <f t="shared" si="112"/>
        <v>0</v>
      </c>
      <c r="J1891" s="140" t="s">
        <v>565</v>
      </c>
      <c r="K1891" s="91"/>
      <c r="L1891" s="91"/>
      <c r="M1891" s="91"/>
      <c r="N1891" s="91"/>
      <c r="O1891" s="91"/>
      <c r="P1891" s="91"/>
      <c r="Q1891" s="91"/>
      <c r="R1891" s="91"/>
      <c r="S1891" s="91"/>
    </row>
    <row r="1892" spans="1:19" hidden="1" x14ac:dyDescent="0.2">
      <c r="A1892" s="95" t="s">
        <v>619</v>
      </c>
      <c r="B1892" s="95">
        <f>_xlfn.XLOOKUP(D1892,'H O L D S'!S:S,'H O L D S'!O:O,0)</f>
        <v>0</v>
      </c>
      <c r="C1892" s="95">
        <f>_xlfn.XLOOKUP(J1892,'H O L D S'!S:S,'H O L D S'!O:O,0)</f>
        <v>0</v>
      </c>
      <c r="D1892" s="95" t="s">
        <v>591</v>
      </c>
      <c r="E1892" s="95">
        <f t="shared" si="113"/>
        <v>0</v>
      </c>
      <c r="F1892" s="95">
        <v>10082</v>
      </c>
      <c r="G1892" s="95">
        <f t="shared" si="112"/>
        <v>0</v>
      </c>
      <c r="J1892" s="140" t="s">
        <v>565</v>
      </c>
      <c r="K1892" s="91"/>
      <c r="L1892" s="91"/>
      <c r="M1892" s="91"/>
      <c r="N1892" s="91"/>
      <c r="O1892" s="91"/>
      <c r="P1892" s="91"/>
      <c r="Q1892" s="91"/>
      <c r="R1892" s="91"/>
      <c r="S1892" s="91"/>
    </row>
    <row r="1893" spans="1:19" hidden="1" x14ac:dyDescent="0.2">
      <c r="A1893" s="95" t="s">
        <v>619</v>
      </c>
      <c r="B1893" s="95">
        <f>_xlfn.XLOOKUP(D1893,'H O L D S'!S:S,'H O L D S'!O:O,0)</f>
        <v>0</v>
      </c>
      <c r="C1893" s="95">
        <f>_xlfn.XLOOKUP(J1893,'H O L D S'!S:S,'H O L D S'!O:O,0)</f>
        <v>0</v>
      </c>
      <c r="D1893" s="95" t="s">
        <v>593</v>
      </c>
      <c r="E1893" s="95">
        <f t="shared" si="113"/>
        <v>0</v>
      </c>
      <c r="F1893" s="95">
        <v>10082</v>
      </c>
      <c r="G1893" s="95">
        <f t="shared" si="112"/>
        <v>0</v>
      </c>
      <c r="J1893" s="140" t="s">
        <v>565</v>
      </c>
      <c r="K1893" s="91"/>
      <c r="L1893" s="91"/>
      <c r="M1893" s="91"/>
      <c r="N1893" s="91"/>
      <c r="O1893" s="91"/>
      <c r="P1893" s="91"/>
      <c r="Q1893" s="91"/>
      <c r="R1893" s="91"/>
      <c r="S1893" s="91"/>
    </row>
    <row r="1894" spans="1:19" hidden="1" x14ac:dyDescent="0.2">
      <c r="A1894" s="161" t="s">
        <v>619</v>
      </c>
      <c r="B1894" s="161">
        <f>_xlfn.XLOOKUP(D1894,'H O L D S'!S:S,'H O L D S'!D:D,0)</f>
        <v>0</v>
      </c>
      <c r="C1894" s="161">
        <f>_xlfn.XLOOKUP(J1894,'H O L D S'!S:S,'H O L D S'!D:D,0)</f>
        <v>0</v>
      </c>
      <c r="D1894" s="161" t="s">
        <v>585</v>
      </c>
      <c r="E1894" s="161">
        <f t="shared" si="113"/>
        <v>0</v>
      </c>
      <c r="F1894" s="161">
        <v>10084</v>
      </c>
      <c r="G1894" s="161">
        <f t="shared" si="112"/>
        <v>0</v>
      </c>
      <c r="J1894" s="140" t="s">
        <v>565</v>
      </c>
      <c r="K1894" s="91"/>
      <c r="L1894" s="91"/>
      <c r="M1894" s="91"/>
      <c r="N1894" s="91"/>
      <c r="O1894" s="91"/>
      <c r="P1894" s="91"/>
      <c r="Q1894" s="91"/>
      <c r="R1894" s="91"/>
      <c r="S1894" s="91"/>
    </row>
    <row r="1895" spans="1:19" hidden="1" x14ac:dyDescent="0.2">
      <c r="A1895" s="161" t="s">
        <v>619</v>
      </c>
      <c r="B1895" s="161">
        <f>_xlfn.XLOOKUP(D1895,'H O L D S'!S:S,'H O L D S'!E:E,0)</f>
        <v>0</v>
      </c>
      <c r="C1895" s="161">
        <f>_xlfn.XLOOKUP(J1895,'H O L D S'!S:S,'H O L D S'!E:E,0)</f>
        <v>0</v>
      </c>
      <c r="D1895" s="161" t="s">
        <v>585</v>
      </c>
      <c r="E1895" s="161">
        <f t="shared" si="113"/>
        <v>0</v>
      </c>
      <c r="F1895" s="161">
        <v>10085</v>
      </c>
      <c r="G1895" s="161">
        <f t="shared" si="112"/>
        <v>0</v>
      </c>
      <c r="J1895" s="140" t="s">
        <v>565</v>
      </c>
      <c r="K1895" s="91"/>
      <c r="L1895" s="91"/>
      <c r="M1895" s="91"/>
      <c r="N1895" s="91"/>
      <c r="O1895" s="91"/>
      <c r="P1895" s="91"/>
      <c r="Q1895" s="91"/>
      <c r="R1895" s="91"/>
      <c r="S1895" s="91"/>
    </row>
    <row r="1896" spans="1:19" hidden="1" x14ac:dyDescent="0.2">
      <c r="A1896" s="161" t="s">
        <v>619</v>
      </c>
      <c r="B1896" s="161">
        <f>_xlfn.XLOOKUP(D1896,'H O L D S'!S:S,'H O L D S'!F:F,0)</f>
        <v>0</v>
      </c>
      <c r="C1896" s="161">
        <f>_xlfn.XLOOKUP(J1896,'H O L D S'!S:S,'H O L D S'!F:F,0)</f>
        <v>0</v>
      </c>
      <c r="D1896" s="161" t="s">
        <v>585</v>
      </c>
      <c r="E1896" s="161">
        <f t="shared" si="113"/>
        <v>0</v>
      </c>
      <c r="F1896" s="161">
        <v>10086</v>
      </c>
      <c r="G1896" s="161">
        <f t="shared" si="112"/>
        <v>0</v>
      </c>
      <c r="J1896" s="140" t="s">
        <v>565</v>
      </c>
      <c r="K1896" s="91"/>
      <c r="L1896" s="91"/>
      <c r="M1896" s="91"/>
      <c r="N1896" s="91"/>
      <c r="O1896" s="91"/>
      <c r="P1896" s="91"/>
      <c r="Q1896" s="91"/>
      <c r="R1896" s="91"/>
      <c r="S1896" s="91"/>
    </row>
    <row r="1897" spans="1:19" hidden="1" x14ac:dyDescent="0.2">
      <c r="A1897" s="161" t="s">
        <v>619</v>
      </c>
      <c r="B1897" s="161">
        <f>_xlfn.XLOOKUP(D1897,'H O L D S'!S:S,'H O L D S'!G:G,0)</f>
        <v>0</v>
      </c>
      <c r="C1897" s="161">
        <f>_xlfn.XLOOKUP(J1897,'H O L D S'!S:S,'H O L D S'!G:G,0)</f>
        <v>0</v>
      </c>
      <c r="D1897" s="161" t="s">
        <v>585</v>
      </c>
      <c r="E1897" s="161">
        <f t="shared" si="113"/>
        <v>0</v>
      </c>
      <c r="F1897" s="161">
        <v>10088</v>
      </c>
      <c r="G1897" s="161">
        <f t="shared" si="112"/>
        <v>0</v>
      </c>
      <c r="J1897" s="140" t="s">
        <v>565</v>
      </c>
      <c r="K1897" s="91"/>
      <c r="L1897" s="91"/>
      <c r="M1897" s="91"/>
      <c r="N1897" s="91"/>
      <c r="O1897" s="91"/>
      <c r="P1897" s="91"/>
      <c r="Q1897" s="91"/>
      <c r="R1897" s="91"/>
      <c r="S1897" s="91"/>
    </row>
    <row r="1898" spans="1:19" hidden="1" x14ac:dyDescent="0.2">
      <c r="A1898" s="161" t="s">
        <v>619</v>
      </c>
      <c r="B1898" s="161">
        <f>_xlfn.XLOOKUP(D1898,'H O L D S'!S:S,'H O L D S'!H:H,0)</f>
        <v>0</v>
      </c>
      <c r="C1898" s="161">
        <f>_xlfn.XLOOKUP(J1898,'H O L D S'!S:S,'H O L D S'!H:H,0)</f>
        <v>0</v>
      </c>
      <c r="D1898" s="161" t="s">
        <v>585</v>
      </c>
      <c r="E1898" s="161">
        <f t="shared" si="113"/>
        <v>0</v>
      </c>
      <c r="F1898" s="161">
        <v>10089</v>
      </c>
      <c r="G1898" s="161">
        <f t="shared" si="112"/>
        <v>0</v>
      </c>
      <c r="J1898" s="140" t="s">
        <v>565</v>
      </c>
      <c r="K1898" s="91"/>
      <c r="L1898" s="91"/>
      <c r="M1898" s="91"/>
      <c r="N1898" s="91"/>
      <c r="O1898" s="91"/>
      <c r="P1898" s="91"/>
      <c r="Q1898" s="91"/>
      <c r="R1898" s="91"/>
      <c r="S1898" s="91"/>
    </row>
    <row r="1899" spans="1:19" hidden="1" x14ac:dyDescent="0.2">
      <c r="A1899" s="161" t="s">
        <v>619</v>
      </c>
      <c r="B1899" s="161">
        <f>_xlfn.XLOOKUP(D1899,'H O L D S'!S:S,'H O L D S'!I:I,0)</f>
        <v>0</v>
      </c>
      <c r="C1899" s="161">
        <f>_xlfn.XLOOKUP(J1899,'H O L D S'!S:S,'H O L D S'!I:I,0)</f>
        <v>0</v>
      </c>
      <c r="D1899" s="161" t="s">
        <v>585</v>
      </c>
      <c r="E1899" s="161">
        <f t="shared" si="113"/>
        <v>0</v>
      </c>
      <c r="F1899" s="161">
        <v>10090</v>
      </c>
      <c r="G1899" s="161">
        <f t="shared" si="112"/>
        <v>0</v>
      </c>
      <c r="J1899" s="140" t="s">
        <v>565</v>
      </c>
      <c r="K1899" s="91"/>
      <c r="L1899" s="91"/>
      <c r="M1899" s="91"/>
      <c r="N1899" s="91"/>
      <c r="O1899" s="91"/>
      <c r="P1899" s="91"/>
      <c r="Q1899" s="91"/>
      <c r="R1899" s="91"/>
      <c r="S1899" s="91"/>
    </row>
    <row r="1900" spans="1:19" hidden="1" x14ac:dyDescent="0.2">
      <c r="A1900" s="161" t="s">
        <v>619</v>
      </c>
      <c r="B1900" s="161">
        <f>_xlfn.XLOOKUP(D1900,'H O L D S'!S:S,'H O L D S'!J:J,0)</f>
        <v>0</v>
      </c>
      <c r="C1900" s="161">
        <f>_xlfn.XLOOKUP(J1900,'H O L D S'!S:S,'H O L D S'!J:J,0)</f>
        <v>0</v>
      </c>
      <c r="D1900" s="161" t="s">
        <v>585</v>
      </c>
      <c r="E1900" s="161">
        <f t="shared" si="113"/>
        <v>0</v>
      </c>
      <c r="F1900" s="161">
        <v>10091</v>
      </c>
      <c r="G1900" s="161">
        <f t="shared" si="112"/>
        <v>0</v>
      </c>
      <c r="J1900" s="140" t="s">
        <v>565</v>
      </c>
      <c r="K1900" s="91"/>
      <c r="L1900" s="91"/>
      <c r="M1900" s="91"/>
      <c r="N1900" s="91"/>
      <c r="O1900" s="91"/>
      <c r="P1900" s="91"/>
      <c r="Q1900" s="91"/>
      <c r="R1900" s="91"/>
      <c r="S1900" s="91"/>
    </row>
    <row r="1901" spans="1:19" hidden="1" x14ac:dyDescent="0.2">
      <c r="A1901" s="161" t="s">
        <v>619</v>
      </c>
      <c r="B1901" s="161">
        <f>_xlfn.XLOOKUP(D1901,'H O L D S'!S:S,'H O L D S'!K:K,0)</f>
        <v>0</v>
      </c>
      <c r="C1901" s="161">
        <f>_xlfn.XLOOKUP(J1901,'H O L D S'!S:S,'H O L D S'!K:K,0)</f>
        <v>0</v>
      </c>
      <c r="D1901" s="161" t="s">
        <v>585</v>
      </c>
      <c r="E1901" s="161">
        <f t="shared" si="113"/>
        <v>0</v>
      </c>
      <c r="F1901" s="161">
        <v>10094</v>
      </c>
      <c r="G1901" s="161">
        <f t="shared" si="112"/>
        <v>0</v>
      </c>
      <c r="J1901" s="140" t="s">
        <v>565</v>
      </c>
      <c r="K1901" s="91"/>
      <c r="L1901" s="91"/>
      <c r="M1901" s="91"/>
      <c r="N1901" s="91"/>
      <c r="O1901" s="91"/>
      <c r="P1901" s="91"/>
      <c r="Q1901" s="91"/>
      <c r="R1901" s="91"/>
      <c r="S1901" s="91"/>
    </row>
    <row r="1902" spans="1:19" hidden="1" x14ac:dyDescent="0.2">
      <c r="A1902" s="161" t="s">
        <v>619</v>
      </c>
      <c r="B1902" s="161">
        <f>_xlfn.XLOOKUP(D1902,'H O L D S'!S:S,'H O L D S'!L:L,0)</f>
        <v>0</v>
      </c>
      <c r="C1902" s="161">
        <f>_xlfn.XLOOKUP(J1902,'H O L D S'!S:S,'H O L D S'!L:L,0)</f>
        <v>0</v>
      </c>
      <c r="D1902" s="161" t="s">
        <v>585</v>
      </c>
      <c r="E1902" s="161">
        <f t="shared" si="113"/>
        <v>0</v>
      </c>
      <c r="F1902" s="161">
        <v>10095</v>
      </c>
      <c r="G1902" s="161">
        <f t="shared" si="112"/>
        <v>0</v>
      </c>
      <c r="J1902" s="140" t="s">
        <v>565</v>
      </c>
      <c r="K1902" s="91"/>
      <c r="L1902" s="91"/>
      <c r="M1902" s="91"/>
      <c r="N1902" s="91"/>
      <c r="O1902" s="91"/>
      <c r="P1902" s="91"/>
      <c r="Q1902" s="91"/>
      <c r="R1902" s="91"/>
      <c r="S1902" s="91"/>
    </row>
    <row r="1903" spans="1:19" hidden="1" x14ac:dyDescent="0.2">
      <c r="A1903" s="161" t="s">
        <v>619</v>
      </c>
      <c r="B1903" s="161">
        <f>_xlfn.XLOOKUP(D1903,'H O L D S'!S:S,'H O L D S'!N:N,0)</f>
        <v>0</v>
      </c>
      <c r="C1903" s="161">
        <f>_xlfn.XLOOKUP(J1903,'H O L D S'!S:S,'H O L D S'!N:N,0)</f>
        <v>0</v>
      </c>
      <c r="D1903" s="161" t="s">
        <v>585</v>
      </c>
      <c r="E1903" s="161">
        <f t="shared" si="113"/>
        <v>0</v>
      </c>
      <c r="F1903" s="161">
        <v>10083</v>
      </c>
      <c r="G1903" s="161">
        <f t="shared" si="112"/>
        <v>0</v>
      </c>
      <c r="J1903" s="140" t="s">
        <v>565</v>
      </c>
      <c r="K1903" s="91"/>
      <c r="L1903" s="91"/>
      <c r="M1903" s="91"/>
      <c r="N1903" s="91"/>
      <c r="O1903" s="91"/>
      <c r="P1903" s="91"/>
      <c r="Q1903" s="91"/>
      <c r="R1903" s="91"/>
      <c r="S1903" s="91"/>
    </row>
    <row r="1904" spans="1:19" hidden="1" x14ac:dyDescent="0.2">
      <c r="A1904" s="161" t="s">
        <v>619</v>
      </c>
      <c r="B1904" s="161">
        <f>_xlfn.XLOOKUP(D1904,'H O L D S'!S:S,'H O L D S'!O:O,0)</f>
        <v>0</v>
      </c>
      <c r="C1904" s="161">
        <f>_xlfn.XLOOKUP(J1904,'H O L D S'!S:S,'H O L D S'!O:O,0)</f>
        <v>0</v>
      </c>
      <c r="D1904" s="161" t="s">
        <v>585</v>
      </c>
      <c r="E1904" s="161">
        <f t="shared" si="113"/>
        <v>0</v>
      </c>
      <c r="F1904" s="161">
        <v>10082</v>
      </c>
      <c r="G1904" s="161">
        <f t="shared" si="112"/>
        <v>0</v>
      </c>
      <c r="J1904" s="140" t="s">
        <v>565</v>
      </c>
      <c r="K1904" s="91"/>
      <c r="L1904" s="91"/>
      <c r="M1904" s="91"/>
      <c r="N1904" s="91"/>
      <c r="O1904" s="91"/>
      <c r="P1904" s="91"/>
      <c r="Q1904" s="91"/>
      <c r="R1904" s="91"/>
      <c r="S1904" s="91"/>
    </row>
    <row r="1905" spans="1:19" hidden="1" x14ac:dyDescent="0.2">
      <c r="A1905" s="161" t="s">
        <v>618</v>
      </c>
      <c r="B1905" s="161">
        <f>_xlfn.XLOOKUP(D1905,'M A C R O S'!R:R,'M A C R O S'!D:D,0)</f>
        <v>0</v>
      </c>
      <c r="C1905" s="161">
        <f>SUM(K1905,M1905)</f>
        <v>0</v>
      </c>
      <c r="D1905" s="161" t="s">
        <v>132</v>
      </c>
      <c r="E1905" s="161">
        <f t="shared" si="113"/>
        <v>0</v>
      </c>
      <c r="F1905" s="161">
        <v>10124</v>
      </c>
      <c r="G1905" s="161">
        <f t="shared" si="112"/>
        <v>0</v>
      </c>
      <c r="J1905" s="140" t="s">
        <v>75</v>
      </c>
      <c r="K1905" s="91">
        <f>_xlfn.XLOOKUP(J1905,'F U L L   S E T S  (-10%)'!T:T,'F U L L   S E T S  (-10%)'!E:E,0)+_xlfn.XLOOKUP(J1905,'M A C R O S'!R:R,'M A C R O S'!D:D,0)</f>
        <v>0</v>
      </c>
      <c r="L1905" s="139" t="s">
        <v>72</v>
      </c>
      <c r="M1905" s="91">
        <f>_xlfn.XLOOKUP(L1905,'F U L L   S E T S  (-10%)'!T:T,'F U L L   S E T S  (-10%)'!E:E,0)</f>
        <v>0</v>
      </c>
      <c r="N1905" s="91"/>
      <c r="O1905" s="91"/>
      <c r="P1905" s="91"/>
      <c r="Q1905" s="91"/>
      <c r="R1905" s="91"/>
      <c r="S1905" s="91"/>
    </row>
    <row r="1906" spans="1:19" hidden="1" x14ac:dyDescent="0.2">
      <c r="A1906" s="95" t="s">
        <v>618</v>
      </c>
      <c r="B1906" s="95">
        <f>_xlfn.XLOOKUP(D1906,'M A C R O S'!R:R,'M A C R O S'!D:D,0)</f>
        <v>0</v>
      </c>
      <c r="C1906" s="95">
        <f t="shared" ref="C1906:C1969" si="114">SUM(K1906,M1906)</f>
        <v>0</v>
      </c>
      <c r="D1906" s="95" t="s">
        <v>134</v>
      </c>
      <c r="E1906" s="95">
        <f t="shared" si="113"/>
        <v>0</v>
      </c>
      <c r="F1906" s="95">
        <v>10124</v>
      </c>
      <c r="G1906" s="95">
        <f t="shared" si="112"/>
        <v>0</v>
      </c>
      <c r="J1906" s="140" t="s">
        <v>75</v>
      </c>
      <c r="K1906" s="91">
        <f>_xlfn.XLOOKUP(J1906,'F U L L   S E T S  (-10%)'!T:T,'F U L L   S E T S  (-10%)'!E:E,0)+_xlfn.XLOOKUP(J1906,'M A C R O S'!R:R,'M A C R O S'!D:D,0)</f>
        <v>0</v>
      </c>
      <c r="L1906" s="139" t="s">
        <v>72</v>
      </c>
      <c r="M1906" s="91">
        <f>_xlfn.XLOOKUP(L1906,'F U L L   S E T S  (-10%)'!T:T,'F U L L   S E T S  (-10%)'!E:E,0)</f>
        <v>0</v>
      </c>
    </row>
    <row r="1907" spans="1:19" hidden="1" x14ac:dyDescent="0.2">
      <c r="A1907" s="95" t="s">
        <v>618</v>
      </c>
      <c r="B1907" s="95">
        <f>_xlfn.XLOOKUP(D1907,'M A C R O S'!R:R,'M A C R O S'!D:D,0)</f>
        <v>0</v>
      </c>
      <c r="C1907" s="95">
        <f t="shared" si="114"/>
        <v>0</v>
      </c>
      <c r="D1907" s="95" t="s">
        <v>136</v>
      </c>
      <c r="E1907" s="95">
        <f t="shared" si="113"/>
        <v>0</v>
      </c>
      <c r="F1907" s="95">
        <v>10124</v>
      </c>
      <c r="G1907" s="95">
        <f t="shared" si="112"/>
        <v>0</v>
      </c>
      <c r="J1907" s="140" t="s">
        <v>75</v>
      </c>
      <c r="K1907" s="91">
        <f>_xlfn.XLOOKUP(J1907,'F U L L   S E T S  (-10%)'!T:T,'F U L L   S E T S  (-10%)'!E:E,0)+_xlfn.XLOOKUP(J1907,'M A C R O S'!R:R,'M A C R O S'!D:D,0)</f>
        <v>0</v>
      </c>
      <c r="L1907" s="139" t="s">
        <v>72</v>
      </c>
      <c r="M1907" s="91">
        <f>_xlfn.XLOOKUP(L1907,'F U L L   S E T S  (-10%)'!T:T,'F U L L   S E T S  (-10%)'!E:E,0)</f>
        <v>0</v>
      </c>
    </row>
    <row r="1908" spans="1:19" hidden="1" x14ac:dyDescent="0.2">
      <c r="A1908" s="95" t="s">
        <v>618</v>
      </c>
      <c r="B1908" s="95">
        <f>_xlfn.XLOOKUP(D1908,'M A C R O S'!R:R,'M A C R O S'!D:D,0)</f>
        <v>0</v>
      </c>
      <c r="C1908" s="95">
        <f t="shared" si="114"/>
        <v>0</v>
      </c>
      <c r="D1908" s="95" t="s">
        <v>138</v>
      </c>
      <c r="E1908" s="95">
        <f t="shared" si="113"/>
        <v>0</v>
      </c>
      <c r="F1908" s="95">
        <v>10124</v>
      </c>
      <c r="G1908" s="95">
        <f t="shared" si="112"/>
        <v>0</v>
      </c>
      <c r="J1908" s="140" t="s">
        <v>75</v>
      </c>
      <c r="K1908" s="91">
        <f>_xlfn.XLOOKUP(J1908,'F U L L   S E T S  (-10%)'!T:T,'F U L L   S E T S  (-10%)'!E:E,0)+_xlfn.XLOOKUP(J1908,'M A C R O S'!R:R,'M A C R O S'!D:D,0)</f>
        <v>0</v>
      </c>
      <c r="L1908" s="139" t="s">
        <v>72</v>
      </c>
      <c r="M1908" s="91">
        <f>_xlfn.XLOOKUP(L1908,'F U L L   S E T S  (-10%)'!T:T,'F U L L   S E T S  (-10%)'!E:E,0)</f>
        <v>0</v>
      </c>
    </row>
    <row r="1909" spans="1:19" hidden="1" x14ac:dyDescent="0.2">
      <c r="A1909" s="95" t="s">
        <v>618</v>
      </c>
      <c r="B1909" s="95">
        <f>_xlfn.XLOOKUP(D1909,'M A C R O S'!R:R,'M A C R O S'!D:D,0)</f>
        <v>0</v>
      </c>
      <c r="C1909" s="95">
        <f t="shared" si="114"/>
        <v>0</v>
      </c>
      <c r="D1909" s="95" t="s">
        <v>140</v>
      </c>
      <c r="E1909" s="95">
        <f t="shared" si="113"/>
        <v>0</v>
      </c>
      <c r="F1909" s="95">
        <v>10124</v>
      </c>
      <c r="G1909" s="95">
        <f t="shared" si="112"/>
        <v>0</v>
      </c>
      <c r="J1909" s="140" t="s">
        <v>75</v>
      </c>
      <c r="K1909" s="91">
        <f>_xlfn.XLOOKUP(J1909,'F U L L   S E T S  (-10%)'!T:T,'F U L L   S E T S  (-10%)'!E:E,0)+_xlfn.XLOOKUP(J1909,'M A C R O S'!R:R,'M A C R O S'!D:D,0)</f>
        <v>0</v>
      </c>
      <c r="L1909" s="139" t="s">
        <v>72</v>
      </c>
      <c r="M1909" s="91">
        <f>_xlfn.XLOOKUP(L1909,'F U L L   S E T S  (-10%)'!T:T,'F U L L   S E T S  (-10%)'!E:E,0)</f>
        <v>0</v>
      </c>
    </row>
    <row r="1910" spans="1:19" hidden="1" x14ac:dyDescent="0.2">
      <c r="A1910" s="95" t="s">
        <v>618</v>
      </c>
      <c r="B1910" s="95">
        <f>_xlfn.XLOOKUP(D1910,'M A C R O S'!R:R,'M A C R O S'!D:D,0)</f>
        <v>0</v>
      </c>
      <c r="C1910" s="95">
        <f t="shared" si="114"/>
        <v>0</v>
      </c>
      <c r="D1910" s="95" t="s">
        <v>142</v>
      </c>
      <c r="E1910" s="95">
        <f t="shared" si="113"/>
        <v>0</v>
      </c>
      <c r="F1910" s="95">
        <v>10124</v>
      </c>
      <c r="G1910" s="95">
        <f t="shared" si="112"/>
        <v>0</v>
      </c>
      <c r="J1910" s="140" t="s">
        <v>75</v>
      </c>
      <c r="K1910" s="91">
        <f>_xlfn.XLOOKUP(J1910,'F U L L   S E T S  (-10%)'!T:T,'F U L L   S E T S  (-10%)'!E:E,0)+_xlfn.XLOOKUP(J1910,'M A C R O S'!R:R,'M A C R O S'!D:D,0)</f>
        <v>0</v>
      </c>
      <c r="L1910" s="139" t="s">
        <v>72</v>
      </c>
      <c r="M1910" s="91">
        <f>_xlfn.XLOOKUP(L1910,'F U L L   S E T S  (-10%)'!T:T,'F U L L   S E T S  (-10%)'!E:E,0)</f>
        <v>0</v>
      </c>
    </row>
    <row r="1911" spans="1:19" hidden="1" x14ac:dyDescent="0.2">
      <c r="A1911" s="95" t="s">
        <v>618</v>
      </c>
      <c r="B1911" s="95">
        <f>_xlfn.XLOOKUP(D1911,'M A C R O S'!R:R,'M A C R O S'!D:D,0)</f>
        <v>0</v>
      </c>
      <c r="C1911" s="95">
        <f t="shared" si="114"/>
        <v>0</v>
      </c>
      <c r="D1911" s="95" t="s">
        <v>144</v>
      </c>
      <c r="E1911" s="95">
        <f t="shared" si="113"/>
        <v>0</v>
      </c>
      <c r="F1911" s="95">
        <v>10124</v>
      </c>
      <c r="G1911" s="95">
        <f t="shared" si="112"/>
        <v>0</v>
      </c>
      <c r="J1911" s="140" t="s">
        <v>75</v>
      </c>
      <c r="K1911" s="91">
        <f>_xlfn.XLOOKUP(J1911,'F U L L   S E T S  (-10%)'!T:T,'F U L L   S E T S  (-10%)'!E:E,0)+_xlfn.XLOOKUP(J1911,'M A C R O S'!R:R,'M A C R O S'!D:D,0)</f>
        <v>0</v>
      </c>
      <c r="L1911" s="139" t="s">
        <v>72</v>
      </c>
      <c r="M1911" s="91">
        <f>_xlfn.XLOOKUP(L1911,'F U L L   S E T S  (-10%)'!T:T,'F U L L   S E T S  (-10%)'!E:E,0)</f>
        <v>0</v>
      </c>
    </row>
    <row r="1912" spans="1:19" hidden="1" x14ac:dyDescent="0.2">
      <c r="A1912" s="95" t="s">
        <v>618</v>
      </c>
      <c r="B1912" s="95">
        <f>_xlfn.XLOOKUP(D1912,'M A C R O S'!R:R,'M A C R O S'!D:D,0)</f>
        <v>0</v>
      </c>
      <c r="C1912" s="95">
        <f t="shared" si="114"/>
        <v>0</v>
      </c>
      <c r="D1912" s="95" t="s">
        <v>146</v>
      </c>
      <c r="E1912" s="95">
        <f t="shared" si="113"/>
        <v>0</v>
      </c>
      <c r="F1912" s="95">
        <v>10124</v>
      </c>
      <c r="G1912" s="95">
        <f t="shared" si="112"/>
        <v>0</v>
      </c>
      <c r="J1912" s="140" t="s">
        <v>75</v>
      </c>
      <c r="K1912" s="91">
        <f>_xlfn.XLOOKUP(J1912,'F U L L   S E T S  (-10%)'!T:T,'F U L L   S E T S  (-10%)'!E:E,0)+_xlfn.XLOOKUP(J1912,'M A C R O S'!R:R,'M A C R O S'!D:D,0)</f>
        <v>0</v>
      </c>
      <c r="L1912" s="139" t="s">
        <v>72</v>
      </c>
      <c r="M1912" s="91">
        <f>_xlfn.XLOOKUP(L1912,'F U L L   S E T S  (-10%)'!T:T,'F U L L   S E T S  (-10%)'!E:E,0)</f>
        <v>0</v>
      </c>
    </row>
    <row r="1913" spans="1:19" hidden="1" x14ac:dyDescent="0.2">
      <c r="A1913" s="95" t="s">
        <v>618</v>
      </c>
      <c r="B1913" s="95">
        <f>_xlfn.XLOOKUP(D1913,'M A C R O S'!R:R,'M A C R O S'!D:D,0)</f>
        <v>0</v>
      </c>
      <c r="C1913" s="95">
        <f t="shared" si="114"/>
        <v>0</v>
      </c>
      <c r="D1913" s="95" t="s">
        <v>148</v>
      </c>
      <c r="E1913" s="95">
        <f t="shared" si="113"/>
        <v>0</v>
      </c>
      <c r="F1913" s="95">
        <v>10124</v>
      </c>
      <c r="G1913" s="95">
        <f t="shared" si="112"/>
        <v>0</v>
      </c>
      <c r="J1913" s="140" t="s">
        <v>75</v>
      </c>
      <c r="K1913" s="91">
        <f>_xlfn.XLOOKUP(J1913,'F U L L   S E T S  (-10%)'!T:T,'F U L L   S E T S  (-10%)'!E:E,0)+_xlfn.XLOOKUP(J1913,'M A C R O S'!R:R,'M A C R O S'!D:D,0)</f>
        <v>0</v>
      </c>
      <c r="L1913" s="139" t="s">
        <v>72</v>
      </c>
      <c r="M1913" s="91">
        <f>_xlfn.XLOOKUP(L1913,'F U L L   S E T S  (-10%)'!T:T,'F U L L   S E T S  (-10%)'!E:E,0)</f>
        <v>0</v>
      </c>
    </row>
    <row r="1914" spans="1:19" hidden="1" x14ac:dyDescent="0.2">
      <c r="A1914" s="95" t="s">
        <v>618</v>
      </c>
      <c r="B1914" s="95">
        <f>_xlfn.XLOOKUP(D1914,'M A C R O S'!R:R,'M A C R O S'!D:D,0)</f>
        <v>0</v>
      </c>
      <c r="C1914" s="95">
        <f t="shared" si="114"/>
        <v>0</v>
      </c>
      <c r="D1914" s="95" t="s">
        <v>150</v>
      </c>
      <c r="E1914" s="95">
        <f t="shared" si="113"/>
        <v>0</v>
      </c>
      <c r="F1914" s="95">
        <v>10124</v>
      </c>
      <c r="G1914" s="95">
        <f t="shared" si="112"/>
        <v>0</v>
      </c>
      <c r="J1914" s="140" t="s">
        <v>75</v>
      </c>
      <c r="K1914" s="91">
        <f>_xlfn.XLOOKUP(J1914,'F U L L   S E T S  (-10%)'!T:T,'F U L L   S E T S  (-10%)'!E:E,0)+_xlfn.XLOOKUP(J1914,'M A C R O S'!R:R,'M A C R O S'!D:D,0)</f>
        <v>0</v>
      </c>
      <c r="L1914" s="139" t="s">
        <v>72</v>
      </c>
      <c r="M1914" s="91">
        <f>_xlfn.XLOOKUP(L1914,'F U L L   S E T S  (-10%)'!T:T,'F U L L   S E T S  (-10%)'!E:E,0)</f>
        <v>0</v>
      </c>
    </row>
    <row r="1915" spans="1:19" hidden="1" x14ac:dyDescent="0.2">
      <c r="A1915" s="95" t="s">
        <v>618</v>
      </c>
      <c r="B1915" s="95">
        <f>_xlfn.XLOOKUP(D1915,'M A C R O S'!R:R,'M A C R O S'!D:D,0)</f>
        <v>0</v>
      </c>
      <c r="C1915" s="95">
        <f t="shared" si="114"/>
        <v>0</v>
      </c>
      <c r="D1915" s="95" t="s">
        <v>152</v>
      </c>
      <c r="E1915" s="95">
        <f t="shared" si="113"/>
        <v>0</v>
      </c>
      <c r="F1915" s="95">
        <v>10124</v>
      </c>
      <c r="G1915" s="95">
        <f t="shared" si="112"/>
        <v>0</v>
      </c>
      <c r="J1915" s="140" t="s">
        <v>75</v>
      </c>
      <c r="K1915" s="91">
        <f>_xlfn.XLOOKUP(J1915,'F U L L   S E T S  (-10%)'!T:T,'F U L L   S E T S  (-10%)'!E:E,0)+_xlfn.XLOOKUP(J1915,'M A C R O S'!R:R,'M A C R O S'!D:D,0)</f>
        <v>0</v>
      </c>
      <c r="L1915" s="139" t="s">
        <v>72</v>
      </c>
      <c r="M1915" s="91">
        <f>_xlfn.XLOOKUP(L1915,'F U L L   S E T S  (-10%)'!T:T,'F U L L   S E T S  (-10%)'!E:E,0)</f>
        <v>0</v>
      </c>
    </row>
    <row r="1916" spans="1:19" hidden="1" x14ac:dyDescent="0.2">
      <c r="A1916" s="95" t="s">
        <v>618</v>
      </c>
      <c r="B1916" s="95">
        <f>_xlfn.XLOOKUP(D1916,'M A C R O S'!R:R,'M A C R O S'!D:D,0)</f>
        <v>0</v>
      </c>
      <c r="C1916" s="95">
        <f t="shared" si="114"/>
        <v>0</v>
      </c>
      <c r="D1916" s="95" t="s">
        <v>154</v>
      </c>
      <c r="E1916" s="95">
        <f t="shared" si="113"/>
        <v>0</v>
      </c>
      <c r="F1916" s="95">
        <v>10124</v>
      </c>
      <c r="G1916" s="95">
        <f t="shared" si="112"/>
        <v>0</v>
      </c>
      <c r="J1916" s="140" t="s">
        <v>75</v>
      </c>
      <c r="K1916" s="91">
        <f>_xlfn.XLOOKUP(J1916,'F U L L   S E T S  (-10%)'!T:T,'F U L L   S E T S  (-10%)'!E:E,0)+_xlfn.XLOOKUP(J1916,'M A C R O S'!R:R,'M A C R O S'!D:D,0)</f>
        <v>0</v>
      </c>
      <c r="L1916" s="139" t="s">
        <v>72</v>
      </c>
      <c r="M1916" s="91">
        <f>_xlfn.XLOOKUP(L1916,'F U L L   S E T S  (-10%)'!T:T,'F U L L   S E T S  (-10%)'!E:E,0)</f>
        <v>0</v>
      </c>
    </row>
    <row r="1917" spans="1:19" hidden="1" x14ac:dyDescent="0.2">
      <c r="A1917" s="95" t="s">
        <v>618</v>
      </c>
      <c r="B1917" s="95">
        <f>_xlfn.XLOOKUP(D1917,'M A C R O S'!R:R,'M A C R O S'!D:D,0)</f>
        <v>0</v>
      </c>
      <c r="C1917" s="95">
        <f t="shared" si="114"/>
        <v>0</v>
      </c>
      <c r="D1917" s="95" t="s">
        <v>156</v>
      </c>
      <c r="E1917" s="95">
        <f t="shared" si="113"/>
        <v>0</v>
      </c>
      <c r="F1917" s="95">
        <v>10124</v>
      </c>
      <c r="G1917" s="95">
        <f t="shared" si="112"/>
        <v>0</v>
      </c>
      <c r="J1917" s="140" t="s">
        <v>75</v>
      </c>
      <c r="K1917" s="91">
        <f>_xlfn.XLOOKUP(J1917,'F U L L   S E T S  (-10%)'!T:T,'F U L L   S E T S  (-10%)'!E:E,0)+_xlfn.XLOOKUP(J1917,'M A C R O S'!R:R,'M A C R O S'!D:D,0)</f>
        <v>0</v>
      </c>
      <c r="L1917" s="139" t="s">
        <v>72</v>
      </c>
      <c r="M1917" s="91">
        <f>_xlfn.XLOOKUP(L1917,'F U L L   S E T S  (-10%)'!T:T,'F U L L   S E T S  (-10%)'!E:E,0)</f>
        <v>0</v>
      </c>
    </row>
    <row r="1918" spans="1:19" hidden="1" x14ac:dyDescent="0.2">
      <c r="A1918" s="95" t="s">
        <v>618</v>
      </c>
      <c r="B1918" s="95">
        <f>_xlfn.XLOOKUP(D1918,'M A C R O S'!R:R,'M A C R O S'!D:D,0)</f>
        <v>0</v>
      </c>
      <c r="C1918" s="95">
        <f t="shared" si="114"/>
        <v>0</v>
      </c>
      <c r="D1918" s="95" t="s">
        <v>158</v>
      </c>
      <c r="E1918" s="95">
        <f t="shared" si="113"/>
        <v>0</v>
      </c>
      <c r="F1918" s="95">
        <v>10124</v>
      </c>
      <c r="G1918" s="95">
        <f t="shared" si="112"/>
        <v>0</v>
      </c>
      <c r="J1918" s="140" t="s">
        <v>75</v>
      </c>
      <c r="K1918" s="91">
        <f>_xlfn.XLOOKUP(J1918,'F U L L   S E T S  (-10%)'!T:T,'F U L L   S E T S  (-10%)'!E:E,0)+_xlfn.XLOOKUP(J1918,'M A C R O S'!R:R,'M A C R O S'!D:D,0)</f>
        <v>0</v>
      </c>
      <c r="L1918" s="139" t="s">
        <v>72</v>
      </c>
      <c r="M1918" s="91">
        <f>_xlfn.XLOOKUP(L1918,'F U L L   S E T S  (-10%)'!T:T,'F U L L   S E T S  (-10%)'!E:E,0)</f>
        <v>0</v>
      </c>
    </row>
    <row r="1919" spans="1:19" hidden="1" x14ac:dyDescent="0.2">
      <c r="A1919" s="95" t="s">
        <v>618</v>
      </c>
      <c r="B1919" s="95">
        <f>_xlfn.XLOOKUP(D1919,'M A C R O S'!R:R,'M A C R O S'!D:D,0)</f>
        <v>0</v>
      </c>
      <c r="C1919" s="95">
        <f t="shared" si="114"/>
        <v>0</v>
      </c>
      <c r="D1919" s="95" t="s">
        <v>160</v>
      </c>
      <c r="E1919" s="95">
        <f t="shared" si="113"/>
        <v>0</v>
      </c>
      <c r="F1919" s="95">
        <v>10124</v>
      </c>
      <c r="G1919" s="95">
        <f t="shared" si="112"/>
        <v>0</v>
      </c>
      <c r="J1919" s="140" t="s">
        <v>75</v>
      </c>
      <c r="K1919" s="91">
        <f>_xlfn.XLOOKUP(J1919,'F U L L   S E T S  (-10%)'!T:T,'F U L L   S E T S  (-10%)'!E:E,0)+_xlfn.XLOOKUP(J1919,'M A C R O S'!R:R,'M A C R O S'!D:D,0)</f>
        <v>0</v>
      </c>
      <c r="L1919" s="139" t="s">
        <v>72</v>
      </c>
      <c r="M1919" s="91">
        <f>_xlfn.XLOOKUP(L1919,'F U L L   S E T S  (-10%)'!T:T,'F U L L   S E T S  (-10%)'!E:E,0)</f>
        <v>0</v>
      </c>
    </row>
    <row r="1920" spans="1:19" hidden="1" x14ac:dyDescent="0.2">
      <c r="A1920" s="95" t="s">
        <v>618</v>
      </c>
      <c r="B1920" s="95">
        <f>_xlfn.XLOOKUP(D1920,'M A C R O S'!R:R,'M A C R O S'!D:D,0)</f>
        <v>0</v>
      </c>
      <c r="C1920" s="95">
        <f t="shared" si="114"/>
        <v>0</v>
      </c>
      <c r="D1920" s="95" t="s">
        <v>162</v>
      </c>
      <c r="E1920" s="95">
        <f t="shared" si="113"/>
        <v>0</v>
      </c>
      <c r="F1920" s="95">
        <v>10124</v>
      </c>
      <c r="G1920" s="95">
        <f t="shared" si="112"/>
        <v>0</v>
      </c>
      <c r="J1920" s="140" t="s">
        <v>75</v>
      </c>
      <c r="K1920" s="91">
        <f>_xlfn.XLOOKUP(J1920,'F U L L   S E T S  (-10%)'!T:T,'F U L L   S E T S  (-10%)'!E:E,0)+_xlfn.XLOOKUP(J1920,'M A C R O S'!R:R,'M A C R O S'!D:D,0)</f>
        <v>0</v>
      </c>
      <c r="L1920" s="139" t="s">
        <v>72</v>
      </c>
      <c r="M1920" s="91">
        <f>_xlfn.XLOOKUP(L1920,'F U L L   S E T S  (-10%)'!T:T,'F U L L   S E T S  (-10%)'!E:E,0)</f>
        <v>0</v>
      </c>
    </row>
    <row r="1921" spans="1:13" hidden="1" x14ac:dyDescent="0.2">
      <c r="A1921" s="95" t="s">
        <v>618</v>
      </c>
      <c r="B1921" s="95">
        <f>_xlfn.XLOOKUP(D1921,'M A C R O S'!R:R,'M A C R O S'!D:D,0)</f>
        <v>0</v>
      </c>
      <c r="C1921" s="95">
        <f t="shared" si="114"/>
        <v>0</v>
      </c>
      <c r="D1921" s="95" t="s">
        <v>164</v>
      </c>
      <c r="E1921" s="95">
        <f t="shared" si="113"/>
        <v>0</v>
      </c>
      <c r="F1921" s="95">
        <v>10124</v>
      </c>
      <c r="G1921" s="95">
        <f t="shared" si="112"/>
        <v>0</v>
      </c>
      <c r="J1921" s="140" t="s">
        <v>75</v>
      </c>
      <c r="K1921" s="91">
        <f>_xlfn.XLOOKUP(J1921,'F U L L   S E T S  (-10%)'!T:T,'F U L L   S E T S  (-10%)'!E:E,0)+_xlfn.XLOOKUP(J1921,'M A C R O S'!R:R,'M A C R O S'!D:D,0)</f>
        <v>0</v>
      </c>
      <c r="L1921" s="139" t="s">
        <v>72</v>
      </c>
      <c r="M1921" s="91">
        <f>_xlfn.XLOOKUP(L1921,'F U L L   S E T S  (-10%)'!T:T,'F U L L   S E T S  (-10%)'!E:E,0)</f>
        <v>0</v>
      </c>
    </row>
    <row r="1922" spans="1:13" hidden="1" x14ac:dyDescent="0.2">
      <c r="A1922" s="95" t="s">
        <v>618</v>
      </c>
      <c r="B1922" s="95">
        <f>_xlfn.XLOOKUP(D1922,'M A C R O S'!R:R,'M A C R O S'!D:D,0)</f>
        <v>0</v>
      </c>
      <c r="C1922" s="95">
        <f t="shared" si="114"/>
        <v>0</v>
      </c>
      <c r="D1922" s="95" t="s">
        <v>166</v>
      </c>
      <c r="E1922" s="95">
        <f t="shared" si="113"/>
        <v>0</v>
      </c>
      <c r="F1922" s="95">
        <v>10124</v>
      </c>
      <c r="G1922" s="95">
        <f t="shared" ref="G1922:G1985" si="115">IF(C1922&gt;0,10*C1922/E1922,0)</f>
        <v>0</v>
      </c>
      <c r="J1922" s="140" t="s">
        <v>75</v>
      </c>
      <c r="K1922" s="91">
        <f>_xlfn.XLOOKUP(J1922,'F U L L   S E T S  (-10%)'!T:T,'F U L L   S E T S  (-10%)'!E:E,0)+_xlfn.XLOOKUP(J1922,'M A C R O S'!R:R,'M A C R O S'!D:D,0)</f>
        <v>0</v>
      </c>
      <c r="L1922" s="139" t="s">
        <v>72</v>
      </c>
      <c r="M1922" s="91">
        <f>_xlfn.XLOOKUP(L1922,'F U L L   S E T S  (-10%)'!T:T,'F U L L   S E T S  (-10%)'!E:E,0)</f>
        <v>0</v>
      </c>
    </row>
    <row r="1923" spans="1:13" hidden="1" x14ac:dyDescent="0.2">
      <c r="A1923" s="161" t="s">
        <v>618</v>
      </c>
      <c r="B1923" s="161">
        <f>_xlfn.XLOOKUP(D1923,'M A C R O S'!R:R,'M A C R O S'!E:E,0)</f>
        <v>0</v>
      </c>
      <c r="C1923" s="161">
        <f t="shared" si="114"/>
        <v>0</v>
      </c>
      <c r="D1923" s="161" t="s">
        <v>132</v>
      </c>
      <c r="E1923" s="161">
        <f t="shared" si="113"/>
        <v>0</v>
      </c>
      <c r="F1923" s="161">
        <v>10125</v>
      </c>
      <c r="G1923" s="161">
        <f t="shared" si="115"/>
        <v>0</v>
      </c>
      <c r="J1923" s="140" t="s">
        <v>75</v>
      </c>
      <c r="K1923" s="91">
        <f>_xlfn.XLOOKUP(J1923,'F U L L   S E T S  (-10%)'!T:T,'F U L L   S E T S  (-10%)'!F:F,0)+_xlfn.XLOOKUP(J1923,'M A C R O S'!R:R,'M A C R O S'!E:E,0)</f>
        <v>0</v>
      </c>
      <c r="L1923" s="139" t="s">
        <v>72</v>
      </c>
      <c r="M1923" s="91">
        <f>_xlfn.XLOOKUP(L1923,'F U L L   S E T S  (-10%)'!T:T,'F U L L   S E T S  (-10%)'!F:F,0)</f>
        <v>0</v>
      </c>
    </row>
    <row r="1924" spans="1:13" hidden="1" x14ac:dyDescent="0.2">
      <c r="A1924" s="95" t="s">
        <v>618</v>
      </c>
      <c r="B1924" s="95">
        <f>_xlfn.XLOOKUP(D1924,'M A C R O S'!R:R,'M A C R O S'!E:E,0)</f>
        <v>0</v>
      </c>
      <c r="C1924" s="95">
        <f t="shared" si="114"/>
        <v>0</v>
      </c>
      <c r="D1924" s="95" t="s">
        <v>134</v>
      </c>
      <c r="E1924" s="95">
        <f t="shared" si="113"/>
        <v>0</v>
      </c>
      <c r="F1924" s="95">
        <v>10125</v>
      </c>
      <c r="G1924" s="95">
        <f t="shared" si="115"/>
        <v>0</v>
      </c>
      <c r="J1924" s="140" t="s">
        <v>75</v>
      </c>
      <c r="K1924" s="91">
        <f>_xlfn.XLOOKUP(J1924,'F U L L   S E T S  (-10%)'!T:T,'F U L L   S E T S  (-10%)'!F:F,0)+_xlfn.XLOOKUP(J1924,'M A C R O S'!R:R,'M A C R O S'!E:E,0)</f>
        <v>0</v>
      </c>
      <c r="L1924" s="139" t="s">
        <v>72</v>
      </c>
      <c r="M1924" s="91">
        <f>_xlfn.XLOOKUP(L1924,'F U L L   S E T S  (-10%)'!T:T,'F U L L   S E T S  (-10%)'!F:F,0)</f>
        <v>0</v>
      </c>
    </row>
    <row r="1925" spans="1:13" hidden="1" x14ac:dyDescent="0.2">
      <c r="A1925" s="95" t="s">
        <v>618</v>
      </c>
      <c r="B1925" s="95">
        <f>_xlfn.XLOOKUP(D1925,'M A C R O S'!R:R,'M A C R O S'!E:E,0)</f>
        <v>0</v>
      </c>
      <c r="C1925" s="95">
        <f t="shared" si="114"/>
        <v>0</v>
      </c>
      <c r="D1925" s="95" t="s">
        <v>136</v>
      </c>
      <c r="E1925" s="95">
        <f t="shared" si="113"/>
        <v>0</v>
      </c>
      <c r="F1925" s="95">
        <v>10125</v>
      </c>
      <c r="G1925" s="95">
        <f t="shared" si="115"/>
        <v>0</v>
      </c>
      <c r="J1925" s="140" t="s">
        <v>75</v>
      </c>
      <c r="K1925" s="91">
        <f>_xlfn.XLOOKUP(J1925,'F U L L   S E T S  (-10%)'!T:T,'F U L L   S E T S  (-10%)'!F:F,0)+_xlfn.XLOOKUP(J1925,'M A C R O S'!R:R,'M A C R O S'!E:E,0)</f>
        <v>0</v>
      </c>
      <c r="L1925" s="139" t="s">
        <v>72</v>
      </c>
      <c r="M1925" s="91">
        <f>_xlfn.XLOOKUP(L1925,'F U L L   S E T S  (-10%)'!T:T,'F U L L   S E T S  (-10%)'!F:F,0)</f>
        <v>0</v>
      </c>
    </row>
    <row r="1926" spans="1:13" hidden="1" x14ac:dyDescent="0.2">
      <c r="A1926" s="95" t="s">
        <v>618</v>
      </c>
      <c r="B1926" s="95">
        <f>_xlfn.XLOOKUP(D1926,'M A C R O S'!R:R,'M A C R O S'!E:E,0)</f>
        <v>0</v>
      </c>
      <c r="C1926" s="95">
        <f t="shared" si="114"/>
        <v>0</v>
      </c>
      <c r="D1926" s="95" t="s">
        <v>138</v>
      </c>
      <c r="E1926" s="95">
        <f t="shared" si="113"/>
        <v>0</v>
      </c>
      <c r="F1926" s="95">
        <v>10125</v>
      </c>
      <c r="G1926" s="95">
        <f t="shared" si="115"/>
        <v>0</v>
      </c>
      <c r="J1926" s="140" t="s">
        <v>75</v>
      </c>
      <c r="K1926" s="91">
        <f>_xlfn.XLOOKUP(J1926,'F U L L   S E T S  (-10%)'!T:T,'F U L L   S E T S  (-10%)'!F:F,0)+_xlfn.XLOOKUP(J1926,'M A C R O S'!R:R,'M A C R O S'!E:E,0)</f>
        <v>0</v>
      </c>
      <c r="L1926" s="139" t="s">
        <v>72</v>
      </c>
      <c r="M1926" s="91">
        <f>_xlfn.XLOOKUP(L1926,'F U L L   S E T S  (-10%)'!T:T,'F U L L   S E T S  (-10%)'!F:F,0)</f>
        <v>0</v>
      </c>
    </row>
    <row r="1927" spans="1:13" hidden="1" x14ac:dyDescent="0.2">
      <c r="A1927" s="95" t="s">
        <v>618</v>
      </c>
      <c r="B1927" s="95">
        <f>_xlfn.XLOOKUP(D1927,'M A C R O S'!R:R,'M A C R O S'!E:E,0)</f>
        <v>0</v>
      </c>
      <c r="C1927" s="95">
        <f t="shared" si="114"/>
        <v>0</v>
      </c>
      <c r="D1927" s="95" t="s">
        <v>140</v>
      </c>
      <c r="E1927" s="95">
        <f t="shared" si="113"/>
        <v>0</v>
      </c>
      <c r="F1927" s="95">
        <v>10125</v>
      </c>
      <c r="G1927" s="95">
        <f t="shared" si="115"/>
        <v>0</v>
      </c>
      <c r="J1927" s="140" t="s">
        <v>75</v>
      </c>
      <c r="K1927" s="91">
        <f>_xlfn.XLOOKUP(J1927,'F U L L   S E T S  (-10%)'!T:T,'F U L L   S E T S  (-10%)'!F:F,0)+_xlfn.XLOOKUP(J1927,'M A C R O S'!R:R,'M A C R O S'!E:E,0)</f>
        <v>0</v>
      </c>
      <c r="L1927" s="139" t="s">
        <v>72</v>
      </c>
      <c r="M1927" s="91">
        <f>_xlfn.XLOOKUP(L1927,'F U L L   S E T S  (-10%)'!T:T,'F U L L   S E T S  (-10%)'!F:F,0)</f>
        <v>0</v>
      </c>
    </row>
    <row r="1928" spans="1:13" hidden="1" x14ac:dyDescent="0.2">
      <c r="A1928" s="95" t="s">
        <v>618</v>
      </c>
      <c r="B1928" s="95">
        <f>_xlfn.XLOOKUP(D1928,'M A C R O S'!R:R,'M A C R O S'!E:E,0)</f>
        <v>0</v>
      </c>
      <c r="C1928" s="95">
        <f t="shared" si="114"/>
        <v>0</v>
      </c>
      <c r="D1928" s="95" t="s">
        <v>142</v>
      </c>
      <c r="E1928" s="95">
        <f t="shared" si="113"/>
        <v>0</v>
      </c>
      <c r="F1928" s="95">
        <v>10125</v>
      </c>
      <c r="G1928" s="95">
        <f t="shared" si="115"/>
        <v>0</v>
      </c>
      <c r="J1928" s="140" t="s">
        <v>75</v>
      </c>
      <c r="K1928" s="91">
        <f>_xlfn.XLOOKUP(J1928,'F U L L   S E T S  (-10%)'!T:T,'F U L L   S E T S  (-10%)'!F:F,0)+_xlfn.XLOOKUP(J1928,'M A C R O S'!R:R,'M A C R O S'!E:E,0)</f>
        <v>0</v>
      </c>
      <c r="L1928" s="139" t="s">
        <v>72</v>
      </c>
      <c r="M1928" s="91">
        <f>_xlfn.XLOOKUP(L1928,'F U L L   S E T S  (-10%)'!T:T,'F U L L   S E T S  (-10%)'!F:F,0)</f>
        <v>0</v>
      </c>
    </row>
    <row r="1929" spans="1:13" hidden="1" x14ac:dyDescent="0.2">
      <c r="A1929" s="95" t="s">
        <v>618</v>
      </c>
      <c r="B1929" s="95">
        <f>_xlfn.XLOOKUP(D1929,'M A C R O S'!R:R,'M A C R O S'!E:E,0)</f>
        <v>0</v>
      </c>
      <c r="C1929" s="95">
        <f t="shared" si="114"/>
        <v>0</v>
      </c>
      <c r="D1929" s="95" t="s">
        <v>144</v>
      </c>
      <c r="E1929" s="95">
        <f t="shared" si="113"/>
        <v>0</v>
      </c>
      <c r="F1929" s="95">
        <v>10125</v>
      </c>
      <c r="G1929" s="95">
        <f t="shared" si="115"/>
        <v>0</v>
      </c>
      <c r="J1929" s="140" t="s">
        <v>75</v>
      </c>
      <c r="K1929" s="91">
        <f>_xlfn.XLOOKUP(J1929,'F U L L   S E T S  (-10%)'!T:T,'F U L L   S E T S  (-10%)'!F:F,0)+_xlfn.XLOOKUP(J1929,'M A C R O S'!R:R,'M A C R O S'!E:E,0)</f>
        <v>0</v>
      </c>
      <c r="L1929" s="139" t="s">
        <v>72</v>
      </c>
      <c r="M1929" s="91">
        <f>_xlfn.XLOOKUP(L1929,'F U L L   S E T S  (-10%)'!T:T,'F U L L   S E T S  (-10%)'!F:F,0)</f>
        <v>0</v>
      </c>
    </row>
    <row r="1930" spans="1:13" hidden="1" x14ac:dyDescent="0.2">
      <c r="A1930" s="95" t="s">
        <v>618</v>
      </c>
      <c r="B1930" s="95">
        <f>_xlfn.XLOOKUP(D1930,'M A C R O S'!R:R,'M A C R O S'!E:E,0)</f>
        <v>0</v>
      </c>
      <c r="C1930" s="95">
        <f t="shared" si="114"/>
        <v>0</v>
      </c>
      <c r="D1930" s="95" t="s">
        <v>146</v>
      </c>
      <c r="E1930" s="95">
        <f t="shared" si="113"/>
        <v>0</v>
      </c>
      <c r="F1930" s="95">
        <v>10125</v>
      </c>
      <c r="G1930" s="95">
        <f t="shared" si="115"/>
        <v>0</v>
      </c>
      <c r="J1930" s="140" t="s">
        <v>75</v>
      </c>
      <c r="K1930" s="91">
        <f>_xlfn.XLOOKUP(J1930,'F U L L   S E T S  (-10%)'!T:T,'F U L L   S E T S  (-10%)'!F:F,0)+_xlfn.XLOOKUP(J1930,'M A C R O S'!R:R,'M A C R O S'!E:E,0)</f>
        <v>0</v>
      </c>
      <c r="L1930" s="139" t="s">
        <v>72</v>
      </c>
      <c r="M1930" s="91">
        <f>_xlfn.XLOOKUP(L1930,'F U L L   S E T S  (-10%)'!T:T,'F U L L   S E T S  (-10%)'!F:F,0)</f>
        <v>0</v>
      </c>
    </row>
    <row r="1931" spans="1:13" hidden="1" x14ac:dyDescent="0.2">
      <c r="A1931" s="95" t="s">
        <v>618</v>
      </c>
      <c r="B1931" s="95">
        <f>_xlfn.XLOOKUP(D1931,'M A C R O S'!R:R,'M A C R O S'!E:E,0)</f>
        <v>0</v>
      </c>
      <c r="C1931" s="95">
        <f t="shared" si="114"/>
        <v>0</v>
      </c>
      <c r="D1931" s="95" t="s">
        <v>148</v>
      </c>
      <c r="E1931" s="95">
        <f t="shared" si="113"/>
        <v>0</v>
      </c>
      <c r="F1931" s="95">
        <v>10125</v>
      </c>
      <c r="G1931" s="95">
        <f t="shared" si="115"/>
        <v>0</v>
      </c>
      <c r="J1931" s="140" t="s">
        <v>75</v>
      </c>
      <c r="K1931" s="91">
        <f>_xlfn.XLOOKUP(J1931,'F U L L   S E T S  (-10%)'!T:T,'F U L L   S E T S  (-10%)'!F:F,0)+_xlfn.XLOOKUP(J1931,'M A C R O S'!R:R,'M A C R O S'!E:E,0)</f>
        <v>0</v>
      </c>
      <c r="L1931" s="139" t="s">
        <v>72</v>
      </c>
      <c r="M1931" s="91">
        <f>_xlfn.XLOOKUP(L1931,'F U L L   S E T S  (-10%)'!T:T,'F U L L   S E T S  (-10%)'!F:F,0)</f>
        <v>0</v>
      </c>
    </row>
    <row r="1932" spans="1:13" hidden="1" x14ac:dyDescent="0.2">
      <c r="A1932" s="95" t="s">
        <v>618</v>
      </c>
      <c r="B1932" s="95">
        <f>_xlfn.XLOOKUP(D1932,'M A C R O S'!R:R,'M A C R O S'!E:E,0)</f>
        <v>0</v>
      </c>
      <c r="C1932" s="95">
        <f t="shared" si="114"/>
        <v>0</v>
      </c>
      <c r="D1932" s="95" t="s">
        <v>150</v>
      </c>
      <c r="E1932" s="95">
        <f t="shared" si="113"/>
        <v>0</v>
      </c>
      <c r="F1932" s="95">
        <v>10125</v>
      </c>
      <c r="G1932" s="95">
        <f t="shared" si="115"/>
        <v>0</v>
      </c>
      <c r="J1932" s="140" t="s">
        <v>75</v>
      </c>
      <c r="K1932" s="91">
        <f>_xlfn.XLOOKUP(J1932,'F U L L   S E T S  (-10%)'!T:T,'F U L L   S E T S  (-10%)'!F:F,0)+_xlfn.XLOOKUP(J1932,'M A C R O S'!R:R,'M A C R O S'!E:E,0)</f>
        <v>0</v>
      </c>
      <c r="L1932" s="139" t="s">
        <v>72</v>
      </c>
      <c r="M1932" s="91">
        <f>_xlfn.XLOOKUP(L1932,'F U L L   S E T S  (-10%)'!T:T,'F U L L   S E T S  (-10%)'!F:F,0)</f>
        <v>0</v>
      </c>
    </row>
    <row r="1933" spans="1:13" hidden="1" x14ac:dyDescent="0.2">
      <c r="A1933" s="95" t="s">
        <v>618</v>
      </c>
      <c r="B1933" s="95">
        <f>_xlfn.XLOOKUP(D1933,'M A C R O S'!R:R,'M A C R O S'!E:E,0)</f>
        <v>0</v>
      </c>
      <c r="C1933" s="95">
        <f t="shared" si="114"/>
        <v>0</v>
      </c>
      <c r="D1933" s="95" t="s">
        <v>152</v>
      </c>
      <c r="E1933" s="95">
        <f t="shared" si="113"/>
        <v>0</v>
      </c>
      <c r="F1933" s="95">
        <v>10125</v>
      </c>
      <c r="G1933" s="95">
        <f t="shared" si="115"/>
        <v>0</v>
      </c>
      <c r="J1933" s="140" t="s">
        <v>75</v>
      </c>
      <c r="K1933" s="91">
        <f>_xlfn.XLOOKUP(J1933,'F U L L   S E T S  (-10%)'!T:T,'F U L L   S E T S  (-10%)'!F:F,0)+_xlfn.XLOOKUP(J1933,'M A C R O S'!R:R,'M A C R O S'!E:E,0)</f>
        <v>0</v>
      </c>
      <c r="L1933" s="139" t="s">
        <v>72</v>
      </c>
      <c r="M1933" s="91">
        <f>_xlfn.XLOOKUP(L1933,'F U L L   S E T S  (-10%)'!T:T,'F U L L   S E T S  (-10%)'!F:F,0)</f>
        <v>0</v>
      </c>
    </row>
    <row r="1934" spans="1:13" hidden="1" x14ac:dyDescent="0.2">
      <c r="A1934" s="95" t="s">
        <v>618</v>
      </c>
      <c r="B1934" s="95">
        <f>_xlfn.XLOOKUP(D1934,'M A C R O S'!R:R,'M A C R O S'!E:E,0)</f>
        <v>0</v>
      </c>
      <c r="C1934" s="95">
        <f t="shared" si="114"/>
        <v>0</v>
      </c>
      <c r="D1934" s="95" t="s">
        <v>154</v>
      </c>
      <c r="E1934" s="95">
        <f t="shared" si="113"/>
        <v>0</v>
      </c>
      <c r="F1934" s="95">
        <v>10125</v>
      </c>
      <c r="G1934" s="95">
        <f t="shared" si="115"/>
        <v>0</v>
      </c>
      <c r="J1934" s="140" t="s">
        <v>75</v>
      </c>
      <c r="K1934" s="91">
        <f>_xlfn.XLOOKUP(J1934,'F U L L   S E T S  (-10%)'!T:T,'F U L L   S E T S  (-10%)'!F:F,0)+_xlfn.XLOOKUP(J1934,'M A C R O S'!R:R,'M A C R O S'!E:E,0)</f>
        <v>0</v>
      </c>
      <c r="L1934" s="139" t="s">
        <v>72</v>
      </c>
      <c r="M1934" s="91">
        <f>_xlfn.XLOOKUP(L1934,'F U L L   S E T S  (-10%)'!T:T,'F U L L   S E T S  (-10%)'!F:F,0)</f>
        <v>0</v>
      </c>
    </row>
    <row r="1935" spans="1:13" hidden="1" x14ac:dyDescent="0.2">
      <c r="A1935" s="95" t="s">
        <v>618</v>
      </c>
      <c r="B1935" s="95">
        <f>_xlfn.XLOOKUP(D1935,'M A C R O S'!R:R,'M A C R O S'!E:E,0)</f>
        <v>0</v>
      </c>
      <c r="C1935" s="95">
        <f t="shared" si="114"/>
        <v>0</v>
      </c>
      <c r="D1935" s="95" t="s">
        <v>156</v>
      </c>
      <c r="E1935" s="95">
        <f t="shared" si="113"/>
        <v>0</v>
      </c>
      <c r="F1935" s="95">
        <v>10125</v>
      </c>
      <c r="G1935" s="95">
        <f t="shared" si="115"/>
        <v>0</v>
      </c>
      <c r="J1935" s="140" t="s">
        <v>75</v>
      </c>
      <c r="K1935" s="91">
        <f>_xlfn.XLOOKUP(J1935,'F U L L   S E T S  (-10%)'!T:T,'F U L L   S E T S  (-10%)'!F:F,0)+_xlfn.XLOOKUP(J1935,'M A C R O S'!R:R,'M A C R O S'!E:E,0)</f>
        <v>0</v>
      </c>
      <c r="L1935" s="139" t="s">
        <v>72</v>
      </c>
      <c r="M1935" s="91">
        <f>_xlfn.XLOOKUP(L1935,'F U L L   S E T S  (-10%)'!T:T,'F U L L   S E T S  (-10%)'!F:F,0)</f>
        <v>0</v>
      </c>
    </row>
    <row r="1936" spans="1:13" hidden="1" x14ac:dyDescent="0.2">
      <c r="A1936" s="95" t="s">
        <v>618</v>
      </c>
      <c r="B1936" s="95">
        <f>_xlfn.XLOOKUP(D1936,'M A C R O S'!R:R,'M A C R O S'!E:E,0)</f>
        <v>0</v>
      </c>
      <c r="C1936" s="95">
        <f t="shared" si="114"/>
        <v>0</v>
      </c>
      <c r="D1936" s="95" t="s">
        <v>158</v>
      </c>
      <c r="E1936" s="95">
        <f t="shared" si="113"/>
        <v>0</v>
      </c>
      <c r="F1936" s="95">
        <v>10125</v>
      </c>
      <c r="G1936" s="95">
        <f t="shared" si="115"/>
        <v>0</v>
      </c>
      <c r="J1936" s="140" t="s">
        <v>75</v>
      </c>
      <c r="K1936" s="91">
        <f>_xlfn.XLOOKUP(J1936,'F U L L   S E T S  (-10%)'!T:T,'F U L L   S E T S  (-10%)'!F:F,0)+_xlfn.XLOOKUP(J1936,'M A C R O S'!R:R,'M A C R O S'!E:E,0)</f>
        <v>0</v>
      </c>
      <c r="L1936" s="139" t="s">
        <v>72</v>
      </c>
      <c r="M1936" s="91">
        <f>_xlfn.XLOOKUP(L1936,'F U L L   S E T S  (-10%)'!T:T,'F U L L   S E T S  (-10%)'!F:F,0)</f>
        <v>0</v>
      </c>
    </row>
    <row r="1937" spans="1:13" hidden="1" x14ac:dyDescent="0.2">
      <c r="A1937" s="95" t="s">
        <v>618</v>
      </c>
      <c r="B1937" s="95">
        <f>_xlfn.XLOOKUP(D1937,'M A C R O S'!R:R,'M A C R O S'!E:E,0)</f>
        <v>0</v>
      </c>
      <c r="C1937" s="95">
        <f t="shared" si="114"/>
        <v>0</v>
      </c>
      <c r="D1937" s="95" t="s">
        <v>160</v>
      </c>
      <c r="E1937" s="95">
        <f t="shared" si="113"/>
        <v>0</v>
      </c>
      <c r="F1937" s="95">
        <v>10125</v>
      </c>
      <c r="G1937" s="95">
        <f t="shared" si="115"/>
        <v>0</v>
      </c>
      <c r="J1937" s="140" t="s">
        <v>75</v>
      </c>
      <c r="K1937" s="91">
        <f>_xlfn.XLOOKUP(J1937,'F U L L   S E T S  (-10%)'!T:T,'F U L L   S E T S  (-10%)'!F:F,0)+_xlfn.XLOOKUP(J1937,'M A C R O S'!R:R,'M A C R O S'!E:E,0)</f>
        <v>0</v>
      </c>
      <c r="L1937" s="139" t="s">
        <v>72</v>
      </c>
      <c r="M1937" s="91">
        <f>_xlfn.XLOOKUP(L1937,'F U L L   S E T S  (-10%)'!T:T,'F U L L   S E T S  (-10%)'!F:F,0)</f>
        <v>0</v>
      </c>
    </row>
    <row r="1938" spans="1:13" hidden="1" x14ac:dyDescent="0.2">
      <c r="A1938" s="95" t="s">
        <v>618</v>
      </c>
      <c r="B1938" s="95">
        <f>_xlfn.XLOOKUP(D1938,'M A C R O S'!R:R,'M A C R O S'!E:E,0)</f>
        <v>0</v>
      </c>
      <c r="C1938" s="95">
        <f t="shared" si="114"/>
        <v>0</v>
      </c>
      <c r="D1938" s="95" t="s">
        <v>162</v>
      </c>
      <c r="E1938" s="95">
        <f t="shared" si="113"/>
        <v>0</v>
      </c>
      <c r="F1938" s="95">
        <v>10125</v>
      </c>
      <c r="G1938" s="95">
        <f t="shared" si="115"/>
        <v>0</v>
      </c>
      <c r="J1938" s="140" t="s">
        <v>75</v>
      </c>
      <c r="K1938" s="91">
        <f>_xlfn.XLOOKUP(J1938,'F U L L   S E T S  (-10%)'!T:T,'F U L L   S E T S  (-10%)'!F:F,0)+_xlfn.XLOOKUP(J1938,'M A C R O S'!R:R,'M A C R O S'!E:E,0)</f>
        <v>0</v>
      </c>
      <c r="L1938" s="139" t="s">
        <v>72</v>
      </c>
      <c r="M1938" s="91">
        <f>_xlfn.XLOOKUP(L1938,'F U L L   S E T S  (-10%)'!T:T,'F U L L   S E T S  (-10%)'!F:F,0)</f>
        <v>0</v>
      </c>
    </row>
    <row r="1939" spans="1:13" hidden="1" x14ac:dyDescent="0.2">
      <c r="A1939" s="95" t="s">
        <v>618</v>
      </c>
      <c r="B1939" s="95">
        <f>_xlfn.XLOOKUP(D1939,'M A C R O S'!R:R,'M A C R O S'!E:E,0)</f>
        <v>0</v>
      </c>
      <c r="C1939" s="95">
        <f t="shared" si="114"/>
        <v>0</v>
      </c>
      <c r="D1939" s="95" t="s">
        <v>164</v>
      </c>
      <c r="E1939" s="95">
        <f t="shared" si="113"/>
        <v>0</v>
      </c>
      <c r="F1939" s="95">
        <v>10125</v>
      </c>
      <c r="G1939" s="95">
        <f t="shared" si="115"/>
        <v>0</v>
      </c>
      <c r="J1939" s="140" t="s">
        <v>75</v>
      </c>
      <c r="K1939" s="91">
        <f>_xlfn.XLOOKUP(J1939,'F U L L   S E T S  (-10%)'!T:T,'F U L L   S E T S  (-10%)'!F:F,0)+_xlfn.XLOOKUP(J1939,'M A C R O S'!R:R,'M A C R O S'!E:E,0)</f>
        <v>0</v>
      </c>
      <c r="L1939" s="139" t="s">
        <v>72</v>
      </c>
      <c r="M1939" s="91">
        <f>_xlfn.XLOOKUP(L1939,'F U L L   S E T S  (-10%)'!T:T,'F U L L   S E T S  (-10%)'!F:F,0)</f>
        <v>0</v>
      </c>
    </row>
    <row r="1940" spans="1:13" hidden="1" x14ac:dyDescent="0.2">
      <c r="A1940" s="95" t="s">
        <v>618</v>
      </c>
      <c r="B1940" s="95">
        <f>_xlfn.XLOOKUP(D1940,'M A C R O S'!R:R,'M A C R O S'!E:E,0)</f>
        <v>0</v>
      </c>
      <c r="C1940" s="95">
        <f t="shared" si="114"/>
        <v>0</v>
      </c>
      <c r="D1940" s="95" t="s">
        <v>166</v>
      </c>
      <c r="E1940" s="95">
        <f t="shared" si="113"/>
        <v>0</v>
      </c>
      <c r="F1940" s="95">
        <v>10125</v>
      </c>
      <c r="G1940" s="95">
        <f t="shared" si="115"/>
        <v>0</v>
      </c>
      <c r="J1940" s="140" t="s">
        <v>75</v>
      </c>
      <c r="K1940" s="91">
        <f>_xlfn.XLOOKUP(J1940,'F U L L   S E T S  (-10%)'!T:T,'F U L L   S E T S  (-10%)'!F:F,0)+_xlfn.XLOOKUP(J1940,'M A C R O S'!R:R,'M A C R O S'!E:E,0)</f>
        <v>0</v>
      </c>
      <c r="L1940" s="139" t="s">
        <v>72</v>
      </c>
      <c r="M1940" s="91">
        <f>_xlfn.XLOOKUP(L1940,'F U L L   S E T S  (-10%)'!T:T,'F U L L   S E T S  (-10%)'!F:F,0)</f>
        <v>0</v>
      </c>
    </row>
    <row r="1941" spans="1:13" hidden="1" x14ac:dyDescent="0.2">
      <c r="A1941" s="161" t="s">
        <v>618</v>
      </c>
      <c r="B1941" s="161">
        <f>_xlfn.XLOOKUP(D1941,'M A C R O S'!R:R,'M A C R O S'!F:F,0)</f>
        <v>0</v>
      </c>
      <c r="C1941" s="161">
        <f t="shared" si="114"/>
        <v>0</v>
      </c>
      <c r="D1941" s="161" t="s">
        <v>132</v>
      </c>
      <c r="E1941" s="161">
        <f t="shared" si="113"/>
        <v>0</v>
      </c>
      <c r="F1941" s="161">
        <v>10127</v>
      </c>
      <c r="G1941" s="161">
        <f t="shared" si="115"/>
        <v>0</v>
      </c>
      <c r="J1941" s="140" t="s">
        <v>75</v>
      </c>
      <c r="K1941" s="91">
        <f>_xlfn.XLOOKUP(J1941,'F U L L   S E T S  (-10%)'!T:T,'F U L L   S E T S  (-10%)'!G:G,0)+_xlfn.XLOOKUP(J1941,'M A C R O S'!R:R,'M A C R O S'!F:F,0)</f>
        <v>0</v>
      </c>
      <c r="L1941" s="139" t="s">
        <v>72</v>
      </c>
      <c r="M1941" s="91">
        <f>_xlfn.XLOOKUP(L1941,'F U L L   S E T S  (-10%)'!T:T,'F U L L   S E T S  (-10%)'!G:G,0)</f>
        <v>0</v>
      </c>
    </row>
    <row r="1942" spans="1:13" hidden="1" x14ac:dyDescent="0.2">
      <c r="A1942" s="95" t="s">
        <v>618</v>
      </c>
      <c r="B1942" s="95">
        <f>_xlfn.XLOOKUP(D1942,'M A C R O S'!R:R,'M A C R O S'!F:F,0)</f>
        <v>0</v>
      </c>
      <c r="C1942" s="95">
        <f t="shared" si="114"/>
        <v>0</v>
      </c>
      <c r="D1942" s="95" t="s">
        <v>134</v>
      </c>
      <c r="E1942" s="95">
        <f t="shared" si="113"/>
        <v>0</v>
      </c>
      <c r="F1942" s="95">
        <v>10127</v>
      </c>
      <c r="G1942" s="95">
        <f t="shared" si="115"/>
        <v>0</v>
      </c>
      <c r="J1942" s="140" t="s">
        <v>75</v>
      </c>
      <c r="K1942" s="91">
        <f>_xlfn.XLOOKUP(J1942,'F U L L   S E T S  (-10%)'!T:T,'F U L L   S E T S  (-10%)'!G:G,0)+_xlfn.XLOOKUP(J1942,'M A C R O S'!R:R,'M A C R O S'!F:F,0)</f>
        <v>0</v>
      </c>
      <c r="L1942" s="139" t="s">
        <v>72</v>
      </c>
      <c r="M1942" s="91">
        <f>_xlfn.XLOOKUP(L1942,'F U L L   S E T S  (-10%)'!T:T,'F U L L   S E T S  (-10%)'!G:G,0)</f>
        <v>0</v>
      </c>
    </row>
    <row r="1943" spans="1:13" hidden="1" x14ac:dyDescent="0.2">
      <c r="A1943" s="95" t="s">
        <v>618</v>
      </c>
      <c r="B1943" s="95">
        <f>_xlfn.XLOOKUP(D1943,'M A C R O S'!R:R,'M A C R O S'!F:F,0)</f>
        <v>0</v>
      </c>
      <c r="C1943" s="95">
        <f t="shared" si="114"/>
        <v>0</v>
      </c>
      <c r="D1943" s="95" t="s">
        <v>136</v>
      </c>
      <c r="E1943" s="95">
        <f t="shared" ref="E1943:E2006" si="116">SUM(B1943:C1943)</f>
        <v>0</v>
      </c>
      <c r="F1943" s="95">
        <v>10127</v>
      </c>
      <c r="G1943" s="95">
        <f t="shared" si="115"/>
        <v>0</v>
      </c>
      <c r="J1943" s="140" t="s">
        <v>75</v>
      </c>
      <c r="K1943" s="91">
        <f>_xlfn.XLOOKUP(J1943,'F U L L   S E T S  (-10%)'!T:T,'F U L L   S E T S  (-10%)'!G:G,0)+_xlfn.XLOOKUP(J1943,'M A C R O S'!R:R,'M A C R O S'!F:F,0)</f>
        <v>0</v>
      </c>
      <c r="L1943" s="139" t="s">
        <v>72</v>
      </c>
      <c r="M1943" s="91">
        <f>_xlfn.XLOOKUP(L1943,'F U L L   S E T S  (-10%)'!T:T,'F U L L   S E T S  (-10%)'!G:G,0)</f>
        <v>0</v>
      </c>
    </row>
    <row r="1944" spans="1:13" hidden="1" x14ac:dyDescent="0.2">
      <c r="A1944" s="95" t="s">
        <v>618</v>
      </c>
      <c r="B1944" s="95">
        <f>_xlfn.XLOOKUP(D1944,'M A C R O S'!R:R,'M A C R O S'!F:F,0)</f>
        <v>0</v>
      </c>
      <c r="C1944" s="95">
        <f t="shared" si="114"/>
        <v>0</v>
      </c>
      <c r="D1944" s="95" t="s">
        <v>138</v>
      </c>
      <c r="E1944" s="95">
        <f t="shared" si="116"/>
        <v>0</v>
      </c>
      <c r="F1944" s="95">
        <v>10127</v>
      </c>
      <c r="G1944" s="95">
        <f t="shared" si="115"/>
        <v>0</v>
      </c>
      <c r="J1944" s="140" t="s">
        <v>75</v>
      </c>
      <c r="K1944" s="91">
        <f>_xlfn.XLOOKUP(J1944,'F U L L   S E T S  (-10%)'!T:T,'F U L L   S E T S  (-10%)'!G:G,0)+_xlfn.XLOOKUP(J1944,'M A C R O S'!R:R,'M A C R O S'!F:F,0)</f>
        <v>0</v>
      </c>
      <c r="L1944" s="139" t="s">
        <v>72</v>
      </c>
      <c r="M1944" s="91">
        <f>_xlfn.XLOOKUP(L1944,'F U L L   S E T S  (-10%)'!T:T,'F U L L   S E T S  (-10%)'!G:G,0)</f>
        <v>0</v>
      </c>
    </row>
    <row r="1945" spans="1:13" hidden="1" x14ac:dyDescent="0.2">
      <c r="A1945" s="95" t="s">
        <v>618</v>
      </c>
      <c r="B1945" s="95">
        <f>_xlfn.XLOOKUP(D1945,'M A C R O S'!R:R,'M A C R O S'!F:F,0)</f>
        <v>0</v>
      </c>
      <c r="C1945" s="95">
        <f t="shared" si="114"/>
        <v>0</v>
      </c>
      <c r="D1945" s="95" t="s">
        <v>140</v>
      </c>
      <c r="E1945" s="95">
        <f t="shared" si="116"/>
        <v>0</v>
      </c>
      <c r="F1945" s="95">
        <v>10127</v>
      </c>
      <c r="G1945" s="95">
        <f t="shared" si="115"/>
        <v>0</v>
      </c>
      <c r="J1945" s="140" t="s">
        <v>75</v>
      </c>
      <c r="K1945" s="91">
        <f>_xlfn.XLOOKUP(J1945,'F U L L   S E T S  (-10%)'!T:T,'F U L L   S E T S  (-10%)'!G:G,0)+_xlfn.XLOOKUP(J1945,'M A C R O S'!R:R,'M A C R O S'!F:F,0)</f>
        <v>0</v>
      </c>
      <c r="L1945" s="139" t="s">
        <v>72</v>
      </c>
      <c r="M1945" s="91">
        <f>_xlfn.XLOOKUP(L1945,'F U L L   S E T S  (-10%)'!T:T,'F U L L   S E T S  (-10%)'!G:G,0)</f>
        <v>0</v>
      </c>
    </row>
    <row r="1946" spans="1:13" hidden="1" x14ac:dyDescent="0.2">
      <c r="A1946" s="95" t="s">
        <v>618</v>
      </c>
      <c r="B1946" s="95">
        <f>_xlfn.XLOOKUP(D1946,'M A C R O S'!R:R,'M A C R O S'!F:F,0)</f>
        <v>0</v>
      </c>
      <c r="C1946" s="95">
        <f t="shared" si="114"/>
        <v>0</v>
      </c>
      <c r="D1946" s="95" t="s">
        <v>142</v>
      </c>
      <c r="E1946" s="95">
        <f t="shared" si="116"/>
        <v>0</v>
      </c>
      <c r="F1946" s="95">
        <v>10127</v>
      </c>
      <c r="G1946" s="95">
        <f t="shared" si="115"/>
        <v>0</v>
      </c>
      <c r="J1946" s="140" t="s">
        <v>75</v>
      </c>
      <c r="K1946" s="91">
        <f>_xlfn.XLOOKUP(J1946,'F U L L   S E T S  (-10%)'!T:T,'F U L L   S E T S  (-10%)'!G:G,0)+_xlfn.XLOOKUP(J1946,'M A C R O S'!R:R,'M A C R O S'!F:F,0)</f>
        <v>0</v>
      </c>
      <c r="L1946" s="139" t="s">
        <v>72</v>
      </c>
      <c r="M1946" s="91">
        <f>_xlfn.XLOOKUP(L1946,'F U L L   S E T S  (-10%)'!T:T,'F U L L   S E T S  (-10%)'!G:G,0)</f>
        <v>0</v>
      </c>
    </row>
    <row r="1947" spans="1:13" hidden="1" x14ac:dyDescent="0.2">
      <c r="A1947" s="95" t="s">
        <v>618</v>
      </c>
      <c r="B1947" s="95">
        <f>_xlfn.XLOOKUP(D1947,'M A C R O S'!R:R,'M A C R O S'!F:F,0)</f>
        <v>0</v>
      </c>
      <c r="C1947" s="95">
        <f t="shared" si="114"/>
        <v>0</v>
      </c>
      <c r="D1947" s="95" t="s">
        <v>144</v>
      </c>
      <c r="E1947" s="95">
        <f t="shared" si="116"/>
        <v>0</v>
      </c>
      <c r="F1947" s="95">
        <v>10127</v>
      </c>
      <c r="G1947" s="95">
        <f t="shared" si="115"/>
        <v>0</v>
      </c>
      <c r="J1947" s="140" t="s">
        <v>75</v>
      </c>
      <c r="K1947" s="91">
        <f>_xlfn.XLOOKUP(J1947,'F U L L   S E T S  (-10%)'!T:T,'F U L L   S E T S  (-10%)'!G:G,0)+_xlfn.XLOOKUP(J1947,'M A C R O S'!R:R,'M A C R O S'!F:F,0)</f>
        <v>0</v>
      </c>
      <c r="L1947" s="139" t="s">
        <v>72</v>
      </c>
      <c r="M1947" s="91">
        <f>_xlfn.XLOOKUP(L1947,'F U L L   S E T S  (-10%)'!T:T,'F U L L   S E T S  (-10%)'!G:G,0)</f>
        <v>0</v>
      </c>
    </row>
    <row r="1948" spans="1:13" hidden="1" x14ac:dyDescent="0.2">
      <c r="A1948" s="95" t="s">
        <v>618</v>
      </c>
      <c r="B1948" s="95">
        <f>_xlfn.XLOOKUP(D1948,'M A C R O S'!R:R,'M A C R O S'!F:F,0)</f>
        <v>0</v>
      </c>
      <c r="C1948" s="95">
        <f t="shared" si="114"/>
        <v>0</v>
      </c>
      <c r="D1948" s="95" t="s">
        <v>146</v>
      </c>
      <c r="E1948" s="95">
        <f t="shared" si="116"/>
        <v>0</v>
      </c>
      <c r="F1948" s="95">
        <v>10127</v>
      </c>
      <c r="G1948" s="95">
        <f t="shared" si="115"/>
        <v>0</v>
      </c>
      <c r="J1948" s="140" t="s">
        <v>75</v>
      </c>
      <c r="K1948" s="91">
        <f>_xlfn.XLOOKUP(J1948,'F U L L   S E T S  (-10%)'!T:T,'F U L L   S E T S  (-10%)'!G:G,0)+_xlfn.XLOOKUP(J1948,'M A C R O S'!R:R,'M A C R O S'!F:F,0)</f>
        <v>0</v>
      </c>
      <c r="L1948" s="139" t="s">
        <v>72</v>
      </c>
      <c r="M1948" s="91">
        <f>_xlfn.XLOOKUP(L1948,'F U L L   S E T S  (-10%)'!T:T,'F U L L   S E T S  (-10%)'!G:G,0)</f>
        <v>0</v>
      </c>
    </row>
    <row r="1949" spans="1:13" hidden="1" x14ac:dyDescent="0.2">
      <c r="A1949" s="95" t="s">
        <v>618</v>
      </c>
      <c r="B1949" s="95">
        <f>_xlfn.XLOOKUP(D1949,'M A C R O S'!R:R,'M A C R O S'!F:F,0)</f>
        <v>0</v>
      </c>
      <c r="C1949" s="95">
        <f t="shared" si="114"/>
        <v>0</v>
      </c>
      <c r="D1949" s="95" t="s">
        <v>148</v>
      </c>
      <c r="E1949" s="95">
        <f t="shared" si="116"/>
        <v>0</v>
      </c>
      <c r="F1949" s="95">
        <v>10127</v>
      </c>
      <c r="G1949" s="95">
        <f t="shared" si="115"/>
        <v>0</v>
      </c>
      <c r="J1949" s="140" t="s">
        <v>75</v>
      </c>
      <c r="K1949" s="91">
        <f>_xlfn.XLOOKUP(J1949,'F U L L   S E T S  (-10%)'!T:T,'F U L L   S E T S  (-10%)'!G:G,0)+_xlfn.XLOOKUP(J1949,'M A C R O S'!R:R,'M A C R O S'!F:F,0)</f>
        <v>0</v>
      </c>
      <c r="L1949" s="139" t="s">
        <v>72</v>
      </c>
      <c r="M1949" s="91">
        <f>_xlfn.XLOOKUP(L1949,'F U L L   S E T S  (-10%)'!T:T,'F U L L   S E T S  (-10%)'!G:G,0)</f>
        <v>0</v>
      </c>
    </row>
    <row r="1950" spans="1:13" hidden="1" x14ac:dyDescent="0.2">
      <c r="A1950" s="95" t="s">
        <v>618</v>
      </c>
      <c r="B1950" s="95">
        <f>_xlfn.XLOOKUP(D1950,'M A C R O S'!R:R,'M A C R O S'!F:F,0)</f>
        <v>0</v>
      </c>
      <c r="C1950" s="95">
        <f t="shared" si="114"/>
        <v>0</v>
      </c>
      <c r="D1950" s="95" t="s">
        <v>150</v>
      </c>
      <c r="E1950" s="95">
        <f t="shared" si="116"/>
        <v>0</v>
      </c>
      <c r="F1950" s="95">
        <v>10127</v>
      </c>
      <c r="G1950" s="95">
        <f t="shared" si="115"/>
        <v>0</v>
      </c>
      <c r="J1950" s="140" t="s">
        <v>75</v>
      </c>
      <c r="K1950" s="91">
        <f>_xlfn.XLOOKUP(J1950,'F U L L   S E T S  (-10%)'!T:T,'F U L L   S E T S  (-10%)'!G:G,0)+_xlfn.XLOOKUP(J1950,'M A C R O S'!R:R,'M A C R O S'!F:F,0)</f>
        <v>0</v>
      </c>
      <c r="L1950" s="139" t="s">
        <v>72</v>
      </c>
      <c r="M1950" s="91">
        <f>_xlfn.XLOOKUP(L1950,'F U L L   S E T S  (-10%)'!T:T,'F U L L   S E T S  (-10%)'!G:G,0)</f>
        <v>0</v>
      </c>
    </row>
    <row r="1951" spans="1:13" hidden="1" x14ac:dyDescent="0.2">
      <c r="A1951" s="95" t="s">
        <v>618</v>
      </c>
      <c r="B1951" s="95">
        <f>_xlfn.XLOOKUP(D1951,'M A C R O S'!R:R,'M A C R O S'!F:F,0)</f>
        <v>0</v>
      </c>
      <c r="C1951" s="95">
        <f t="shared" si="114"/>
        <v>0</v>
      </c>
      <c r="D1951" s="95" t="s">
        <v>152</v>
      </c>
      <c r="E1951" s="95">
        <f t="shared" si="116"/>
        <v>0</v>
      </c>
      <c r="F1951" s="95">
        <v>10127</v>
      </c>
      <c r="G1951" s="95">
        <f t="shared" si="115"/>
        <v>0</v>
      </c>
      <c r="J1951" s="140" t="s">
        <v>75</v>
      </c>
      <c r="K1951" s="91">
        <f>_xlfn.XLOOKUP(J1951,'F U L L   S E T S  (-10%)'!T:T,'F U L L   S E T S  (-10%)'!G:G,0)+_xlfn.XLOOKUP(J1951,'M A C R O S'!R:R,'M A C R O S'!F:F,0)</f>
        <v>0</v>
      </c>
      <c r="L1951" s="139" t="s">
        <v>72</v>
      </c>
      <c r="M1951" s="91">
        <f>_xlfn.XLOOKUP(L1951,'F U L L   S E T S  (-10%)'!T:T,'F U L L   S E T S  (-10%)'!G:G,0)</f>
        <v>0</v>
      </c>
    </row>
    <row r="1952" spans="1:13" hidden="1" x14ac:dyDescent="0.2">
      <c r="A1952" s="95" t="s">
        <v>618</v>
      </c>
      <c r="B1952" s="95">
        <f>_xlfn.XLOOKUP(D1952,'M A C R O S'!R:R,'M A C R O S'!F:F,0)</f>
        <v>0</v>
      </c>
      <c r="C1952" s="95">
        <f t="shared" si="114"/>
        <v>0</v>
      </c>
      <c r="D1952" s="95" t="s">
        <v>154</v>
      </c>
      <c r="E1952" s="95">
        <f t="shared" si="116"/>
        <v>0</v>
      </c>
      <c r="F1952" s="95">
        <v>10127</v>
      </c>
      <c r="G1952" s="95">
        <f t="shared" si="115"/>
        <v>0</v>
      </c>
      <c r="J1952" s="140" t="s">
        <v>75</v>
      </c>
      <c r="K1952" s="91">
        <f>_xlfn.XLOOKUP(J1952,'F U L L   S E T S  (-10%)'!T:T,'F U L L   S E T S  (-10%)'!G:G,0)+_xlfn.XLOOKUP(J1952,'M A C R O S'!R:R,'M A C R O S'!F:F,0)</f>
        <v>0</v>
      </c>
      <c r="L1952" s="139" t="s">
        <v>72</v>
      </c>
      <c r="M1952" s="91">
        <f>_xlfn.XLOOKUP(L1952,'F U L L   S E T S  (-10%)'!T:T,'F U L L   S E T S  (-10%)'!G:G,0)</f>
        <v>0</v>
      </c>
    </row>
    <row r="1953" spans="1:13" hidden="1" x14ac:dyDescent="0.2">
      <c r="A1953" s="95" t="s">
        <v>618</v>
      </c>
      <c r="B1953" s="95">
        <f>_xlfn.XLOOKUP(D1953,'M A C R O S'!R:R,'M A C R O S'!F:F,0)</f>
        <v>0</v>
      </c>
      <c r="C1953" s="95">
        <f t="shared" si="114"/>
        <v>0</v>
      </c>
      <c r="D1953" s="95" t="s">
        <v>156</v>
      </c>
      <c r="E1953" s="95">
        <f t="shared" si="116"/>
        <v>0</v>
      </c>
      <c r="F1953" s="95">
        <v>10127</v>
      </c>
      <c r="G1953" s="95">
        <f t="shared" si="115"/>
        <v>0</v>
      </c>
      <c r="J1953" s="140" t="s">
        <v>75</v>
      </c>
      <c r="K1953" s="91">
        <f>_xlfn.XLOOKUP(J1953,'F U L L   S E T S  (-10%)'!T:T,'F U L L   S E T S  (-10%)'!G:G,0)+_xlfn.XLOOKUP(J1953,'M A C R O S'!R:R,'M A C R O S'!F:F,0)</f>
        <v>0</v>
      </c>
      <c r="L1953" s="139" t="s">
        <v>72</v>
      </c>
      <c r="M1953" s="91">
        <f>_xlfn.XLOOKUP(L1953,'F U L L   S E T S  (-10%)'!T:T,'F U L L   S E T S  (-10%)'!G:G,0)</f>
        <v>0</v>
      </c>
    </row>
    <row r="1954" spans="1:13" hidden="1" x14ac:dyDescent="0.2">
      <c r="A1954" s="95" t="s">
        <v>618</v>
      </c>
      <c r="B1954" s="95">
        <f>_xlfn.XLOOKUP(D1954,'M A C R O S'!R:R,'M A C R O S'!F:F,0)</f>
        <v>0</v>
      </c>
      <c r="C1954" s="95">
        <f t="shared" si="114"/>
        <v>0</v>
      </c>
      <c r="D1954" s="95" t="s">
        <v>158</v>
      </c>
      <c r="E1954" s="95">
        <f t="shared" si="116"/>
        <v>0</v>
      </c>
      <c r="F1954" s="95">
        <v>10127</v>
      </c>
      <c r="G1954" s="95">
        <f t="shared" si="115"/>
        <v>0</v>
      </c>
      <c r="J1954" s="140" t="s">
        <v>75</v>
      </c>
      <c r="K1954" s="91">
        <f>_xlfn.XLOOKUP(J1954,'F U L L   S E T S  (-10%)'!T:T,'F U L L   S E T S  (-10%)'!G:G,0)+_xlfn.XLOOKUP(J1954,'M A C R O S'!R:R,'M A C R O S'!F:F,0)</f>
        <v>0</v>
      </c>
      <c r="L1954" s="139" t="s">
        <v>72</v>
      </c>
      <c r="M1954" s="91">
        <f>_xlfn.XLOOKUP(L1954,'F U L L   S E T S  (-10%)'!T:T,'F U L L   S E T S  (-10%)'!G:G,0)</f>
        <v>0</v>
      </c>
    </row>
    <row r="1955" spans="1:13" hidden="1" x14ac:dyDescent="0.2">
      <c r="A1955" s="95" t="s">
        <v>618</v>
      </c>
      <c r="B1955" s="95">
        <f>_xlfn.XLOOKUP(D1955,'M A C R O S'!R:R,'M A C R O S'!F:F,0)</f>
        <v>0</v>
      </c>
      <c r="C1955" s="95">
        <f t="shared" si="114"/>
        <v>0</v>
      </c>
      <c r="D1955" s="95" t="s">
        <v>160</v>
      </c>
      <c r="E1955" s="95">
        <f t="shared" si="116"/>
        <v>0</v>
      </c>
      <c r="F1955" s="95">
        <v>10127</v>
      </c>
      <c r="G1955" s="95">
        <f t="shared" si="115"/>
        <v>0</v>
      </c>
      <c r="J1955" s="140" t="s">
        <v>75</v>
      </c>
      <c r="K1955" s="91">
        <f>_xlfn.XLOOKUP(J1955,'F U L L   S E T S  (-10%)'!T:T,'F U L L   S E T S  (-10%)'!G:G,0)+_xlfn.XLOOKUP(J1955,'M A C R O S'!R:R,'M A C R O S'!F:F,0)</f>
        <v>0</v>
      </c>
      <c r="L1955" s="139" t="s">
        <v>72</v>
      </c>
      <c r="M1955" s="91">
        <f>_xlfn.XLOOKUP(L1955,'F U L L   S E T S  (-10%)'!T:T,'F U L L   S E T S  (-10%)'!G:G,0)</f>
        <v>0</v>
      </c>
    </row>
    <row r="1956" spans="1:13" hidden="1" x14ac:dyDescent="0.2">
      <c r="A1956" s="95" t="s">
        <v>618</v>
      </c>
      <c r="B1956" s="95">
        <f>_xlfn.XLOOKUP(D1956,'M A C R O S'!R:R,'M A C R O S'!F:F,0)</f>
        <v>0</v>
      </c>
      <c r="C1956" s="95">
        <f t="shared" si="114"/>
        <v>0</v>
      </c>
      <c r="D1956" s="95" t="s">
        <v>162</v>
      </c>
      <c r="E1956" s="95">
        <f t="shared" si="116"/>
        <v>0</v>
      </c>
      <c r="F1956" s="95">
        <v>10127</v>
      </c>
      <c r="G1956" s="95">
        <f t="shared" si="115"/>
        <v>0</v>
      </c>
      <c r="J1956" s="140" t="s">
        <v>75</v>
      </c>
      <c r="K1956" s="91">
        <f>_xlfn.XLOOKUP(J1956,'F U L L   S E T S  (-10%)'!T:T,'F U L L   S E T S  (-10%)'!G:G,0)+_xlfn.XLOOKUP(J1956,'M A C R O S'!R:R,'M A C R O S'!F:F,0)</f>
        <v>0</v>
      </c>
      <c r="L1956" s="139" t="s">
        <v>72</v>
      </c>
      <c r="M1956" s="91">
        <f>_xlfn.XLOOKUP(L1956,'F U L L   S E T S  (-10%)'!T:T,'F U L L   S E T S  (-10%)'!G:G,0)</f>
        <v>0</v>
      </c>
    </row>
    <row r="1957" spans="1:13" hidden="1" x14ac:dyDescent="0.2">
      <c r="A1957" s="95" t="s">
        <v>618</v>
      </c>
      <c r="B1957" s="95">
        <f>_xlfn.XLOOKUP(D1957,'M A C R O S'!R:R,'M A C R O S'!F:F,0)</f>
        <v>0</v>
      </c>
      <c r="C1957" s="95">
        <f t="shared" si="114"/>
        <v>0</v>
      </c>
      <c r="D1957" s="95" t="s">
        <v>164</v>
      </c>
      <c r="E1957" s="95">
        <f t="shared" si="116"/>
        <v>0</v>
      </c>
      <c r="F1957" s="95">
        <v>10127</v>
      </c>
      <c r="G1957" s="95">
        <f t="shared" si="115"/>
        <v>0</v>
      </c>
      <c r="J1957" s="140" t="s">
        <v>75</v>
      </c>
      <c r="K1957" s="91">
        <f>_xlfn.XLOOKUP(J1957,'F U L L   S E T S  (-10%)'!T:T,'F U L L   S E T S  (-10%)'!G:G,0)+_xlfn.XLOOKUP(J1957,'M A C R O S'!R:R,'M A C R O S'!F:F,0)</f>
        <v>0</v>
      </c>
      <c r="L1957" s="139" t="s">
        <v>72</v>
      </c>
      <c r="M1957" s="91">
        <f>_xlfn.XLOOKUP(L1957,'F U L L   S E T S  (-10%)'!T:T,'F U L L   S E T S  (-10%)'!G:G,0)</f>
        <v>0</v>
      </c>
    </row>
    <row r="1958" spans="1:13" hidden="1" x14ac:dyDescent="0.2">
      <c r="A1958" s="95" t="s">
        <v>618</v>
      </c>
      <c r="B1958" s="95">
        <f>_xlfn.XLOOKUP(D1958,'M A C R O S'!R:R,'M A C R O S'!F:F,0)</f>
        <v>0</v>
      </c>
      <c r="C1958" s="95">
        <f t="shared" si="114"/>
        <v>0</v>
      </c>
      <c r="D1958" s="95" t="s">
        <v>166</v>
      </c>
      <c r="E1958" s="95">
        <f t="shared" si="116"/>
        <v>0</v>
      </c>
      <c r="F1958" s="95">
        <v>10127</v>
      </c>
      <c r="G1958" s="95">
        <f t="shared" si="115"/>
        <v>0</v>
      </c>
      <c r="J1958" s="140" t="s">
        <v>75</v>
      </c>
      <c r="K1958" s="91">
        <f>_xlfn.XLOOKUP(J1958,'F U L L   S E T S  (-10%)'!T:T,'F U L L   S E T S  (-10%)'!G:G,0)+_xlfn.XLOOKUP(J1958,'M A C R O S'!R:R,'M A C R O S'!F:F,0)</f>
        <v>0</v>
      </c>
      <c r="L1958" s="139" t="s">
        <v>72</v>
      </c>
      <c r="M1958" s="91">
        <f>_xlfn.XLOOKUP(L1958,'F U L L   S E T S  (-10%)'!T:T,'F U L L   S E T S  (-10%)'!G:G,0)</f>
        <v>0</v>
      </c>
    </row>
    <row r="1959" spans="1:13" hidden="1" x14ac:dyDescent="0.2">
      <c r="A1959" s="161" t="s">
        <v>618</v>
      </c>
      <c r="B1959" s="161">
        <f>_xlfn.XLOOKUP(D1959,'M A C R O S'!R:R,'M A C R O S'!G:G,0)</f>
        <v>0</v>
      </c>
      <c r="C1959" s="161">
        <f t="shared" si="114"/>
        <v>0</v>
      </c>
      <c r="D1959" s="161" t="s">
        <v>132</v>
      </c>
      <c r="E1959" s="161">
        <f t="shared" si="116"/>
        <v>0</v>
      </c>
      <c r="F1959" s="161">
        <v>10129</v>
      </c>
      <c r="G1959" s="161">
        <f t="shared" si="115"/>
        <v>0</v>
      </c>
      <c r="J1959" s="140" t="s">
        <v>75</v>
      </c>
      <c r="K1959" s="91">
        <f>_xlfn.XLOOKUP(J1959,'F U L L   S E T S  (-10%)'!T:T,'F U L L   S E T S  (-10%)'!H:H,0)+_xlfn.XLOOKUP(J1959,'M A C R O S'!R:R,'M A C R O S'!G:G,0)</f>
        <v>0</v>
      </c>
      <c r="L1959" s="139" t="s">
        <v>72</v>
      </c>
      <c r="M1959" s="91">
        <f>_xlfn.XLOOKUP(L1959,'F U L L   S E T S  (-10%)'!T:T,'F U L L   S E T S  (-10%)'!H:H,0)</f>
        <v>0</v>
      </c>
    </row>
    <row r="1960" spans="1:13" hidden="1" x14ac:dyDescent="0.2">
      <c r="A1960" s="95" t="s">
        <v>618</v>
      </c>
      <c r="B1960" s="95">
        <f>_xlfn.XLOOKUP(D1960,'M A C R O S'!R:R,'M A C R O S'!G:G,0)</f>
        <v>0</v>
      </c>
      <c r="C1960" s="95">
        <f t="shared" si="114"/>
        <v>0</v>
      </c>
      <c r="D1960" s="95" t="s">
        <v>134</v>
      </c>
      <c r="E1960" s="95">
        <f t="shared" si="116"/>
        <v>0</v>
      </c>
      <c r="F1960" s="95">
        <v>10129</v>
      </c>
      <c r="G1960" s="95">
        <f t="shared" si="115"/>
        <v>0</v>
      </c>
      <c r="J1960" s="140" t="s">
        <v>75</v>
      </c>
      <c r="K1960" s="91">
        <f>_xlfn.XLOOKUP(J1960,'F U L L   S E T S  (-10%)'!T:T,'F U L L   S E T S  (-10%)'!H:H,0)+_xlfn.XLOOKUP(J1960,'M A C R O S'!R:R,'M A C R O S'!G:G,0)</f>
        <v>0</v>
      </c>
      <c r="L1960" s="139" t="s">
        <v>72</v>
      </c>
      <c r="M1960" s="91">
        <f>_xlfn.XLOOKUP(L1960,'F U L L   S E T S  (-10%)'!T:T,'F U L L   S E T S  (-10%)'!H:H,0)</f>
        <v>0</v>
      </c>
    </row>
    <row r="1961" spans="1:13" hidden="1" x14ac:dyDescent="0.2">
      <c r="A1961" s="95" t="s">
        <v>618</v>
      </c>
      <c r="B1961" s="95">
        <f>_xlfn.XLOOKUP(D1961,'M A C R O S'!R:R,'M A C R O S'!G:G,0)</f>
        <v>0</v>
      </c>
      <c r="C1961" s="95">
        <f t="shared" si="114"/>
        <v>0</v>
      </c>
      <c r="D1961" s="95" t="s">
        <v>136</v>
      </c>
      <c r="E1961" s="95">
        <f t="shared" si="116"/>
        <v>0</v>
      </c>
      <c r="F1961" s="95">
        <v>10129</v>
      </c>
      <c r="G1961" s="95">
        <f t="shared" si="115"/>
        <v>0</v>
      </c>
      <c r="J1961" s="140" t="s">
        <v>75</v>
      </c>
      <c r="K1961" s="91">
        <f>_xlfn.XLOOKUP(J1961,'F U L L   S E T S  (-10%)'!T:T,'F U L L   S E T S  (-10%)'!H:H,0)+_xlfn.XLOOKUP(J1961,'M A C R O S'!R:R,'M A C R O S'!G:G,0)</f>
        <v>0</v>
      </c>
      <c r="L1961" s="139" t="s">
        <v>72</v>
      </c>
      <c r="M1961" s="91">
        <f>_xlfn.XLOOKUP(L1961,'F U L L   S E T S  (-10%)'!T:T,'F U L L   S E T S  (-10%)'!H:H,0)</f>
        <v>0</v>
      </c>
    </row>
    <row r="1962" spans="1:13" hidden="1" x14ac:dyDescent="0.2">
      <c r="A1962" s="95" t="s">
        <v>618</v>
      </c>
      <c r="B1962" s="95">
        <f>_xlfn.XLOOKUP(D1962,'M A C R O S'!R:R,'M A C R O S'!G:G,0)</f>
        <v>0</v>
      </c>
      <c r="C1962" s="95">
        <f t="shared" si="114"/>
        <v>0</v>
      </c>
      <c r="D1962" s="95" t="s">
        <v>138</v>
      </c>
      <c r="E1962" s="95">
        <f t="shared" si="116"/>
        <v>0</v>
      </c>
      <c r="F1962" s="95">
        <v>10129</v>
      </c>
      <c r="G1962" s="95">
        <f t="shared" si="115"/>
        <v>0</v>
      </c>
      <c r="J1962" s="140" t="s">
        <v>75</v>
      </c>
      <c r="K1962" s="91">
        <f>_xlfn.XLOOKUP(J1962,'F U L L   S E T S  (-10%)'!T:T,'F U L L   S E T S  (-10%)'!H:H,0)+_xlfn.XLOOKUP(J1962,'M A C R O S'!R:R,'M A C R O S'!G:G,0)</f>
        <v>0</v>
      </c>
      <c r="L1962" s="139" t="s">
        <v>72</v>
      </c>
      <c r="M1962" s="91">
        <f>_xlfn.XLOOKUP(L1962,'F U L L   S E T S  (-10%)'!T:T,'F U L L   S E T S  (-10%)'!H:H,0)</f>
        <v>0</v>
      </c>
    </row>
    <row r="1963" spans="1:13" hidden="1" x14ac:dyDescent="0.2">
      <c r="A1963" s="95" t="s">
        <v>618</v>
      </c>
      <c r="B1963" s="95">
        <f>_xlfn.XLOOKUP(D1963,'M A C R O S'!R:R,'M A C R O S'!G:G,0)</f>
        <v>0</v>
      </c>
      <c r="C1963" s="95">
        <f t="shared" si="114"/>
        <v>0</v>
      </c>
      <c r="D1963" s="95" t="s">
        <v>140</v>
      </c>
      <c r="E1963" s="95">
        <f t="shared" si="116"/>
        <v>0</v>
      </c>
      <c r="F1963" s="95">
        <v>10129</v>
      </c>
      <c r="G1963" s="95">
        <f t="shared" si="115"/>
        <v>0</v>
      </c>
      <c r="J1963" s="140" t="s">
        <v>75</v>
      </c>
      <c r="K1963" s="91">
        <f>_xlfn.XLOOKUP(J1963,'F U L L   S E T S  (-10%)'!T:T,'F U L L   S E T S  (-10%)'!H:H,0)+_xlfn.XLOOKUP(J1963,'M A C R O S'!R:R,'M A C R O S'!G:G,0)</f>
        <v>0</v>
      </c>
      <c r="L1963" s="139" t="s">
        <v>72</v>
      </c>
      <c r="M1963" s="91">
        <f>_xlfn.XLOOKUP(L1963,'F U L L   S E T S  (-10%)'!T:T,'F U L L   S E T S  (-10%)'!H:H,0)</f>
        <v>0</v>
      </c>
    </row>
    <row r="1964" spans="1:13" hidden="1" x14ac:dyDescent="0.2">
      <c r="A1964" s="95" t="s">
        <v>618</v>
      </c>
      <c r="B1964" s="95">
        <f>_xlfn.XLOOKUP(D1964,'M A C R O S'!R:R,'M A C R O S'!G:G,0)</f>
        <v>0</v>
      </c>
      <c r="C1964" s="95">
        <f t="shared" si="114"/>
        <v>0</v>
      </c>
      <c r="D1964" s="95" t="s">
        <v>142</v>
      </c>
      <c r="E1964" s="95">
        <f t="shared" si="116"/>
        <v>0</v>
      </c>
      <c r="F1964" s="95">
        <v>10129</v>
      </c>
      <c r="G1964" s="95">
        <f t="shared" si="115"/>
        <v>0</v>
      </c>
      <c r="J1964" s="140" t="s">
        <v>75</v>
      </c>
      <c r="K1964" s="91">
        <f>_xlfn.XLOOKUP(J1964,'F U L L   S E T S  (-10%)'!T:T,'F U L L   S E T S  (-10%)'!H:H,0)+_xlfn.XLOOKUP(J1964,'M A C R O S'!R:R,'M A C R O S'!G:G,0)</f>
        <v>0</v>
      </c>
      <c r="L1964" s="139" t="s">
        <v>72</v>
      </c>
      <c r="M1964" s="91">
        <f>_xlfn.XLOOKUP(L1964,'F U L L   S E T S  (-10%)'!T:T,'F U L L   S E T S  (-10%)'!H:H,0)</f>
        <v>0</v>
      </c>
    </row>
    <row r="1965" spans="1:13" hidden="1" x14ac:dyDescent="0.2">
      <c r="A1965" s="95" t="s">
        <v>618</v>
      </c>
      <c r="B1965" s="95">
        <f>_xlfn.XLOOKUP(D1965,'M A C R O S'!R:R,'M A C R O S'!G:G,0)</f>
        <v>0</v>
      </c>
      <c r="C1965" s="95">
        <f t="shared" si="114"/>
        <v>0</v>
      </c>
      <c r="D1965" s="95" t="s">
        <v>144</v>
      </c>
      <c r="E1965" s="95">
        <f t="shared" si="116"/>
        <v>0</v>
      </c>
      <c r="F1965" s="95">
        <v>10129</v>
      </c>
      <c r="G1965" s="95">
        <f t="shared" si="115"/>
        <v>0</v>
      </c>
      <c r="J1965" s="140" t="s">
        <v>75</v>
      </c>
      <c r="K1965" s="91">
        <f>_xlfn.XLOOKUP(J1965,'F U L L   S E T S  (-10%)'!T:T,'F U L L   S E T S  (-10%)'!H:H,0)+_xlfn.XLOOKUP(J1965,'M A C R O S'!R:R,'M A C R O S'!G:G,0)</f>
        <v>0</v>
      </c>
      <c r="L1965" s="139" t="s">
        <v>72</v>
      </c>
      <c r="M1965" s="91">
        <f>_xlfn.XLOOKUP(L1965,'F U L L   S E T S  (-10%)'!T:T,'F U L L   S E T S  (-10%)'!H:H,0)</f>
        <v>0</v>
      </c>
    </row>
    <row r="1966" spans="1:13" hidden="1" x14ac:dyDescent="0.2">
      <c r="A1966" s="95" t="s">
        <v>618</v>
      </c>
      <c r="B1966" s="95">
        <f>_xlfn.XLOOKUP(D1966,'M A C R O S'!R:R,'M A C R O S'!G:G,0)</f>
        <v>0</v>
      </c>
      <c r="C1966" s="95">
        <f t="shared" si="114"/>
        <v>0</v>
      </c>
      <c r="D1966" s="95" t="s">
        <v>146</v>
      </c>
      <c r="E1966" s="95">
        <f t="shared" si="116"/>
        <v>0</v>
      </c>
      <c r="F1966" s="95">
        <v>10129</v>
      </c>
      <c r="G1966" s="95">
        <f t="shared" si="115"/>
        <v>0</v>
      </c>
      <c r="J1966" s="140" t="s">
        <v>75</v>
      </c>
      <c r="K1966" s="91">
        <f>_xlfn.XLOOKUP(J1966,'F U L L   S E T S  (-10%)'!T:T,'F U L L   S E T S  (-10%)'!H:H,0)+_xlfn.XLOOKUP(J1966,'M A C R O S'!R:R,'M A C R O S'!G:G,0)</f>
        <v>0</v>
      </c>
      <c r="L1966" s="139" t="s">
        <v>72</v>
      </c>
      <c r="M1966" s="91">
        <f>_xlfn.XLOOKUP(L1966,'F U L L   S E T S  (-10%)'!T:T,'F U L L   S E T S  (-10%)'!H:H,0)</f>
        <v>0</v>
      </c>
    </row>
    <row r="1967" spans="1:13" hidden="1" x14ac:dyDescent="0.2">
      <c r="A1967" s="95" t="s">
        <v>618</v>
      </c>
      <c r="B1967" s="95">
        <f>_xlfn.XLOOKUP(D1967,'M A C R O S'!R:R,'M A C R O S'!G:G,0)</f>
        <v>0</v>
      </c>
      <c r="C1967" s="95">
        <f t="shared" si="114"/>
        <v>0</v>
      </c>
      <c r="D1967" s="95" t="s">
        <v>148</v>
      </c>
      <c r="E1967" s="95">
        <f t="shared" si="116"/>
        <v>0</v>
      </c>
      <c r="F1967" s="95">
        <v>10129</v>
      </c>
      <c r="G1967" s="95">
        <f t="shared" si="115"/>
        <v>0</v>
      </c>
      <c r="J1967" s="140" t="s">
        <v>75</v>
      </c>
      <c r="K1967" s="91">
        <f>_xlfn.XLOOKUP(J1967,'F U L L   S E T S  (-10%)'!T:T,'F U L L   S E T S  (-10%)'!H:H,0)+_xlfn.XLOOKUP(J1967,'M A C R O S'!R:R,'M A C R O S'!G:G,0)</f>
        <v>0</v>
      </c>
      <c r="L1967" s="139" t="s">
        <v>72</v>
      </c>
      <c r="M1967" s="91">
        <f>_xlfn.XLOOKUP(L1967,'F U L L   S E T S  (-10%)'!T:T,'F U L L   S E T S  (-10%)'!H:H,0)</f>
        <v>0</v>
      </c>
    </row>
    <row r="1968" spans="1:13" hidden="1" x14ac:dyDescent="0.2">
      <c r="A1968" s="95" t="s">
        <v>618</v>
      </c>
      <c r="B1968" s="95">
        <f>_xlfn.XLOOKUP(D1968,'M A C R O S'!R:R,'M A C R O S'!G:G,0)</f>
        <v>0</v>
      </c>
      <c r="C1968" s="95">
        <f t="shared" si="114"/>
        <v>0</v>
      </c>
      <c r="D1968" s="95" t="s">
        <v>150</v>
      </c>
      <c r="E1968" s="95">
        <f t="shared" si="116"/>
        <v>0</v>
      </c>
      <c r="F1968" s="95">
        <v>10129</v>
      </c>
      <c r="G1968" s="95">
        <f t="shared" si="115"/>
        <v>0</v>
      </c>
      <c r="J1968" s="140" t="s">
        <v>75</v>
      </c>
      <c r="K1968" s="91">
        <f>_xlfn.XLOOKUP(J1968,'F U L L   S E T S  (-10%)'!T:T,'F U L L   S E T S  (-10%)'!H:H,0)+_xlfn.XLOOKUP(J1968,'M A C R O S'!R:R,'M A C R O S'!G:G,0)</f>
        <v>0</v>
      </c>
      <c r="L1968" s="139" t="s">
        <v>72</v>
      </c>
      <c r="M1968" s="91">
        <f>_xlfn.XLOOKUP(L1968,'F U L L   S E T S  (-10%)'!T:T,'F U L L   S E T S  (-10%)'!H:H,0)</f>
        <v>0</v>
      </c>
    </row>
    <row r="1969" spans="1:13" hidden="1" x14ac:dyDescent="0.2">
      <c r="A1969" s="95" t="s">
        <v>618</v>
      </c>
      <c r="B1969" s="95">
        <f>_xlfn.XLOOKUP(D1969,'M A C R O S'!R:R,'M A C R O S'!G:G,0)</f>
        <v>0</v>
      </c>
      <c r="C1969" s="95">
        <f t="shared" si="114"/>
        <v>0</v>
      </c>
      <c r="D1969" s="95" t="s">
        <v>152</v>
      </c>
      <c r="E1969" s="95">
        <f t="shared" si="116"/>
        <v>0</v>
      </c>
      <c r="F1969" s="95">
        <v>10129</v>
      </c>
      <c r="G1969" s="95">
        <f t="shared" si="115"/>
        <v>0</v>
      </c>
      <c r="J1969" s="140" t="s">
        <v>75</v>
      </c>
      <c r="K1969" s="91">
        <f>_xlfn.XLOOKUP(J1969,'F U L L   S E T S  (-10%)'!T:T,'F U L L   S E T S  (-10%)'!H:H,0)+_xlfn.XLOOKUP(J1969,'M A C R O S'!R:R,'M A C R O S'!G:G,0)</f>
        <v>0</v>
      </c>
      <c r="L1969" s="139" t="s">
        <v>72</v>
      </c>
      <c r="M1969" s="91">
        <f>_xlfn.XLOOKUP(L1969,'F U L L   S E T S  (-10%)'!T:T,'F U L L   S E T S  (-10%)'!H:H,0)</f>
        <v>0</v>
      </c>
    </row>
    <row r="1970" spans="1:13" hidden="1" x14ac:dyDescent="0.2">
      <c r="A1970" s="95" t="s">
        <v>618</v>
      </c>
      <c r="B1970" s="95">
        <f>_xlfn.XLOOKUP(D1970,'M A C R O S'!R:R,'M A C R O S'!G:G,0)</f>
        <v>0</v>
      </c>
      <c r="C1970" s="95">
        <f t="shared" ref="C1970:C2033" si="117">SUM(K1970,M1970)</f>
        <v>0</v>
      </c>
      <c r="D1970" s="95" t="s">
        <v>154</v>
      </c>
      <c r="E1970" s="95">
        <f t="shared" si="116"/>
        <v>0</v>
      </c>
      <c r="F1970" s="95">
        <v>10129</v>
      </c>
      <c r="G1970" s="95">
        <f t="shared" si="115"/>
        <v>0</v>
      </c>
      <c r="J1970" s="140" t="s">
        <v>75</v>
      </c>
      <c r="K1970" s="91">
        <f>_xlfn.XLOOKUP(J1970,'F U L L   S E T S  (-10%)'!T:T,'F U L L   S E T S  (-10%)'!H:H,0)+_xlfn.XLOOKUP(J1970,'M A C R O S'!R:R,'M A C R O S'!G:G,0)</f>
        <v>0</v>
      </c>
      <c r="L1970" s="139" t="s">
        <v>72</v>
      </c>
      <c r="M1970" s="91">
        <f>_xlfn.XLOOKUP(L1970,'F U L L   S E T S  (-10%)'!T:T,'F U L L   S E T S  (-10%)'!H:H,0)</f>
        <v>0</v>
      </c>
    </row>
    <row r="1971" spans="1:13" hidden="1" x14ac:dyDescent="0.2">
      <c r="A1971" s="95" t="s">
        <v>618</v>
      </c>
      <c r="B1971" s="95">
        <f>_xlfn.XLOOKUP(D1971,'M A C R O S'!R:R,'M A C R O S'!G:G,0)</f>
        <v>0</v>
      </c>
      <c r="C1971" s="95">
        <f t="shared" si="117"/>
        <v>0</v>
      </c>
      <c r="D1971" s="95" t="s">
        <v>156</v>
      </c>
      <c r="E1971" s="95">
        <f t="shared" si="116"/>
        <v>0</v>
      </c>
      <c r="F1971" s="95">
        <v>10129</v>
      </c>
      <c r="G1971" s="95">
        <f t="shared" si="115"/>
        <v>0</v>
      </c>
      <c r="J1971" s="140" t="s">
        <v>75</v>
      </c>
      <c r="K1971" s="91">
        <f>_xlfn.XLOOKUP(J1971,'F U L L   S E T S  (-10%)'!T:T,'F U L L   S E T S  (-10%)'!H:H,0)+_xlfn.XLOOKUP(J1971,'M A C R O S'!R:R,'M A C R O S'!G:G,0)</f>
        <v>0</v>
      </c>
      <c r="L1971" s="139" t="s">
        <v>72</v>
      </c>
      <c r="M1971" s="91">
        <f>_xlfn.XLOOKUP(L1971,'F U L L   S E T S  (-10%)'!T:T,'F U L L   S E T S  (-10%)'!H:H,0)</f>
        <v>0</v>
      </c>
    </row>
    <row r="1972" spans="1:13" hidden="1" x14ac:dyDescent="0.2">
      <c r="A1972" s="95" t="s">
        <v>618</v>
      </c>
      <c r="B1972" s="95">
        <f>_xlfn.XLOOKUP(D1972,'M A C R O S'!R:R,'M A C R O S'!G:G,0)</f>
        <v>0</v>
      </c>
      <c r="C1972" s="95">
        <f t="shared" si="117"/>
        <v>0</v>
      </c>
      <c r="D1972" s="95" t="s">
        <v>158</v>
      </c>
      <c r="E1972" s="95">
        <f t="shared" si="116"/>
        <v>0</v>
      </c>
      <c r="F1972" s="95">
        <v>10129</v>
      </c>
      <c r="G1972" s="95">
        <f t="shared" si="115"/>
        <v>0</v>
      </c>
      <c r="J1972" s="140" t="s">
        <v>75</v>
      </c>
      <c r="K1972" s="91">
        <f>_xlfn.XLOOKUP(J1972,'F U L L   S E T S  (-10%)'!T:T,'F U L L   S E T S  (-10%)'!H:H,0)+_xlfn.XLOOKUP(J1972,'M A C R O S'!R:R,'M A C R O S'!G:G,0)</f>
        <v>0</v>
      </c>
      <c r="L1972" s="139" t="s">
        <v>72</v>
      </c>
      <c r="M1972" s="91">
        <f>_xlfn.XLOOKUP(L1972,'F U L L   S E T S  (-10%)'!T:T,'F U L L   S E T S  (-10%)'!H:H,0)</f>
        <v>0</v>
      </c>
    </row>
    <row r="1973" spans="1:13" hidden="1" x14ac:dyDescent="0.2">
      <c r="A1973" s="95" t="s">
        <v>618</v>
      </c>
      <c r="B1973" s="95">
        <f>_xlfn.XLOOKUP(D1973,'M A C R O S'!R:R,'M A C R O S'!G:G,0)</f>
        <v>0</v>
      </c>
      <c r="C1973" s="95">
        <f t="shared" si="117"/>
        <v>0</v>
      </c>
      <c r="D1973" s="95" t="s">
        <v>160</v>
      </c>
      <c r="E1973" s="95">
        <f t="shared" si="116"/>
        <v>0</v>
      </c>
      <c r="F1973" s="95">
        <v>10129</v>
      </c>
      <c r="G1973" s="95">
        <f t="shared" si="115"/>
        <v>0</v>
      </c>
      <c r="J1973" s="140" t="s">
        <v>75</v>
      </c>
      <c r="K1973" s="91">
        <f>_xlfn.XLOOKUP(J1973,'F U L L   S E T S  (-10%)'!T:T,'F U L L   S E T S  (-10%)'!H:H,0)+_xlfn.XLOOKUP(J1973,'M A C R O S'!R:R,'M A C R O S'!G:G,0)</f>
        <v>0</v>
      </c>
      <c r="L1973" s="139" t="s">
        <v>72</v>
      </c>
      <c r="M1973" s="91">
        <f>_xlfn.XLOOKUP(L1973,'F U L L   S E T S  (-10%)'!T:T,'F U L L   S E T S  (-10%)'!H:H,0)</f>
        <v>0</v>
      </c>
    </row>
    <row r="1974" spans="1:13" hidden="1" x14ac:dyDescent="0.2">
      <c r="A1974" s="95" t="s">
        <v>618</v>
      </c>
      <c r="B1974" s="95">
        <f>_xlfn.XLOOKUP(D1974,'M A C R O S'!R:R,'M A C R O S'!G:G,0)</f>
        <v>0</v>
      </c>
      <c r="C1974" s="95">
        <f t="shared" si="117"/>
        <v>0</v>
      </c>
      <c r="D1974" s="95" t="s">
        <v>162</v>
      </c>
      <c r="E1974" s="95">
        <f t="shared" si="116"/>
        <v>0</v>
      </c>
      <c r="F1974" s="95">
        <v>10129</v>
      </c>
      <c r="G1974" s="95">
        <f t="shared" si="115"/>
        <v>0</v>
      </c>
      <c r="J1974" s="140" t="s">
        <v>75</v>
      </c>
      <c r="K1974" s="91">
        <f>_xlfn.XLOOKUP(J1974,'F U L L   S E T S  (-10%)'!T:T,'F U L L   S E T S  (-10%)'!H:H,0)+_xlfn.XLOOKUP(J1974,'M A C R O S'!R:R,'M A C R O S'!G:G,0)</f>
        <v>0</v>
      </c>
      <c r="L1974" s="139" t="s">
        <v>72</v>
      </c>
      <c r="M1974" s="91">
        <f>_xlfn.XLOOKUP(L1974,'F U L L   S E T S  (-10%)'!T:T,'F U L L   S E T S  (-10%)'!H:H,0)</f>
        <v>0</v>
      </c>
    </row>
    <row r="1975" spans="1:13" hidden="1" x14ac:dyDescent="0.2">
      <c r="A1975" s="95" t="s">
        <v>618</v>
      </c>
      <c r="B1975" s="95">
        <f>_xlfn.XLOOKUP(D1975,'M A C R O S'!R:R,'M A C R O S'!G:G,0)</f>
        <v>0</v>
      </c>
      <c r="C1975" s="95">
        <f t="shared" si="117"/>
        <v>0</v>
      </c>
      <c r="D1975" s="95" t="s">
        <v>164</v>
      </c>
      <c r="E1975" s="95">
        <f t="shared" si="116"/>
        <v>0</v>
      </c>
      <c r="F1975" s="95">
        <v>10129</v>
      </c>
      <c r="G1975" s="95">
        <f t="shared" si="115"/>
        <v>0</v>
      </c>
      <c r="J1975" s="140" t="s">
        <v>75</v>
      </c>
      <c r="K1975" s="91">
        <f>_xlfn.XLOOKUP(J1975,'F U L L   S E T S  (-10%)'!T:T,'F U L L   S E T S  (-10%)'!H:H,0)+_xlfn.XLOOKUP(J1975,'M A C R O S'!R:R,'M A C R O S'!G:G,0)</f>
        <v>0</v>
      </c>
      <c r="L1975" s="139" t="s">
        <v>72</v>
      </c>
      <c r="M1975" s="91">
        <f>_xlfn.XLOOKUP(L1975,'F U L L   S E T S  (-10%)'!T:T,'F U L L   S E T S  (-10%)'!H:H,0)</f>
        <v>0</v>
      </c>
    </row>
    <row r="1976" spans="1:13" hidden="1" x14ac:dyDescent="0.2">
      <c r="A1976" s="95" t="s">
        <v>618</v>
      </c>
      <c r="B1976" s="95">
        <f>_xlfn.XLOOKUP(D1976,'M A C R O S'!R:R,'M A C R O S'!G:G,0)</f>
        <v>0</v>
      </c>
      <c r="C1976" s="95">
        <f t="shared" si="117"/>
        <v>0</v>
      </c>
      <c r="D1976" s="95" t="s">
        <v>166</v>
      </c>
      <c r="E1976" s="95">
        <f t="shared" si="116"/>
        <v>0</v>
      </c>
      <c r="F1976" s="95">
        <v>10129</v>
      </c>
      <c r="G1976" s="95">
        <f t="shared" si="115"/>
        <v>0</v>
      </c>
      <c r="J1976" s="140" t="s">
        <v>75</v>
      </c>
      <c r="K1976" s="91">
        <f>_xlfn.XLOOKUP(J1976,'F U L L   S E T S  (-10%)'!T:T,'F U L L   S E T S  (-10%)'!H:H,0)+_xlfn.XLOOKUP(J1976,'M A C R O S'!R:R,'M A C R O S'!G:G,0)</f>
        <v>0</v>
      </c>
      <c r="L1976" s="139" t="s">
        <v>72</v>
      </c>
      <c r="M1976" s="91">
        <f>_xlfn.XLOOKUP(L1976,'F U L L   S E T S  (-10%)'!T:T,'F U L L   S E T S  (-10%)'!H:H,0)</f>
        <v>0</v>
      </c>
    </row>
    <row r="1977" spans="1:13" hidden="1" x14ac:dyDescent="0.2">
      <c r="A1977" s="161" t="s">
        <v>618</v>
      </c>
      <c r="B1977" s="161">
        <f>_xlfn.XLOOKUP(D1977,'M A C R O S'!R:R,'M A C R O S'!H:H,0)</f>
        <v>0</v>
      </c>
      <c r="C1977" s="161">
        <f t="shared" si="117"/>
        <v>0</v>
      </c>
      <c r="D1977" s="161" t="s">
        <v>132</v>
      </c>
      <c r="E1977" s="161">
        <f t="shared" si="116"/>
        <v>0</v>
      </c>
      <c r="F1977" s="161">
        <v>10130</v>
      </c>
      <c r="G1977" s="161">
        <f t="shared" si="115"/>
        <v>0</v>
      </c>
      <c r="J1977" s="140" t="s">
        <v>75</v>
      </c>
      <c r="K1977" s="91">
        <f>_xlfn.XLOOKUP(J1977,'F U L L   S E T S  (-10%)'!T:T,'F U L L   S E T S  (-10%)'!I:I,0)+_xlfn.XLOOKUP(J1977,'M A C R O S'!R:R,'M A C R O S'!H:H,0)</f>
        <v>0</v>
      </c>
      <c r="L1977" s="139" t="s">
        <v>72</v>
      </c>
      <c r="M1977" s="91">
        <f>_xlfn.XLOOKUP(L1977,'F U L L   S E T S  (-10%)'!T:T,'F U L L   S E T S  (-10%)'!I:I,0)</f>
        <v>0</v>
      </c>
    </row>
    <row r="1978" spans="1:13" hidden="1" x14ac:dyDescent="0.2">
      <c r="A1978" s="95" t="s">
        <v>618</v>
      </c>
      <c r="B1978" s="95">
        <f>_xlfn.XLOOKUP(D1978,'M A C R O S'!R:R,'M A C R O S'!H:H,0)</f>
        <v>0</v>
      </c>
      <c r="C1978" s="95">
        <f t="shared" si="117"/>
        <v>0</v>
      </c>
      <c r="D1978" s="95" t="s">
        <v>134</v>
      </c>
      <c r="E1978" s="95">
        <f t="shared" si="116"/>
        <v>0</v>
      </c>
      <c r="F1978" s="95">
        <v>10130</v>
      </c>
      <c r="G1978" s="95">
        <f t="shared" si="115"/>
        <v>0</v>
      </c>
      <c r="J1978" s="140" t="s">
        <v>75</v>
      </c>
      <c r="K1978" s="91">
        <f>_xlfn.XLOOKUP(J1978,'F U L L   S E T S  (-10%)'!T:T,'F U L L   S E T S  (-10%)'!I:I,0)+_xlfn.XLOOKUP(J1978,'M A C R O S'!R:R,'M A C R O S'!H:H,0)</f>
        <v>0</v>
      </c>
      <c r="L1978" s="139" t="s">
        <v>72</v>
      </c>
      <c r="M1978" s="91">
        <f>_xlfn.XLOOKUP(L1978,'F U L L   S E T S  (-10%)'!T:T,'F U L L   S E T S  (-10%)'!I:I,0)</f>
        <v>0</v>
      </c>
    </row>
    <row r="1979" spans="1:13" hidden="1" x14ac:dyDescent="0.2">
      <c r="A1979" s="95" t="s">
        <v>618</v>
      </c>
      <c r="B1979" s="95">
        <f>_xlfn.XLOOKUP(D1979,'M A C R O S'!R:R,'M A C R O S'!H:H,0)</f>
        <v>0</v>
      </c>
      <c r="C1979" s="95">
        <f t="shared" si="117"/>
        <v>0</v>
      </c>
      <c r="D1979" s="95" t="s">
        <v>136</v>
      </c>
      <c r="E1979" s="95">
        <f t="shared" si="116"/>
        <v>0</v>
      </c>
      <c r="F1979" s="95">
        <v>10130</v>
      </c>
      <c r="G1979" s="95">
        <f t="shared" si="115"/>
        <v>0</v>
      </c>
      <c r="J1979" s="140" t="s">
        <v>75</v>
      </c>
      <c r="K1979" s="91">
        <f>_xlfn.XLOOKUP(J1979,'F U L L   S E T S  (-10%)'!T:T,'F U L L   S E T S  (-10%)'!I:I,0)+_xlfn.XLOOKUP(J1979,'M A C R O S'!R:R,'M A C R O S'!H:H,0)</f>
        <v>0</v>
      </c>
      <c r="L1979" s="139" t="s">
        <v>72</v>
      </c>
      <c r="M1979" s="91">
        <f>_xlfn.XLOOKUP(L1979,'F U L L   S E T S  (-10%)'!T:T,'F U L L   S E T S  (-10%)'!I:I,0)</f>
        <v>0</v>
      </c>
    </row>
    <row r="1980" spans="1:13" hidden="1" x14ac:dyDescent="0.2">
      <c r="A1980" s="95" t="s">
        <v>618</v>
      </c>
      <c r="B1980" s="95">
        <f>_xlfn.XLOOKUP(D1980,'M A C R O S'!R:R,'M A C R O S'!H:H,0)</f>
        <v>0</v>
      </c>
      <c r="C1980" s="95">
        <f t="shared" si="117"/>
        <v>0</v>
      </c>
      <c r="D1980" s="95" t="s">
        <v>138</v>
      </c>
      <c r="E1980" s="95">
        <f t="shared" si="116"/>
        <v>0</v>
      </c>
      <c r="F1980" s="95">
        <v>10130</v>
      </c>
      <c r="G1980" s="95">
        <f t="shared" si="115"/>
        <v>0</v>
      </c>
      <c r="J1980" s="140" t="s">
        <v>75</v>
      </c>
      <c r="K1980" s="91">
        <f>_xlfn.XLOOKUP(J1980,'F U L L   S E T S  (-10%)'!T:T,'F U L L   S E T S  (-10%)'!I:I,0)+_xlfn.XLOOKUP(J1980,'M A C R O S'!R:R,'M A C R O S'!H:H,0)</f>
        <v>0</v>
      </c>
      <c r="L1980" s="139" t="s">
        <v>72</v>
      </c>
      <c r="M1980" s="91">
        <f>_xlfn.XLOOKUP(L1980,'F U L L   S E T S  (-10%)'!T:T,'F U L L   S E T S  (-10%)'!I:I,0)</f>
        <v>0</v>
      </c>
    </row>
    <row r="1981" spans="1:13" hidden="1" x14ac:dyDescent="0.2">
      <c r="A1981" s="95" t="s">
        <v>618</v>
      </c>
      <c r="B1981" s="95">
        <f>_xlfn.XLOOKUP(D1981,'M A C R O S'!R:R,'M A C R O S'!H:H,0)</f>
        <v>0</v>
      </c>
      <c r="C1981" s="95">
        <f t="shared" si="117"/>
        <v>0</v>
      </c>
      <c r="D1981" s="95" t="s">
        <v>140</v>
      </c>
      <c r="E1981" s="95">
        <f t="shared" si="116"/>
        <v>0</v>
      </c>
      <c r="F1981" s="95">
        <v>10130</v>
      </c>
      <c r="G1981" s="95">
        <f t="shared" si="115"/>
        <v>0</v>
      </c>
      <c r="J1981" s="140" t="s">
        <v>75</v>
      </c>
      <c r="K1981" s="91">
        <f>_xlfn.XLOOKUP(J1981,'F U L L   S E T S  (-10%)'!T:T,'F U L L   S E T S  (-10%)'!I:I,0)+_xlfn.XLOOKUP(J1981,'M A C R O S'!R:R,'M A C R O S'!H:H,0)</f>
        <v>0</v>
      </c>
      <c r="L1981" s="139" t="s">
        <v>72</v>
      </c>
      <c r="M1981" s="91">
        <f>_xlfn.XLOOKUP(L1981,'F U L L   S E T S  (-10%)'!T:T,'F U L L   S E T S  (-10%)'!I:I,0)</f>
        <v>0</v>
      </c>
    </row>
    <row r="1982" spans="1:13" hidden="1" x14ac:dyDescent="0.2">
      <c r="A1982" s="95" t="s">
        <v>618</v>
      </c>
      <c r="B1982" s="95">
        <f>_xlfn.XLOOKUP(D1982,'M A C R O S'!R:R,'M A C R O S'!H:H,0)</f>
        <v>0</v>
      </c>
      <c r="C1982" s="95">
        <f t="shared" si="117"/>
        <v>0</v>
      </c>
      <c r="D1982" s="95" t="s">
        <v>142</v>
      </c>
      <c r="E1982" s="95">
        <f t="shared" si="116"/>
        <v>0</v>
      </c>
      <c r="F1982" s="95">
        <v>10130</v>
      </c>
      <c r="G1982" s="95">
        <f t="shared" si="115"/>
        <v>0</v>
      </c>
      <c r="J1982" s="140" t="s">
        <v>75</v>
      </c>
      <c r="K1982" s="91">
        <f>_xlfn.XLOOKUP(J1982,'F U L L   S E T S  (-10%)'!T:T,'F U L L   S E T S  (-10%)'!I:I,0)+_xlfn.XLOOKUP(J1982,'M A C R O S'!R:R,'M A C R O S'!H:H,0)</f>
        <v>0</v>
      </c>
      <c r="L1982" s="139" t="s">
        <v>72</v>
      </c>
      <c r="M1982" s="91">
        <f>_xlfn.XLOOKUP(L1982,'F U L L   S E T S  (-10%)'!T:T,'F U L L   S E T S  (-10%)'!I:I,0)</f>
        <v>0</v>
      </c>
    </row>
    <row r="1983" spans="1:13" hidden="1" x14ac:dyDescent="0.2">
      <c r="A1983" s="95" t="s">
        <v>618</v>
      </c>
      <c r="B1983" s="95">
        <f>_xlfn.XLOOKUP(D1983,'M A C R O S'!R:R,'M A C R O S'!H:H,0)</f>
        <v>0</v>
      </c>
      <c r="C1983" s="95">
        <f t="shared" si="117"/>
        <v>0</v>
      </c>
      <c r="D1983" s="95" t="s">
        <v>144</v>
      </c>
      <c r="E1983" s="95">
        <f t="shared" si="116"/>
        <v>0</v>
      </c>
      <c r="F1983" s="95">
        <v>10130</v>
      </c>
      <c r="G1983" s="95">
        <f t="shared" si="115"/>
        <v>0</v>
      </c>
      <c r="J1983" s="140" t="s">
        <v>75</v>
      </c>
      <c r="K1983" s="91">
        <f>_xlfn.XLOOKUP(J1983,'F U L L   S E T S  (-10%)'!T:T,'F U L L   S E T S  (-10%)'!I:I,0)+_xlfn.XLOOKUP(J1983,'M A C R O S'!R:R,'M A C R O S'!H:H,0)</f>
        <v>0</v>
      </c>
      <c r="L1983" s="139" t="s">
        <v>72</v>
      </c>
      <c r="M1983" s="91">
        <f>_xlfn.XLOOKUP(L1983,'F U L L   S E T S  (-10%)'!T:T,'F U L L   S E T S  (-10%)'!I:I,0)</f>
        <v>0</v>
      </c>
    </row>
    <row r="1984" spans="1:13" hidden="1" x14ac:dyDescent="0.2">
      <c r="A1984" s="95" t="s">
        <v>618</v>
      </c>
      <c r="B1984" s="95">
        <f>_xlfn.XLOOKUP(D1984,'M A C R O S'!R:R,'M A C R O S'!H:H,0)</f>
        <v>0</v>
      </c>
      <c r="C1984" s="95">
        <f t="shared" si="117"/>
        <v>0</v>
      </c>
      <c r="D1984" s="95" t="s">
        <v>146</v>
      </c>
      <c r="E1984" s="95">
        <f t="shared" si="116"/>
        <v>0</v>
      </c>
      <c r="F1984" s="95">
        <v>10130</v>
      </c>
      <c r="G1984" s="95">
        <f t="shared" si="115"/>
        <v>0</v>
      </c>
      <c r="J1984" s="140" t="s">
        <v>75</v>
      </c>
      <c r="K1984" s="91">
        <f>_xlfn.XLOOKUP(J1984,'F U L L   S E T S  (-10%)'!T:T,'F U L L   S E T S  (-10%)'!I:I,0)+_xlfn.XLOOKUP(J1984,'M A C R O S'!R:R,'M A C R O S'!H:H,0)</f>
        <v>0</v>
      </c>
      <c r="L1984" s="139" t="s">
        <v>72</v>
      </c>
      <c r="M1984" s="91">
        <f>_xlfn.XLOOKUP(L1984,'F U L L   S E T S  (-10%)'!T:T,'F U L L   S E T S  (-10%)'!I:I,0)</f>
        <v>0</v>
      </c>
    </row>
    <row r="1985" spans="1:13" hidden="1" x14ac:dyDescent="0.2">
      <c r="A1985" s="95" t="s">
        <v>618</v>
      </c>
      <c r="B1985" s="95">
        <f>_xlfn.XLOOKUP(D1985,'M A C R O S'!R:R,'M A C R O S'!H:H,0)</f>
        <v>0</v>
      </c>
      <c r="C1985" s="95">
        <f t="shared" si="117"/>
        <v>0</v>
      </c>
      <c r="D1985" s="95" t="s">
        <v>148</v>
      </c>
      <c r="E1985" s="95">
        <f t="shared" si="116"/>
        <v>0</v>
      </c>
      <c r="F1985" s="95">
        <v>10130</v>
      </c>
      <c r="G1985" s="95">
        <f t="shared" si="115"/>
        <v>0</v>
      </c>
      <c r="J1985" s="140" t="s">
        <v>75</v>
      </c>
      <c r="K1985" s="91">
        <f>_xlfn.XLOOKUP(J1985,'F U L L   S E T S  (-10%)'!T:T,'F U L L   S E T S  (-10%)'!I:I,0)+_xlfn.XLOOKUP(J1985,'M A C R O S'!R:R,'M A C R O S'!H:H,0)</f>
        <v>0</v>
      </c>
      <c r="L1985" s="139" t="s">
        <v>72</v>
      </c>
      <c r="M1985" s="91">
        <f>_xlfn.XLOOKUP(L1985,'F U L L   S E T S  (-10%)'!T:T,'F U L L   S E T S  (-10%)'!I:I,0)</f>
        <v>0</v>
      </c>
    </row>
    <row r="1986" spans="1:13" hidden="1" x14ac:dyDescent="0.2">
      <c r="A1986" s="95" t="s">
        <v>618</v>
      </c>
      <c r="B1986" s="95">
        <f>_xlfn.XLOOKUP(D1986,'M A C R O S'!R:R,'M A C R O S'!H:H,0)</f>
        <v>0</v>
      </c>
      <c r="C1986" s="95">
        <f t="shared" si="117"/>
        <v>0</v>
      </c>
      <c r="D1986" s="95" t="s">
        <v>150</v>
      </c>
      <c r="E1986" s="95">
        <f t="shared" si="116"/>
        <v>0</v>
      </c>
      <c r="F1986" s="95">
        <v>10130</v>
      </c>
      <c r="G1986" s="95">
        <f t="shared" ref="G1986:G2049" si="118">IF(C1986&gt;0,10*C1986/E1986,0)</f>
        <v>0</v>
      </c>
      <c r="J1986" s="140" t="s">
        <v>75</v>
      </c>
      <c r="K1986" s="91">
        <f>_xlfn.XLOOKUP(J1986,'F U L L   S E T S  (-10%)'!T:T,'F U L L   S E T S  (-10%)'!I:I,0)+_xlfn.XLOOKUP(J1986,'M A C R O S'!R:R,'M A C R O S'!H:H,0)</f>
        <v>0</v>
      </c>
      <c r="L1986" s="139" t="s">
        <v>72</v>
      </c>
      <c r="M1986" s="91">
        <f>_xlfn.XLOOKUP(L1986,'F U L L   S E T S  (-10%)'!T:T,'F U L L   S E T S  (-10%)'!I:I,0)</f>
        <v>0</v>
      </c>
    </row>
    <row r="1987" spans="1:13" hidden="1" x14ac:dyDescent="0.2">
      <c r="A1987" s="95" t="s">
        <v>618</v>
      </c>
      <c r="B1987" s="95">
        <f>_xlfn.XLOOKUP(D1987,'M A C R O S'!R:R,'M A C R O S'!H:H,0)</f>
        <v>0</v>
      </c>
      <c r="C1987" s="95">
        <f t="shared" si="117"/>
        <v>0</v>
      </c>
      <c r="D1987" s="95" t="s">
        <v>152</v>
      </c>
      <c r="E1987" s="95">
        <f t="shared" si="116"/>
        <v>0</v>
      </c>
      <c r="F1987" s="95">
        <v>10130</v>
      </c>
      <c r="G1987" s="95">
        <f t="shared" si="118"/>
        <v>0</v>
      </c>
      <c r="J1987" s="140" t="s">
        <v>75</v>
      </c>
      <c r="K1987" s="91">
        <f>_xlfn.XLOOKUP(J1987,'F U L L   S E T S  (-10%)'!T:T,'F U L L   S E T S  (-10%)'!I:I,0)+_xlfn.XLOOKUP(J1987,'M A C R O S'!R:R,'M A C R O S'!H:H,0)</f>
        <v>0</v>
      </c>
      <c r="L1987" s="139" t="s">
        <v>72</v>
      </c>
      <c r="M1987" s="91">
        <f>_xlfn.XLOOKUP(L1987,'F U L L   S E T S  (-10%)'!T:T,'F U L L   S E T S  (-10%)'!I:I,0)</f>
        <v>0</v>
      </c>
    </row>
    <row r="1988" spans="1:13" hidden="1" x14ac:dyDescent="0.2">
      <c r="A1988" s="95" t="s">
        <v>618</v>
      </c>
      <c r="B1988" s="95">
        <f>_xlfn.XLOOKUP(D1988,'M A C R O S'!R:R,'M A C R O S'!H:H,0)</f>
        <v>0</v>
      </c>
      <c r="C1988" s="95">
        <f t="shared" si="117"/>
        <v>0</v>
      </c>
      <c r="D1988" s="95" t="s">
        <v>154</v>
      </c>
      <c r="E1988" s="95">
        <f t="shared" si="116"/>
        <v>0</v>
      </c>
      <c r="F1988" s="95">
        <v>10130</v>
      </c>
      <c r="G1988" s="95">
        <f t="shared" si="118"/>
        <v>0</v>
      </c>
      <c r="J1988" s="140" t="s">
        <v>75</v>
      </c>
      <c r="K1988" s="91">
        <f>_xlfn.XLOOKUP(J1988,'F U L L   S E T S  (-10%)'!T:T,'F U L L   S E T S  (-10%)'!I:I,0)+_xlfn.XLOOKUP(J1988,'M A C R O S'!R:R,'M A C R O S'!H:H,0)</f>
        <v>0</v>
      </c>
      <c r="L1988" s="139" t="s">
        <v>72</v>
      </c>
      <c r="M1988" s="91">
        <f>_xlfn.XLOOKUP(L1988,'F U L L   S E T S  (-10%)'!T:T,'F U L L   S E T S  (-10%)'!I:I,0)</f>
        <v>0</v>
      </c>
    </row>
    <row r="1989" spans="1:13" hidden="1" x14ac:dyDescent="0.2">
      <c r="A1989" s="95" t="s">
        <v>618</v>
      </c>
      <c r="B1989" s="95">
        <f>_xlfn.XLOOKUP(D1989,'M A C R O S'!R:R,'M A C R O S'!H:H,0)</f>
        <v>0</v>
      </c>
      <c r="C1989" s="95">
        <f t="shared" si="117"/>
        <v>0</v>
      </c>
      <c r="D1989" s="95" t="s">
        <v>156</v>
      </c>
      <c r="E1989" s="95">
        <f t="shared" si="116"/>
        <v>0</v>
      </c>
      <c r="F1989" s="95">
        <v>10130</v>
      </c>
      <c r="G1989" s="95">
        <f t="shared" si="118"/>
        <v>0</v>
      </c>
      <c r="J1989" s="140" t="s">
        <v>75</v>
      </c>
      <c r="K1989" s="91">
        <f>_xlfn.XLOOKUP(J1989,'F U L L   S E T S  (-10%)'!T:T,'F U L L   S E T S  (-10%)'!I:I,0)+_xlfn.XLOOKUP(J1989,'M A C R O S'!R:R,'M A C R O S'!H:H,0)</f>
        <v>0</v>
      </c>
      <c r="L1989" s="139" t="s">
        <v>72</v>
      </c>
      <c r="M1989" s="91">
        <f>_xlfn.XLOOKUP(L1989,'F U L L   S E T S  (-10%)'!T:T,'F U L L   S E T S  (-10%)'!I:I,0)</f>
        <v>0</v>
      </c>
    </row>
    <row r="1990" spans="1:13" hidden="1" x14ac:dyDescent="0.2">
      <c r="A1990" s="95" t="s">
        <v>618</v>
      </c>
      <c r="B1990" s="95">
        <f>_xlfn.XLOOKUP(D1990,'M A C R O S'!R:R,'M A C R O S'!H:H,0)</f>
        <v>0</v>
      </c>
      <c r="C1990" s="95">
        <f t="shared" si="117"/>
        <v>0</v>
      </c>
      <c r="D1990" s="95" t="s">
        <v>158</v>
      </c>
      <c r="E1990" s="95">
        <f t="shared" si="116"/>
        <v>0</v>
      </c>
      <c r="F1990" s="95">
        <v>10130</v>
      </c>
      <c r="G1990" s="95">
        <f t="shared" si="118"/>
        <v>0</v>
      </c>
      <c r="J1990" s="140" t="s">
        <v>75</v>
      </c>
      <c r="K1990" s="91">
        <f>_xlfn.XLOOKUP(J1990,'F U L L   S E T S  (-10%)'!T:T,'F U L L   S E T S  (-10%)'!I:I,0)+_xlfn.XLOOKUP(J1990,'M A C R O S'!R:R,'M A C R O S'!H:H,0)</f>
        <v>0</v>
      </c>
      <c r="L1990" s="139" t="s">
        <v>72</v>
      </c>
      <c r="M1990" s="91">
        <f>_xlfn.XLOOKUP(L1990,'F U L L   S E T S  (-10%)'!T:T,'F U L L   S E T S  (-10%)'!I:I,0)</f>
        <v>0</v>
      </c>
    </row>
    <row r="1991" spans="1:13" hidden="1" x14ac:dyDescent="0.2">
      <c r="A1991" s="95" t="s">
        <v>618</v>
      </c>
      <c r="B1991" s="95">
        <f>_xlfn.XLOOKUP(D1991,'M A C R O S'!R:R,'M A C R O S'!H:H,0)</f>
        <v>0</v>
      </c>
      <c r="C1991" s="95">
        <f t="shared" si="117"/>
        <v>0</v>
      </c>
      <c r="D1991" s="95" t="s">
        <v>160</v>
      </c>
      <c r="E1991" s="95">
        <f t="shared" si="116"/>
        <v>0</v>
      </c>
      <c r="F1991" s="95">
        <v>10130</v>
      </c>
      <c r="G1991" s="95">
        <f t="shared" si="118"/>
        <v>0</v>
      </c>
      <c r="J1991" s="140" t="s">
        <v>75</v>
      </c>
      <c r="K1991" s="91">
        <f>_xlfn.XLOOKUP(J1991,'F U L L   S E T S  (-10%)'!T:T,'F U L L   S E T S  (-10%)'!I:I,0)+_xlfn.XLOOKUP(J1991,'M A C R O S'!R:R,'M A C R O S'!H:H,0)</f>
        <v>0</v>
      </c>
      <c r="L1991" s="139" t="s">
        <v>72</v>
      </c>
      <c r="M1991" s="91">
        <f>_xlfn.XLOOKUP(L1991,'F U L L   S E T S  (-10%)'!T:T,'F U L L   S E T S  (-10%)'!I:I,0)</f>
        <v>0</v>
      </c>
    </row>
    <row r="1992" spans="1:13" hidden="1" x14ac:dyDescent="0.2">
      <c r="A1992" s="95" t="s">
        <v>618</v>
      </c>
      <c r="B1992" s="95">
        <f>_xlfn.XLOOKUP(D1992,'M A C R O S'!R:R,'M A C R O S'!H:H,0)</f>
        <v>0</v>
      </c>
      <c r="C1992" s="95">
        <f t="shared" si="117"/>
        <v>0</v>
      </c>
      <c r="D1992" s="95" t="s">
        <v>162</v>
      </c>
      <c r="E1992" s="95">
        <f t="shared" si="116"/>
        <v>0</v>
      </c>
      <c r="F1992" s="95">
        <v>10130</v>
      </c>
      <c r="G1992" s="95">
        <f t="shared" si="118"/>
        <v>0</v>
      </c>
      <c r="J1992" s="140" t="s">
        <v>75</v>
      </c>
      <c r="K1992" s="91">
        <f>_xlfn.XLOOKUP(J1992,'F U L L   S E T S  (-10%)'!T:T,'F U L L   S E T S  (-10%)'!I:I,0)+_xlfn.XLOOKUP(J1992,'M A C R O S'!R:R,'M A C R O S'!H:H,0)</f>
        <v>0</v>
      </c>
      <c r="L1992" s="139" t="s">
        <v>72</v>
      </c>
      <c r="M1992" s="91">
        <f>_xlfn.XLOOKUP(L1992,'F U L L   S E T S  (-10%)'!T:T,'F U L L   S E T S  (-10%)'!I:I,0)</f>
        <v>0</v>
      </c>
    </row>
    <row r="1993" spans="1:13" hidden="1" x14ac:dyDescent="0.2">
      <c r="A1993" s="95" t="s">
        <v>618</v>
      </c>
      <c r="B1993" s="95">
        <f>_xlfn.XLOOKUP(D1993,'M A C R O S'!R:R,'M A C R O S'!H:H,0)</f>
        <v>0</v>
      </c>
      <c r="C1993" s="95">
        <f t="shared" si="117"/>
        <v>0</v>
      </c>
      <c r="D1993" s="95" t="s">
        <v>164</v>
      </c>
      <c r="E1993" s="95">
        <f t="shared" si="116"/>
        <v>0</v>
      </c>
      <c r="F1993" s="95">
        <v>10130</v>
      </c>
      <c r="G1993" s="95">
        <f t="shared" si="118"/>
        <v>0</v>
      </c>
      <c r="J1993" s="140" t="s">
        <v>75</v>
      </c>
      <c r="K1993" s="91">
        <f>_xlfn.XLOOKUP(J1993,'F U L L   S E T S  (-10%)'!T:T,'F U L L   S E T S  (-10%)'!I:I,0)+_xlfn.XLOOKUP(J1993,'M A C R O S'!R:R,'M A C R O S'!H:H,0)</f>
        <v>0</v>
      </c>
      <c r="L1993" s="139" t="s">
        <v>72</v>
      </c>
      <c r="M1993" s="91">
        <f>_xlfn.XLOOKUP(L1993,'F U L L   S E T S  (-10%)'!T:T,'F U L L   S E T S  (-10%)'!I:I,0)</f>
        <v>0</v>
      </c>
    </row>
    <row r="1994" spans="1:13" hidden="1" x14ac:dyDescent="0.2">
      <c r="A1994" s="95" t="s">
        <v>618</v>
      </c>
      <c r="B1994" s="95">
        <f>_xlfn.XLOOKUP(D1994,'M A C R O S'!R:R,'M A C R O S'!H:H,0)</f>
        <v>0</v>
      </c>
      <c r="C1994" s="95">
        <f t="shared" si="117"/>
        <v>0</v>
      </c>
      <c r="D1994" s="95" t="s">
        <v>166</v>
      </c>
      <c r="E1994" s="95">
        <f t="shared" si="116"/>
        <v>0</v>
      </c>
      <c r="F1994" s="95">
        <v>10130</v>
      </c>
      <c r="G1994" s="95">
        <f t="shared" si="118"/>
        <v>0</v>
      </c>
      <c r="J1994" s="140" t="s">
        <v>75</v>
      </c>
      <c r="K1994" s="91">
        <f>_xlfn.XLOOKUP(J1994,'F U L L   S E T S  (-10%)'!T:T,'F U L L   S E T S  (-10%)'!I:I,0)+_xlfn.XLOOKUP(J1994,'M A C R O S'!R:R,'M A C R O S'!H:H,0)</f>
        <v>0</v>
      </c>
      <c r="L1994" s="139" t="s">
        <v>72</v>
      </c>
      <c r="M1994" s="91">
        <f>_xlfn.XLOOKUP(L1994,'F U L L   S E T S  (-10%)'!T:T,'F U L L   S E T S  (-10%)'!I:I,0)</f>
        <v>0</v>
      </c>
    </row>
    <row r="1995" spans="1:13" hidden="1" x14ac:dyDescent="0.2">
      <c r="A1995" s="161" t="s">
        <v>618</v>
      </c>
      <c r="B1995" s="161">
        <f>_xlfn.XLOOKUP(D1995,'M A C R O S'!R:R,'M A C R O S'!I:I,0)</f>
        <v>0</v>
      </c>
      <c r="C1995" s="161">
        <f t="shared" si="117"/>
        <v>0</v>
      </c>
      <c r="D1995" s="161" t="s">
        <v>132</v>
      </c>
      <c r="E1995" s="161">
        <f t="shared" si="116"/>
        <v>0</v>
      </c>
      <c r="F1995" s="161">
        <v>10139</v>
      </c>
      <c r="G1995" s="161">
        <f t="shared" si="118"/>
        <v>0</v>
      </c>
      <c r="J1995" s="140" t="s">
        <v>75</v>
      </c>
      <c r="K1995" s="91">
        <f>_xlfn.XLOOKUP(J1995,'F U L L   S E T S  (-10%)'!T:T,'F U L L   S E T S  (-10%)'!J:J,0)+_xlfn.XLOOKUP(J1995,'M A C R O S'!R:R,'M A C R O S'!I:I,0)</f>
        <v>0</v>
      </c>
      <c r="L1995" s="139" t="s">
        <v>72</v>
      </c>
      <c r="M1995" s="91">
        <f>_xlfn.XLOOKUP(L1995,'F U L L   S E T S  (-10%)'!T:T,'F U L L   S E T S  (-10%)'!J:J,0)</f>
        <v>0</v>
      </c>
    </row>
    <row r="1996" spans="1:13" hidden="1" x14ac:dyDescent="0.2">
      <c r="A1996" s="95" t="s">
        <v>618</v>
      </c>
      <c r="B1996" s="95">
        <f>_xlfn.XLOOKUP(D1996,'M A C R O S'!R:R,'M A C R O S'!I:I,0)</f>
        <v>0</v>
      </c>
      <c r="C1996" s="95">
        <f t="shared" si="117"/>
        <v>0</v>
      </c>
      <c r="D1996" s="95" t="s">
        <v>134</v>
      </c>
      <c r="E1996" s="95">
        <f t="shared" si="116"/>
        <v>0</v>
      </c>
      <c r="F1996" s="95">
        <v>10139</v>
      </c>
      <c r="G1996" s="95">
        <f t="shared" si="118"/>
        <v>0</v>
      </c>
      <c r="J1996" s="140" t="s">
        <v>75</v>
      </c>
      <c r="K1996" s="91">
        <f>_xlfn.XLOOKUP(J1996,'F U L L   S E T S  (-10%)'!T:T,'F U L L   S E T S  (-10%)'!J:J,0)+_xlfn.XLOOKUP(J1996,'M A C R O S'!R:R,'M A C R O S'!I:I,0)</f>
        <v>0</v>
      </c>
      <c r="L1996" s="139" t="s">
        <v>72</v>
      </c>
      <c r="M1996" s="91">
        <f>_xlfn.XLOOKUP(L1996,'F U L L   S E T S  (-10%)'!T:T,'F U L L   S E T S  (-10%)'!J:J,0)</f>
        <v>0</v>
      </c>
    </row>
    <row r="1997" spans="1:13" hidden="1" x14ac:dyDescent="0.2">
      <c r="A1997" s="95" t="s">
        <v>618</v>
      </c>
      <c r="B1997" s="95">
        <f>_xlfn.XLOOKUP(D1997,'M A C R O S'!R:R,'M A C R O S'!I:I,0)</f>
        <v>0</v>
      </c>
      <c r="C1997" s="95">
        <f t="shared" si="117"/>
        <v>0</v>
      </c>
      <c r="D1997" s="95" t="s">
        <v>136</v>
      </c>
      <c r="E1997" s="95">
        <f t="shared" si="116"/>
        <v>0</v>
      </c>
      <c r="F1997" s="95">
        <v>10139</v>
      </c>
      <c r="G1997" s="95">
        <f t="shared" si="118"/>
        <v>0</v>
      </c>
      <c r="J1997" s="140" t="s">
        <v>75</v>
      </c>
      <c r="K1997" s="91">
        <f>_xlfn.XLOOKUP(J1997,'F U L L   S E T S  (-10%)'!T:T,'F U L L   S E T S  (-10%)'!J:J,0)+_xlfn.XLOOKUP(J1997,'M A C R O S'!R:R,'M A C R O S'!I:I,0)</f>
        <v>0</v>
      </c>
      <c r="L1997" s="139" t="s">
        <v>72</v>
      </c>
      <c r="M1997" s="91">
        <f>_xlfn.XLOOKUP(L1997,'F U L L   S E T S  (-10%)'!T:T,'F U L L   S E T S  (-10%)'!J:J,0)</f>
        <v>0</v>
      </c>
    </row>
    <row r="1998" spans="1:13" hidden="1" x14ac:dyDescent="0.2">
      <c r="A1998" s="95" t="s">
        <v>618</v>
      </c>
      <c r="B1998" s="95">
        <f>_xlfn.XLOOKUP(D1998,'M A C R O S'!R:R,'M A C R O S'!I:I,0)</f>
        <v>0</v>
      </c>
      <c r="C1998" s="95">
        <f t="shared" si="117"/>
        <v>0</v>
      </c>
      <c r="D1998" s="95" t="s">
        <v>138</v>
      </c>
      <c r="E1998" s="95">
        <f t="shared" si="116"/>
        <v>0</v>
      </c>
      <c r="F1998" s="95">
        <v>10139</v>
      </c>
      <c r="G1998" s="95">
        <f t="shared" si="118"/>
        <v>0</v>
      </c>
      <c r="J1998" s="140" t="s">
        <v>75</v>
      </c>
      <c r="K1998" s="91">
        <f>_xlfn.XLOOKUP(J1998,'F U L L   S E T S  (-10%)'!T:T,'F U L L   S E T S  (-10%)'!J:J,0)+_xlfn.XLOOKUP(J1998,'M A C R O S'!R:R,'M A C R O S'!I:I,0)</f>
        <v>0</v>
      </c>
      <c r="L1998" s="139" t="s">
        <v>72</v>
      </c>
      <c r="M1998" s="91">
        <f>_xlfn.XLOOKUP(L1998,'F U L L   S E T S  (-10%)'!T:T,'F U L L   S E T S  (-10%)'!J:J,0)</f>
        <v>0</v>
      </c>
    </row>
    <row r="1999" spans="1:13" hidden="1" x14ac:dyDescent="0.2">
      <c r="A1999" s="95" t="s">
        <v>618</v>
      </c>
      <c r="B1999" s="95">
        <f>_xlfn.XLOOKUP(D1999,'M A C R O S'!R:R,'M A C R O S'!I:I,0)</f>
        <v>0</v>
      </c>
      <c r="C1999" s="95">
        <f t="shared" si="117"/>
        <v>0</v>
      </c>
      <c r="D1999" s="95" t="s">
        <v>140</v>
      </c>
      <c r="E1999" s="95">
        <f t="shared" si="116"/>
        <v>0</v>
      </c>
      <c r="F1999" s="95">
        <v>10139</v>
      </c>
      <c r="G1999" s="95">
        <f t="shared" si="118"/>
        <v>0</v>
      </c>
      <c r="J1999" s="140" t="s">
        <v>75</v>
      </c>
      <c r="K1999" s="91">
        <f>_xlfn.XLOOKUP(J1999,'F U L L   S E T S  (-10%)'!T:T,'F U L L   S E T S  (-10%)'!J:J,0)+_xlfn.XLOOKUP(J1999,'M A C R O S'!R:R,'M A C R O S'!I:I,0)</f>
        <v>0</v>
      </c>
      <c r="L1999" s="139" t="s">
        <v>72</v>
      </c>
      <c r="M1999" s="91">
        <f>_xlfn.XLOOKUP(L1999,'F U L L   S E T S  (-10%)'!T:T,'F U L L   S E T S  (-10%)'!J:J,0)</f>
        <v>0</v>
      </c>
    </row>
    <row r="2000" spans="1:13" hidden="1" x14ac:dyDescent="0.2">
      <c r="A2000" s="95" t="s">
        <v>618</v>
      </c>
      <c r="B2000" s="95">
        <f>_xlfn.XLOOKUP(D2000,'M A C R O S'!R:R,'M A C R O S'!I:I,0)</f>
        <v>0</v>
      </c>
      <c r="C2000" s="95">
        <f t="shared" si="117"/>
        <v>0</v>
      </c>
      <c r="D2000" s="95" t="s">
        <v>142</v>
      </c>
      <c r="E2000" s="95">
        <f t="shared" si="116"/>
        <v>0</v>
      </c>
      <c r="F2000" s="95">
        <v>10139</v>
      </c>
      <c r="G2000" s="95">
        <f t="shared" si="118"/>
        <v>0</v>
      </c>
      <c r="J2000" s="140" t="s">
        <v>75</v>
      </c>
      <c r="K2000" s="91">
        <f>_xlfn.XLOOKUP(J2000,'F U L L   S E T S  (-10%)'!T:T,'F U L L   S E T S  (-10%)'!J:J,0)+_xlfn.XLOOKUP(J2000,'M A C R O S'!R:R,'M A C R O S'!I:I,0)</f>
        <v>0</v>
      </c>
      <c r="L2000" s="139" t="s">
        <v>72</v>
      </c>
      <c r="M2000" s="91">
        <f>_xlfn.XLOOKUP(L2000,'F U L L   S E T S  (-10%)'!T:T,'F U L L   S E T S  (-10%)'!J:J,0)</f>
        <v>0</v>
      </c>
    </row>
    <row r="2001" spans="1:13" hidden="1" x14ac:dyDescent="0.2">
      <c r="A2001" s="95" t="s">
        <v>618</v>
      </c>
      <c r="B2001" s="95">
        <f>_xlfn.XLOOKUP(D2001,'M A C R O S'!R:R,'M A C R O S'!I:I,0)</f>
        <v>0</v>
      </c>
      <c r="C2001" s="95">
        <f t="shared" si="117"/>
        <v>0</v>
      </c>
      <c r="D2001" s="95" t="s">
        <v>144</v>
      </c>
      <c r="E2001" s="95">
        <f t="shared" si="116"/>
        <v>0</v>
      </c>
      <c r="F2001" s="95">
        <v>10139</v>
      </c>
      <c r="G2001" s="95">
        <f t="shared" si="118"/>
        <v>0</v>
      </c>
      <c r="J2001" s="140" t="s">
        <v>75</v>
      </c>
      <c r="K2001" s="91">
        <f>_xlfn.XLOOKUP(J2001,'F U L L   S E T S  (-10%)'!T:T,'F U L L   S E T S  (-10%)'!J:J,0)+_xlfn.XLOOKUP(J2001,'M A C R O S'!R:R,'M A C R O S'!I:I,0)</f>
        <v>0</v>
      </c>
      <c r="L2001" s="139" t="s">
        <v>72</v>
      </c>
      <c r="M2001" s="91">
        <f>_xlfn.XLOOKUP(L2001,'F U L L   S E T S  (-10%)'!T:T,'F U L L   S E T S  (-10%)'!J:J,0)</f>
        <v>0</v>
      </c>
    </row>
    <row r="2002" spans="1:13" hidden="1" x14ac:dyDescent="0.2">
      <c r="A2002" s="95" t="s">
        <v>618</v>
      </c>
      <c r="B2002" s="95">
        <f>_xlfn.XLOOKUP(D2002,'M A C R O S'!R:R,'M A C R O S'!I:I,0)</f>
        <v>0</v>
      </c>
      <c r="C2002" s="95">
        <f t="shared" si="117"/>
        <v>0</v>
      </c>
      <c r="D2002" s="95" t="s">
        <v>146</v>
      </c>
      <c r="E2002" s="95">
        <f t="shared" si="116"/>
        <v>0</v>
      </c>
      <c r="F2002" s="95">
        <v>10139</v>
      </c>
      <c r="G2002" s="95">
        <f t="shared" si="118"/>
        <v>0</v>
      </c>
      <c r="J2002" s="140" t="s">
        <v>75</v>
      </c>
      <c r="K2002" s="91">
        <f>_xlfn.XLOOKUP(J2002,'F U L L   S E T S  (-10%)'!T:T,'F U L L   S E T S  (-10%)'!J:J,0)+_xlfn.XLOOKUP(J2002,'M A C R O S'!R:R,'M A C R O S'!I:I,0)</f>
        <v>0</v>
      </c>
      <c r="L2002" s="139" t="s">
        <v>72</v>
      </c>
      <c r="M2002" s="91">
        <f>_xlfn.XLOOKUP(L2002,'F U L L   S E T S  (-10%)'!T:T,'F U L L   S E T S  (-10%)'!J:J,0)</f>
        <v>0</v>
      </c>
    </row>
    <row r="2003" spans="1:13" hidden="1" x14ac:dyDescent="0.2">
      <c r="A2003" s="95" t="s">
        <v>618</v>
      </c>
      <c r="B2003" s="95">
        <f>_xlfn.XLOOKUP(D2003,'M A C R O S'!R:R,'M A C R O S'!I:I,0)</f>
        <v>0</v>
      </c>
      <c r="C2003" s="95">
        <f t="shared" si="117"/>
        <v>0</v>
      </c>
      <c r="D2003" s="95" t="s">
        <v>148</v>
      </c>
      <c r="E2003" s="95">
        <f t="shared" si="116"/>
        <v>0</v>
      </c>
      <c r="F2003" s="95">
        <v>10139</v>
      </c>
      <c r="G2003" s="95">
        <f t="shared" si="118"/>
        <v>0</v>
      </c>
      <c r="J2003" s="140" t="s">
        <v>75</v>
      </c>
      <c r="K2003" s="91">
        <f>_xlfn.XLOOKUP(J2003,'F U L L   S E T S  (-10%)'!T:T,'F U L L   S E T S  (-10%)'!J:J,0)+_xlfn.XLOOKUP(J2003,'M A C R O S'!R:R,'M A C R O S'!I:I,0)</f>
        <v>0</v>
      </c>
      <c r="L2003" s="139" t="s">
        <v>72</v>
      </c>
      <c r="M2003" s="91">
        <f>_xlfn.XLOOKUP(L2003,'F U L L   S E T S  (-10%)'!T:T,'F U L L   S E T S  (-10%)'!J:J,0)</f>
        <v>0</v>
      </c>
    </row>
    <row r="2004" spans="1:13" hidden="1" x14ac:dyDescent="0.2">
      <c r="A2004" s="95" t="s">
        <v>618</v>
      </c>
      <c r="B2004" s="95">
        <f>_xlfn.XLOOKUP(D2004,'M A C R O S'!R:R,'M A C R O S'!I:I,0)</f>
        <v>0</v>
      </c>
      <c r="C2004" s="95">
        <f t="shared" si="117"/>
        <v>0</v>
      </c>
      <c r="D2004" s="95" t="s">
        <v>150</v>
      </c>
      <c r="E2004" s="95">
        <f t="shared" si="116"/>
        <v>0</v>
      </c>
      <c r="F2004" s="95">
        <v>10139</v>
      </c>
      <c r="G2004" s="95">
        <f t="shared" si="118"/>
        <v>0</v>
      </c>
      <c r="J2004" s="140" t="s">
        <v>75</v>
      </c>
      <c r="K2004" s="91">
        <f>_xlfn.XLOOKUP(J2004,'F U L L   S E T S  (-10%)'!T:T,'F U L L   S E T S  (-10%)'!J:J,0)+_xlfn.XLOOKUP(J2004,'M A C R O S'!R:R,'M A C R O S'!I:I,0)</f>
        <v>0</v>
      </c>
      <c r="L2004" s="139" t="s">
        <v>72</v>
      </c>
      <c r="M2004" s="91">
        <f>_xlfn.XLOOKUP(L2004,'F U L L   S E T S  (-10%)'!T:T,'F U L L   S E T S  (-10%)'!J:J,0)</f>
        <v>0</v>
      </c>
    </row>
    <row r="2005" spans="1:13" hidden="1" x14ac:dyDescent="0.2">
      <c r="A2005" s="95" t="s">
        <v>618</v>
      </c>
      <c r="B2005" s="95">
        <f>_xlfn.XLOOKUP(D2005,'M A C R O S'!R:R,'M A C R O S'!I:I,0)</f>
        <v>0</v>
      </c>
      <c r="C2005" s="95">
        <f t="shared" si="117"/>
        <v>0</v>
      </c>
      <c r="D2005" s="95" t="s">
        <v>152</v>
      </c>
      <c r="E2005" s="95">
        <f t="shared" si="116"/>
        <v>0</v>
      </c>
      <c r="F2005" s="95">
        <v>10139</v>
      </c>
      <c r="G2005" s="95">
        <f t="shared" si="118"/>
        <v>0</v>
      </c>
      <c r="J2005" s="140" t="s">
        <v>75</v>
      </c>
      <c r="K2005" s="91">
        <f>_xlfn.XLOOKUP(J2005,'F U L L   S E T S  (-10%)'!T:T,'F U L L   S E T S  (-10%)'!J:J,0)+_xlfn.XLOOKUP(J2005,'M A C R O S'!R:R,'M A C R O S'!I:I,0)</f>
        <v>0</v>
      </c>
      <c r="L2005" s="139" t="s">
        <v>72</v>
      </c>
      <c r="M2005" s="91">
        <f>_xlfn.XLOOKUP(L2005,'F U L L   S E T S  (-10%)'!T:T,'F U L L   S E T S  (-10%)'!J:J,0)</f>
        <v>0</v>
      </c>
    </row>
    <row r="2006" spans="1:13" hidden="1" x14ac:dyDescent="0.2">
      <c r="A2006" s="95" t="s">
        <v>618</v>
      </c>
      <c r="B2006" s="95">
        <f>_xlfn.XLOOKUP(D2006,'M A C R O S'!R:R,'M A C R O S'!I:I,0)</f>
        <v>0</v>
      </c>
      <c r="C2006" s="95">
        <f t="shared" si="117"/>
        <v>0</v>
      </c>
      <c r="D2006" s="95" t="s">
        <v>154</v>
      </c>
      <c r="E2006" s="95">
        <f t="shared" si="116"/>
        <v>0</v>
      </c>
      <c r="F2006" s="95">
        <v>10139</v>
      </c>
      <c r="G2006" s="95">
        <f t="shared" si="118"/>
        <v>0</v>
      </c>
      <c r="J2006" s="140" t="s">
        <v>75</v>
      </c>
      <c r="K2006" s="91">
        <f>_xlfn.XLOOKUP(J2006,'F U L L   S E T S  (-10%)'!T:T,'F U L L   S E T S  (-10%)'!J:J,0)+_xlfn.XLOOKUP(J2006,'M A C R O S'!R:R,'M A C R O S'!I:I,0)</f>
        <v>0</v>
      </c>
      <c r="L2006" s="139" t="s">
        <v>72</v>
      </c>
      <c r="M2006" s="91">
        <f>_xlfn.XLOOKUP(L2006,'F U L L   S E T S  (-10%)'!T:T,'F U L L   S E T S  (-10%)'!J:J,0)</f>
        <v>0</v>
      </c>
    </row>
    <row r="2007" spans="1:13" hidden="1" x14ac:dyDescent="0.2">
      <c r="A2007" s="95" t="s">
        <v>618</v>
      </c>
      <c r="B2007" s="95">
        <f>_xlfn.XLOOKUP(D2007,'M A C R O S'!R:R,'M A C R O S'!I:I,0)</f>
        <v>0</v>
      </c>
      <c r="C2007" s="95">
        <f t="shared" si="117"/>
        <v>0</v>
      </c>
      <c r="D2007" s="95" t="s">
        <v>156</v>
      </c>
      <c r="E2007" s="95">
        <f t="shared" ref="E2007:E2070" si="119">SUM(B2007:C2007)</f>
        <v>0</v>
      </c>
      <c r="F2007" s="95">
        <v>10139</v>
      </c>
      <c r="G2007" s="95">
        <f t="shared" si="118"/>
        <v>0</v>
      </c>
      <c r="J2007" s="140" t="s">
        <v>75</v>
      </c>
      <c r="K2007" s="91">
        <f>_xlfn.XLOOKUP(J2007,'F U L L   S E T S  (-10%)'!T:T,'F U L L   S E T S  (-10%)'!J:J,0)+_xlfn.XLOOKUP(J2007,'M A C R O S'!R:R,'M A C R O S'!I:I,0)</f>
        <v>0</v>
      </c>
      <c r="L2007" s="139" t="s">
        <v>72</v>
      </c>
      <c r="M2007" s="91">
        <f>_xlfn.XLOOKUP(L2007,'F U L L   S E T S  (-10%)'!T:T,'F U L L   S E T S  (-10%)'!J:J,0)</f>
        <v>0</v>
      </c>
    </row>
    <row r="2008" spans="1:13" hidden="1" x14ac:dyDescent="0.2">
      <c r="A2008" s="95" t="s">
        <v>618</v>
      </c>
      <c r="B2008" s="95">
        <f>_xlfn.XLOOKUP(D2008,'M A C R O S'!R:R,'M A C R O S'!I:I,0)</f>
        <v>0</v>
      </c>
      <c r="C2008" s="95">
        <f t="shared" si="117"/>
        <v>0</v>
      </c>
      <c r="D2008" s="95" t="s">
        <v>158</v>
      </c>
      <c r="E2008" s="95">
        <f t="shared" si="119"/>
        <v>0</v>
      </c>
      <c r="F2008" s="95">
        <v>10139</v>
      </c>
      <c r="G2008" s="95">
        <f t="shared" si="118"/>
        <v>0</v>
      </c>
      <c r="J2008" s="140" t="s">
        <v>75</v>
      </c>
      <c r="K2008" s="91">
        <f>_xlfn.XLOOKUP(J2008,'F U L L   S E T S  (-10%)'!T:T,'F U L L   S E T S  (-10%)'!J:J,0)+_xlfn.XLOOKUP(J2008,'M A C R O S'!R:R,'M A C R O S'!I:I,0)</f>
        <v>0</v>
      </c>
      <c r="L2008" s="139" t="s">
        <v>72</v>
      </c>
      <c r="M2008" s="91">
        <f>_xlfn.XLOOKUP(L2008,'F U L L   S E T S  (-10%)'!T:T,'F U L L   S E T S  (-10%)'!J:J,0)</f>
        <v>0</v>
      </c>
    </row>
    <row r="2009" spans="1:13" hidden="1" x14ac:dyDescent="0.2">
      <c r="A2009" s="95" t="s">
        <v>618</v>
      </c>
      <c r="B2009" s="95">
        <f>_xlfn.XLOOKUP(D2009,'M A C R O S'!R:R,'M A C R O S'!I:I,0)</f>
        <v>0</v>
      </c>
      <c r="C2009" s="95">
        <f t="shared" si="117"/>
        <v>0</v>
      </c>
      <c r="D2009" s="95" t="s">
        <v>160</v>
      </c>
      <c r="E2009" s="95">
        <f t="shared" si="119"/>
        <v>0</v>
      </c>
      <c r="F2009" s="95">
        <v>10139</v>
      </c>
      <c r="G2009" s="95">
        <f t="shared" si="118"/>
        <v>0</v>
      </c>
      <c r="J2009" s="140" t="s">
        <v>75</v>
      </c>
      <c r="K2009" s="91">
        <f>_xlfn.XLOOKUP(J2009,'F U L L   S E T S  (-10%)'!T:T,'F U L L   S E T S  (-10%)'!J:J,0)+_xlfn.XLOOKUP(J2009,'M A C R O S'!R:R,'M A C R O S'!I:I,0)</f>
        <v>0</v>
      </c>
      <c r="L2009" s="139" t="s">
        <v>72</v>
      </c>
      <c r="M2009" s="91">
        <f>_xlfn.XLOOKUP(L2009,'F U L L   S E T S  (-10%)'!T:T,'F U L L   S E T S  (-10%)'!J:J,0)</f>
        <v>0</v>
      </c>
    </row>
    <row r="2010" spans="1:13" hidden="1" x14ac:dyDescent="0.2">
      <c r="A2010" s="95" t="s">
        <v>618</v>
      </c>
      <c r="B2010" s="95">
        <f>_xlfn.XLOOKUP(D2010,'M A C R O S'!R:R,'M A C R O S'!I:I,0)</f>
        <v>0</v>
      </c>
      <c r="C2010" s="95">
        <f t="shared" si="117"/>
        <v>0</v>
      </c>
      <c r="D2010" s="95" t="s">
        <v>162</v>
      </c>
      <c r="E2010" s="95">
        <f t="shared" si="119"/>
        <v>0</v>
      </c>
      <c r="F2010" s="95">
        <v>10139</v>
      </c>
      <c r="G2010" s="95">
        <f t="shared" si="118"/>
        <v>0</v>
      </c>
      <c r="J2010" s="140" t="s">
        <v>75</v>
      </c>
      <c r="K2010" s="91">
        <f>_xlfn.XLOOKUP(J2010,'F U L L   S E T S  (-10%)'!T:T,'F U L L   S E T S  (-10%)'!J:J,0)+_xlfn.XLOOKUP(J2010,'M A C R O S'!R:R,'M A C R O S'!I:I,0)</f>
        <v>0</v>
      </c>
      <c r="L2010" s="139" t="s">
        <v>72</v>
      </c>
      <c r="M2010" s="91">
        <f>_xlfn.XLOOKUP(L2010,'F U L L   S E T S  (-10%)'!T:T,'F U L L   S E T S  (-10%)'!J:J,0)</f>
        <v>0</v>
      </c>
    </row>
    <row r="2011" spans="1:13" hidden="1" x14ac:dyDescent="0.2">
      <c r="A2011" s="95" t="s">
        <v>618</v>
      </c>
      <c r="B2011" s="95">
        <f>_xlfn.XLOOKUP(D2011,'M A C R O S'!R:R,'M A C R O S'!I:I,0)</f>
        <v>0</v>
      </c>
      <c r="C2011" s="95">
        <f t="shared" si="117"/>
        <v>0</v>
      </c>
      <c r="D2011" s="95" t="s">
        <v>164</v>
      </c>
      <c r="E2011" s="95">
        <f t="shared" si="119"/>
        <v>0</v>
      </c>
      <c r="F2011" s="95">
        <v>10139</v>
      </c>
      <c r="G2011" s="95">
        <f t="shared" si="118"/>
        <v>0</v>
      </c>
      <c r="J2011" s="140" t="s">
        <v>75</v>
      </c>
      <c r="K2011" s="91">
        <f>_xlfn.XLOOKUP(J2011,'F U L L   S E T S  (-10%)'!T:T,'F U L L   S E T S  (-10%)'!J:J,0)+_xlfn.XLOOKUP(J2011,'M A C R O S'!R:R,'M A C R O S'!I:I,0)</f>
        <v>0</v>
      </c>
      <c r="L2011" s="139" t="s">
        <v>72</v>
      </c>
      <c r="M2011" s="91">
        <f>_xlfn.XLOOKUP(L2011,'F U L L   S E T S  (-10%)'!T:T,'F U L L   S E T S  (-10%)'!J:J,0)</f>
        <v>0</v>
      </c>
    </row>
    <row r="2012" spans="1:13" hidden="1" x14ac:dyDescent="0.2">
      <c r="A2012" s="95" t="s">
        <v>618</v>
      </c>
      <c r="B2012" s="95">
        <f>_xlfn.XLOOKUP(D2012,'M A C R O S'!R:R,'M A C R O S'!I:I,0)</f>
        <v>0</v>
      </c>
      <c r="C2012" s="95">
        <f t="shared" si="117"/>
        <v>0</v>
      </c>
      <c r="D2012" s="95" t="s">
        <v>166</v>
      </c>
      <c r="E2012" s="95">
        <f t="shared" si="119"/>
        <v>0</v>
      </c>
      <c r="F2012" s="95">
        <v>10139</v>
      </c>
      <c r="G2012" s="95">
        <f t="shared" si="118"/>
        <v>0</v>
      </c>
      <c r="J2012" s="140" t="s">
        <v>75</v>
      </c>
      <c r="K2012" s="91">
        <f>_xlfn.XLOOKUP(J2012,'F U L L   S E T S  (-10%)'!T:T,'F U L L   S E T S  (-10%)'!J:J,0)+_xlfn.XLOOKUP(J2012,'M A C R O S'!R:R,'M A C R O S'!I:I,0)</f>
        <v>0</v>
      </c>
      <c r="L2012" s="139" t="s">
        <v>72</v>
      </c>
      <c r="M2012" s="91">
        <f>_xlfn.XLOOKUP(L2012,'F U L L   S E T S  (-10%)'!T:T,'F U L L   S E T S  (-10%)'!J:J,0)</f>
        <v>0</v>
      </c>
    </row>
    <row r="2013" spans="1:13" hidden="1" x14ac:dyDescent="0.2">
      <c r="A2013" s="161" t="s">
        <v>618</v>
      </c>
      <c r="B2013" s="161">
        <f>_xlfn.XLOOKUP(D2013,'M A C R O S'!R:R,'M A C R O S'!J:J,0)</f>
        <v>0</v>
      </c>
      <c r="C2013" s="161">
        <f t="shared" si="117"/>
        <v>0</v>
      </c>
      <c r="D2013" s="161" t="s">
        <v>132</v>
      </c>
      <c r="E2013" s="161">
        <f t="shared" si="119"/>
        <v>0</v>
      </c>
      <c r="F2013" s="161">
        <v>10131</v>
      </c>
      <c r="G2013" s="161">
        <f t="shared" si="118"/>
        <v>0</v>
      </c>
      <c r="J2013" s="140" t="s">
        <v>75</v>
      </c>
      <c r="K2013" s="91">
        <f>_xlfn.XLOOKUP(J2013,'F U L L   S E T S  (-10%)'!T:T,'F U L L   S E T S  (-10%)'!K:K,0)+_xlfn.XLOOKUP(J2013,'M A C R O S'!R:R,'M A C R O S'!J:J,0)</f>
        <v>0</v>
      </c>
      <c r="L2013" s="139" t="s">
        <v>72</v>
      </c>
      <c r="M2013" s="91">
        <f>_xlfn.XLOOKUP(L2013,'F U L L   S E T S  (-10%)'!T:T,'F U L L   S E T S  (-10%)'!K:K,0)</f>
        <v>0</v>
      </c>
    </row>
    <row r="2014" spans="1:13" hidden="1" x14ac:dyDescent="0.2">
      <c r="A2014" s="95" t="s">
        <v>618</v>
      </c>
      <c r="B2014" s="95">
        <f>_xlfn.XLOOKUP(D2014,'M A C R O S'!R:R,'M A C R O S'!J:J,0)</f>
        <v>0</v>
      </c>
      <c r="C2014" s="95">
        <f t="shared" si="117"/>
        <v>0</v>
      </c>
      <c r="D2014" s="95" t="s">
        <v>134</v>
      </c>
      <c r="E2014" s="95">
        <f t="shared" si="119"/>
        <v>0</v>
      </c>
      <c r="F2014" s="95">
        <v>10131</v>
      </c>
      <c r="G2014" s="95">
        <f t="shared" si="118"/>
        <v>0</v>
      </c>
      <c r="J2014" s="140" t="s">
        <v>75</v>
      </c>
      <c r="K2014" s="91">
        <f>_xlfn.XLOOKUP(J2014,'F U L L   S E T S  (-10%)'!T:T,'F U L L   S E T S  (-10%)'!K:K,0)+_xlfn.XLOOKUP(J2014,'M A C R O S'!R:R,'M A C R O S'!J:J,0)</f>
        <v>0</v>
      </c>
      <c r="L2014" s="139" t="s">
        <v>72</v>
      </c>
      <c r="M2014" s="91">
        <f>_xlfn.XLOOKUP(L2014,'F U L L   S E T S  (-10%)'!T:T,'F U L L   S E T S  (-10%)'!K:K,0)</f>
        <v>0</v>
      </c>
    </row>
    <row r="2015" spans="1:13" hidden="1" x14ac:dyDescent="0.2">
      <c r="A2015" s="95" t="s">
        <v>618</v>
      </c>
      <c r="B2015" s="95">
        <f>_xlfn.XLOOKUP(D2015,'M A C R O S'!R:R,'M A C R O S'!J:J,0)</f>
        <v>0</v>
      </c>
      <c r="C2015" s="95">
        <f t="shared" si="117"/>
        <v>0</v>
      </c>
      <c r="D2015" s="95" t="s">
        <v>136</v>
      </c>
      <c r="E2015" s="95">
        <f t="shared" si="119"/>
        <v>0</v>
      </c>
      <c r="F2015" s="95">
        <v>10131</v>
      </c>
      <c r="G2015" s="95">
        <f t="shared" si="118"/>
        <v>0</v>
      </c>
      <c r="J2015" s="140" t="s">
        <v>75</v>
      </c>
      <c r="K2015" s="91">
        <f>_xlfn.XLOOKUP(J2015,'F U L L   S E T S  (-10%)'!T:T,'F U L L   S E T S  (-10%)'!K:K,0)+_xlfn.XLOOKUP(J2015,'M A C R O S'!R:R,'M A C R O S'!J:J,0)</f>
        <v>0</v>
      </c>
      <c r="L2015" s="139" t="s">
        <v>72</v>
      </c>
      <c r="M2015" s="91">
        <f>_xlfn.XLOOKUP(L2015,'F U L L   S E T S  (-10%)'!T:T,'F U L L   S E T S  (-10%)'!K:K,0)</f>
        <v>0</v>
      </c>
    </row>
    <row r="2016" spans="1:13" hidden="1" x14ac:dyDescent="0.2">
      <c r="A2016" s="95" t="s">
        <v>618</v>
      </c>
      <c r="B2016" s="95">
        <f>_xlfn.XLOOKUP(D2016,'M A C R O S'!R:R,'M A C R O S'!J:J,0)</f>
        <v>0</v>
      </c>
      <c r="C2016" s="95">
        <f t="shared" si="117"/>
        <v>0</v>
      </c>
      <c r="D2016" s="95" t="s">
        <v>138</v>
      </c>
      <c r="E2016" s="95">
        <f t="shared" si="119"/>
        <v>0</v>
      </c>
      <c r="F2016" s="95">
        <v>10131</v>
      </c>
      <c r="G2016" s="95">
        <f t="shared" si="118"/>
        <v>0</v>
      </c>
      <c r="J2016" s="140" t="s">
        <v>75</v>
      </c>
      <c r="K2016" s="91">
        <f>_xlfn.XLOOKUP(J2016,'F U L L   S E T S  (-10%)'!T:T,'F U L L   S E T S  (-10%)'!K:K,0)+_xlfn.XLOOKUP(J2016,'M A C R O S'!R:R,'M A C R O S'!J:J,0)</f>
        <v>0</v>
      </c>
      <c r="L2016" s="139" t="s">
        <v>72</v>
      </c>
      <c r="M2016" s="91">
        <f>_xlfn.XLOOKUP(L2016,'F U L L   S E T S  (-10%)'!T:T,'F U L L   S E T S  (-10%)'!K:K,0)</f>
        <v>0</v>
      </c>
    </row>
    <row r="2017" spans="1:13" hidden="1" x14ac:dyDescent="0.2">
      <c r="A2017" s="95" t="s">
        <v>618</v>
      </c>
      <c r="B2017" s="95">
        <f>_xlfn.XLOOKUP(D2017,'M A C R O S'!R:R,'M A C R O S'!J:J,0)</f>
        <v>0</v>
      </c>
      <c r="C2017" s="95">
        <f t="shared" si="117"/>
        <v>0</v>
      </c>
      <c r="D2017" s="95" t="s">
        <v>140</v>
      </c>
      <c r="E2017" s="95">
        <f t="shared" si="119"/>
        <v>0</v>
      </c>
      <c r="F2017" s="95">
        <v>10131</v>
      </c>
      <c r="G2017" s="95">
        <f t="shared" si="118"/>
        <v>0</v>
      </c>
      <c r="J2017" s="140" t="s">
        <v>75</v>
      </c>
      <c r="K2017" s="91">
        <f>_xlfn.XLOOKUP(J2017,'F U L L   S E T S  (-10%)'!T:T,'F U L L   S E T S  (-10%)'!K:K,0)+_xlfn.XLOOKUP(J2017,'M A C R O S'!R:R,'M A C R O S'!J:J,0)</f>
        <v>0</v>
      </c>
      <c r="L2017" s="139" t="s">
        <v>72</v>
      </c>
      <c r="M2017" s="91">
        <f>_xlfn.XLOOKUP(L2017,'F U L L   S E T S  (-10%)'!T:T,'F U L L   S E T S  (-10%)'!K:K,0)</f>
        <v>0</v>
      </c>
    </row>
    <row r="2018" spans="1:13" hidden="1" x14ac:dyDescent="0.2">
      <c r="A2018" s="95" t="s">
        <v>618</v>
      </c>
      <c r="B2018" s="95">
        <f>_xlfn.XLOOKUP(D2018,'M A C R O S'!R:R,'M A C R O S'!J:J,0)</f>
        <v>0</v>
      </c>
      <c r="C2018" s="95">
        <f t="shared" si="117"/>
        <v>0</v>
      </c>
      <c r="D2018" s="95" t="s">
        <v>142</v>
      </c>
      <c r="E2018" s="95">
        <f t="shared" si="119"/>
        <v>0</v>
      </c>
      <c r="F2018" s="95">
        <v>10131</v>
      </c>
      <c r="G2018" s="95">
        <f t="shared" si="118"/>
        <v>0</v>
      </c>
      <c r="J2018" s="140" t="s">
        <v>75</v>
      </c>
      <c r="K2018" s="91">
        <f>_xlfn.XLOOKUP(J2018,'F U L L   S E T S  (-10%)'!T:T,'F U L L   S E T S  (-10%)'!K:K,0)+_xlfn.XLOOKUP(J2018,'M A C R O S'!R:R,'M A C R O S'!J:J,0)</f>
        <v>0</v>
      </c>
      <c r="L2018" s="139" t="s">
        <v>72</v>
      </c>
      <c r="M2018" s="91">
        <f>_xlfn.XLOOKUP(L2018,'F U L L   S E T S  (-10%)'!T:T,'F U L L   S E T S  (-10%)'!K:K,0)</f>
        <v>0</v>
      </c>
    </row>
    <row r="2019" spans="1:13" hidden="1" x14ac:dyDescent="0.2">
      <c r="A2019" s="95" t="s">
        <v>618</v>
      </c>
      <c r="B2019" s="95">
        <f>_xlfn.XLOOKUP(D2019,'M A C R O S'!R:R,'M A C R O S'!J:J,0)</f>
        <v>0</v>
      </c>
      <c r="C2019" s="95">
        <f t="shared" si="117"/>
        <v>0</v>
      </c>
      <c r="D2019" s="95" t="s">
        <v>144</v>
      </c>
      <c r="E2019" s="95">
        <f t="shared" si="119"/>
        <v>0</v>
      </c>
      <c r="F2019" s="95">
        <v>10131</v>
      </c>
      <c r="G2019" s="95">
        <f t="shared" si="118"/>
        <v>0</v>
      </c>
      <c r="J2019" s="140" t="s">
        <v>75</v>
      </c>
      <c r="K2019" s="91">
        <f>_xlfn.XLOOKUP(J2019,'F U L L   S E T S  (-10%)'!T:T,'F U L L   S E T S  (-10%)'!K:K,0)+_xlfn.XLOOKUP(J2019,'M A C R O S'!R:R,'M A C R O S'!J:J,0)</f>
        <v>0</v>
      </c>
      <c r="L2019" s="139" t="s">
        <v>72</v>
      </c>
      <c r="M2019" s="91">
        <f>_xlfn.XLOOKUP(L2019,'F U L L   S E T S  (-10%)'!T:T,'F U L L   S E T S  (-10%)'!K:K,0)</f>
        <v>0</v>
      </c>
    </row>
    <row r="2020" spans="1:13" hidden="1" x14ac:dyDescent="0.2">
      <c r="A2020" s="95" t="s">
        <v>618</v>
      </c>
      <c r="B2020" s="95">
        <f>_xlfn.XLOOKUP(D2020,'M A C R O S'!R:R,'M A C R O S'!J:J,0)</f>
        <v>0</v>
      </c>
      <c r="C2020" s="95">
        <f t="shared" si="117"/>
        <v>0</v>
      </c>
      <c r="D2020" s="95" t="s">
        <v>146</v>
      </c>
      <c r="E2020" s="95">
        <f t="shared" si="119"/>
        <v>0</v>
      </c>
      <c r="F2020" s="95">
        <v>10131</v>
      </c>
      <c r="G2020" s="95">
        <f t="shared" si="118"/>
        <v>0</v>
      </c>
      <c r="J2020" s="140" t="s">
        <v>75</v>
      </c>
      <c r="K2020" s="91">
        <f>_xlfn.XLOOKUP(J2020,'F U L L   S E T S  (-10%)'!T:T,'F U L L   S E T S  (-10%)'!K:K,0)+_xlfn.XLOOKUP(J2020,'M A C R O S'!R:R,'M A C R O S'!J:J,0)</f>
        <v>0</v>
      </c>
      <c r="L2020" s="139" t="s">
        <v>72</v>
      </c>
      <c r="M2020" s="91">
        <f>_xlfn.XLOOKUP(L2020,'F U L L   S E T S  (-10%)'!T:T,'F U L L   S E T S  (-10%)'!K:K,0)</f>
        <v>0</v>
      </c>
    </row>
    <row r="2021" spans="1:13" hidden="1" x14ac:dyDescent="0.2">
      <c r="A2021" s="95" t="s">
        <v>618</v>
      </c>
      <c r="B2021" s="95">
        <f>_xlfn.XLOOKUP(D2021,'M A C R O S'!R:R,'M A C R O S'!J:J,0)</f>
        <v>0</v>
      </c>
      <c r="C2021" s="95">
        <f t="shared" si="117"/>
        <v>0</v>
      </c>
      <c r="D2021" s="95" t="s">
        <v>148</v>
      </c>
      <c r="E2021" s="95">
        <f t="shared" si="119"/>
        <v>0</v>
      </c>
      <c r="F2021" s="95">
        <v>10131</v>
      </c>
      <c r="G2021" s="95">
        <f t="shared" si="118"/>
        <v>0</v>
      </c>
      <c r="J2021" s="140" t="s">
        <v>75</v>
      </c>
      <c r="K2021" s="91">
        <f>_xlfn.XLOOKUP(J2021,'F U L L   S E T S  (-10%)'!T:T,'F U L L   S E T S  (-10%)'!K:K,0)+_xlfn.XLOOKUP(J2021,'M A C R O S'!R:R,'M A C R O S'!J:J,0)</f>
        <v>0</v>
      </c>
      <c r="L2021" s="139" t="s">
        <v>72</v>
      </c>
      <c r="M2021" s="91">
        <f>_xlfn.XLOOKUP(L2021,'F U L L   S E T S  (-10%)'!T:T,'F U L L   S E T S  (-10%)'!K:K,0)</f>
        <v>0</v>
      </c>
    </row>
    <row r="2022" spans="1:13" hidden="1" x14ac:dyDescent="0.2">
      <c r="A2022" s="95" t="s">
        <v>618</v>
      </c>
      <c r="B2022" s="95">
        <f>_xlfn.XLOOKUP(D2022,'M A C R O S'!R:R,'M A C R O S'!J:J,0)</f>
        <v>0</v>
      </c>
      <c r="C2022" s="95">
        <f t="shared" si="117"/>
        <v>0</v>
      </c>
      <c r="D2022" s="95" t="s">
        <v>150</v>
      </c>
      <c r="E2022" s="95">
        <f t="shared" si="119"/>
        <v>0</v>
      </c>
      <c r="F2022" s="95">
        <v>10131</v>
      </c>
      <c r="G2022" s="95">
        <f t="shared" si="118"/>
        <v>0</v>
      </c>
      <c r="J2022" s="140" t="s">
        <v>75</v>
      </c>
      <c r="K2022" s="91">
        <f>_xlfn.XLOOKUP(J2022,'F U L L   S E T S  (-10%)'!T:T,'F U L L   S E T S  (-10%)'!K:K,0)+_xlfn.XLOOKUP(J2022,'M A C R O S'!R:R,'M A C R O S'!J:J,0)</f>
        <v>0</v>
      </c>
      <c r="L2022" s="139" t="s">
        <v>72</v>
      </c>
      <c r="M2022" s="91">
        <f>_xlfn.XLOOKUP(L2022,'F U L L   S E T S  (-10%)'!T:T,'F U L L   S E T S  (-10%)'!K:K,0)</f>
        <v>0</v>
      </c>
    </row>
    <row r="2023" spans="1:13" hidden="1" x14ac:dyDescent="0.2">
      <c r="A2023" s="95" t="s">
        <v>618</v>
      </c>
      <c r="B2023" s="95">
        <f>_xlfn.XLOOKUP(D2023,'M A C R O S'!R:R,'M A C R O S'!J:J,0)</f>
        <v>0</v>
      </c>
      <c r="C2023" s="95">
        <f t="shared" si="117"/>
        <v>0</v>
      </c>
      <c r="D2023" s="95" t="s">
        <v>152</v>
      </c>
      <c r="E2023" s="95">
        <f t="shared" si="119"/>
        <v>0</v>
      </c>
      <c r="F2023" s="95">
        <v>10131</v>
      </c>
      <c r="G2023" s="95">
        <f t="shared" si="118"/>
        <v>0</v>
      </c>
      <c r="J2023" s="140" t="s">
        <v>75</v>
      </c>
      <c r="K2023" s="91">
        <f>_xlfn.XLOOKUP(J2023,'F U L L   S E T S  (-10%)'!T:T,'F U L L   S E T S  (-10%)'!K:K,0)+_xlfn.XLOOKUP(J2023,'M A C R O S'!R:R,'M A C R O S'!J:J,0)</f>
        <v>0</v>
      </c>
      <c r="L2023" s="139" t="s">
        <v>72</v>
      </c>
      <c r="M2023" s="91">
        <f>_xlfn.XLOOKUP(L2023,'F U L L   S E T S  (-10%)'!T:T,'F U L L   S E T S  (-10%)'!K:K,0)</f>
        <v>0</v>
      </c>
    </row>
    <row r="2024" spans="1:13" hidden="1" x14ac:dyDescent="0.2">
      <c r="A2024" s="95" t="s">
        <v>618</v>
      </c>
      <c r="B2024" s="95">
        <f>_xlfn.XLOOKUP(D2024,'M A C R O S'!R:R,'M A C R O S'!J:J,0)</f>
        <v>0</v>
      </c>
      <c r="C2024" s="95">
        <f t="shared" si="117"/>
        <v>0</v>
      </c>
      <c r="D2024" s="95" t="s">
        <v>154</v>
      </c>
      <c r="E2024" s="95">
        <f t="shared" si="119"/>
        <v>0</v>
      </c>
      <c r="F2024" s="95">
        <v>10131</v>
      </c>
      <c r="G2024" s="95">
        <f t="shared" si="118"/>
        <v>0</v>
      </c>
      <c r="J2024" s="140" t="s">
        <v>75</v>
      </c>
      <c r="K2024" s="91">
        <f>_xlfn.XLOOKUP(J2024,'F U L L   S E T S  (-10%)'!T:T,'F U L L   S E T S  (-10%)'!K:K,0)+_xlfn.XLOOKUP(J2024,'M A C R O S'!R:R,'M A C R O S'!J:J,0)</f>
        <v>0</v>
      </c>
      <c r="L2024" s="139" t="s">
        <v>72</v>
      </c>
      <c r="M2024" s="91">
        <f>_xlfn.XLOOKUP(L2024,'F U L L   S E T S  (-10%)'!T:T,'F U L L   S E T S  (-10%)'!K:K,0)</f>
        <v>0</v>
      </c>
    </row>
    <row r="2025" spans="1:13" hidden="1" x14ac:dyDescent="0.2">
      <c r="A2025" s="95" t="s">
        <v>618</v>
      </c>
      <c r="B2025" s="95">
        <f>_xlfn.XLOOKUP(D2025,'M A C R O S'!R:R,'M A C R O S'!J:J,0)</f>
        <v>0</v>
      </c>
      <c r="C2025" s="95">
        <f t="shared" si="117"/>
        <v>0</v>
      </c>
      <c r="D2025" s="95" t="s">
        <v>156</v>
      </c>
      <c r="E2025" s="95">
        <f t="shared" si="119"/>
        <v>0</v>
      </c>
      <c r="F2025" s="95">
        <v>10131</v>
      </c>
      <c r="G2025" s="95">
        <f t="shared" si="118"/>
        <v>0</v>
      </c>
      <c r="J2025" s="140" t="s">
        <v>75</v>
      </c>
      <c r="K2025" s="91">
        <f>_xlfn.XLOOKUP(J2025,'F U L L   S E T S  (-10%)'!T:T,'F U L L   S E T S  (-10%)'!K:K,0)+_xlfn.XLOOKUP(J2025,'M A C R O S'!R:R,'M A C R O S'!J:J,0)</f>
        <v>0</v>
      </c>
      <c r="L2025" s="139" t="s">
        <v>72</v>
      </c>
      <c r="M2025" s="91">
        <f>_xlfn.XLOOKUP(L2025,'F U L L   S E T S  (-10%)'!T:T,'F U L L   S E T S  (-10%)'!K:K,0)</f>
        <v>0</v>
      </c>
    </row>
    <row r="2026" spans="1:13" hidden="1" x14ac:dyDescent="0.2">
      <c r="A2026" s="95" t="s">
        <v>618</v>
      </c>
      <c r="B2026" s="95">
        <f>_xlfn.XLOOKUP(D2026,'M A C R O S'!R:R,'M A C R O S'!J:J,0)</f>
        <v>0</v>
      </c>
      <c r="C2026" s="95">
        <f t="shared" si="117"/>
        <v>0</v>
      </c>
      <c r="D2026" s="95" t="s">
        <v>158</v>
      </c>
      <c r="E2026" s="95">
        <f t="shared" si="119"/>
        <v>0</v>
      </c>
      <c r="F2026" s="95">
        <v>10131</v>
      </c>
      <c r="G2026" s="95">
        <f t="shared" si="118"/>
        <v>0</v>
      </c>
      <c r="J2026" s="140" t="s">
        <v>75</v>
      </c>
      <c r="K2026" s="91">
        <f>_xlfn.XLOOKUP(J2026,'F U L L   S E T S  (-10%)'!T:T,'F U L L   S E T S  (-10%)'!K:K,0)+_xlfn.XLOOKUP(J2026,'M A C R O S'!R:R,'M A C R O S'!J:J,0)</f>
        <v>0</v>
      </c>
      <c r="L2026" s="139" t="s">
        <v>72</v>
      </c>
      <c r="M2026" s="91">
        <f>_xlfn.XLOOKUP(L2026,'F U L L   S E T S  (-10%)'!T:T,'F U L L   S E T S  (-10%)'!K:K,0)</f>
        <v>0</v>
      </c>
    </row>
    <row r="2027" spans="1:13" hidden="1" x14ac:dyDescent="0.2">
      <c r="A2027" s="95" t="s">
        <v>618</v>
      </c>
      <c r="B2027" s="95">
        <f>_xlfn.XLOOKUP(D2027,'M A C R O S'!R:R,'M A C R O S'!J:J,0)</f>
        <v>0</v>
      </c>
      <c r="C2027" s="95">
        <f t="shared" si="117"/>
        <v>0</v>
      </c>
      <c r="D2027" s="95" t="s">
        <v>160</v>
      </c>
      <c r="E2027" s="95">
        <f t="shared" si="119"/>
        <v>0</v>
      </c>
      <c r="F2027" s="95">
        <v>10131</v>
      </c>
      <c r="G2027" s="95">
        <f t="shared" si="118"/>
        <v>0</v>
      </c>
      <c r="J2027" s="140" t="s">
        <v>75</v>
      </c>
      <c r="K2027" s="91">
        <f>_xlfn.XLOOKUP(J2027,'F U L L   S E T S  (-10%)'!T:T,'F U L L   S E T S  (-10%)'!K:K,0)+_xlfn.XLOOKUP(J2027,'M A C R O S'!R:R,'M A C R O S'!J:J,0)</f>
        <v>0</v>
      </c>
      <c r="L2027" s="139" t="s">
        <v>72</v>
      </c>
      <c r="M2027" s="91">
        <f>_xlfn.XLOOKUP(L2027,'F U L L   S E T S  (-10%)'!T:T,'F U L L   S E T S  (-10%)'!K:K,0)</f>
        <v>0</v>
      </c>
    </row>
    <row r="2028" spans="1:13" hidden="1" x14ac:dyDescent="0.2">
      <c r="A2028" s="95" t="s">
        <v>618</v>
      </c>
      <c r="B2028" s="95">
        <f>_xlfn.XLOOKUP(D2028,'M A C R O S'!R:R,'M A C R O S'!J:J,0)</f>
        <v>0</v>
      </c>
      <c r="C2028" s="95">
        <f t="shared" si="117"/>
        <v>0</v>
      </c>
      <c r="D2028" s="95" t="s">
        <v>162</v>
      </c>
      <c r="E2028" s="95">
        <f t="shared" si="119"/>
        <v>0</v>
      </c>
      <c r="F2028" s="95">
        <v>10131</v>
      </c>
      <c r="G2028" s="95">
        <f t="shared" si="118"/>
        <v>0</v>
      </c>
      <c r="J2028" s="140" t="s">
        <v>75</v>
      </c>
      <c r="K2028" s="91">
        <f>_xlfn.XLOOKUP(J2028,'F U L L   S E T S  (-10%)'!T:T,'F U L L   S E T S  (-10%)'!K:K,0)+_xlfn.XLOOKUP(J2028,'M A C R O S'!R:R,'M A C R O S'!J:J,0)</f>
        <v>0</v>
      </c>
      <c r="L2028" s="139" t="s">
        <v>72</v>
      </c>
      <c r="M2028" s="91">
        <f>_xlfn.XLOOKUP(L2028,'F U L L   S E T S  (-10%)'!T:T,'F U L L   S E T S  (-10%)'!K:K,0)</f>
        <v>0</v>
      </c>
    </row>
    <row r="2029" spans="1:13" hidden="1" x14ac:dyDescent="0.2">
      <c r="A2029" s="95" t="s">
        <v>618</v>
      </c>
      <c r="B2029" s="95">
        <f>_xlfn.XLOOKUP(D2029,'M A C R O S'!R:R,'M A C R O S'!J:J,0)</f>
        <v>0</v>
      </c>
      <c r="C2029" s="95">
        <f t="shared" si="117"/>
        <v>0</v>
      </c>
      <c r="D2029" s="95" t="s">
        <v>164</v>
      </c>
      <c r="E2029" s="95">
        <f t="shared" si="119"/>
        <v>0</v>
      </c>
      <c r="F2029" s="95">
        <v>10131</v>
      </c>
      <c r="G2029" s="95">
        <f t="shared" si="118"/>
        <v>0</v>
      </c>
      <c r="J2029" s="140" t="s">
        <v>75</v>
      </c>
      <c r="K2029" s="91">
        <f>_xlfn.XLOOKUP(J2029,'F U L L   S E T S  (-10%)'!T:T,'F U L L   S E T S  (-10%)'!K:K,0)+_xlfn.XLOOKUP(J2029,'M A C R O S'!R:R,'M A C R O S'!J:J,0)</f>
        <v>0</v>
      </c>
      <c r="L2029" s="139" t="s">
        <v>72</v>
      </c>
      <c r="M2029" s="91">
        <f>_xlfn.XLOOKUP(L2029,'F U L L   S E T S  (-10%)'!T:T,'F U L L   S E T S  (-10%)'!K:K,0)</f>
        <v>0</v>
      </c>
    </row>
    <row r="2030" spans="1:13" hidden="1" x14ac:dyDescent="0.2">
      <c r="A2030" s="95" t="s">
        <v>618</v>
      </c>
      <c r="B2030" s="95">
        <f>_xlfn.XLOOKUP(D2030,'M A C R O S'!R:R,'M A C R O S'!J:J,0)</f>
        <v>0</v>
      </c>
      <c r="C2030" s="95">
        <f t="shared" si="117"/>
        <v>0</v>
      </c>
      <c r="D2030" s="95" t="s">
        <v>166</v>
      </c>
      <c r="E2030" s="95">
        <f t="shared" si="119"/>
        <v>0</v>
      </c>
      <c r="F2030" s="95">
        <v>10131</v>
      </c>
      <c r="G2030" s="95">
        <f t="shared" si="118"/>
        <v>0</v>
      </c>
      <c r="J2030" s="140" t="s">
        <v>75</v>
      </c>
      <c r="K2030" s="91">
        <f>_xlfn.XLOOKUP(J2030,'F U L L   S E T S  (-10%)'!T:T,'F U L L   S E T S  (-10%)'!K:K,0)+_xlfn.XLOOKUP(J2030,'M A C R O S'!R:R,'M A C R O S'!J:J,0)</f>
        <v>0</v>
      </c>
      <c r="L2030" s="139" t="s">
        <v>72</v>
      </c>
      <c r="M2030" s="91">
        <f>_xlfn.XLOOKUP(L2030,'F U L L   S E T S  (-10%)'!T:T,'F U L L   S E T S  (-10%)'!K:K,0)</f>
        <v>0</v>
      </c>
    </row>
    <row r="2031" spans="1:13" hidden="1" x14ac:dyDescent="0.2">
      <c r="A2031" s="161" t="s">
        <v>618</v>
      </c>
      <c r="B2031" s="161">
        <f>_xlfn.XLOOKUP(D2031,'M A C R O S'!R:R,'M A C R O S'!K:K,0)</f>
        <v>0</v>
      </c>
      <c r="C2031" s="161">
        <f t="shared" si="117"/>
        <v>0</v>
      </c>
      <c r="D2031" s="161" t="s">
        <v>132</v>
      </c>
      <c r="E2031" s="161">
        <f t="shared" si="119"/>
        <v>0</v>
      </c>
      <c r="F2031" s="161">
        <v>10133</v>
      </c>
      <c r="G2031" s="161">
        <f t="shared" si="118"/>
        <v>0</v>
      </c>
      <c r="J2031" s="140" t="s">
        <v>75</v>
      </c>
      <c r="K2031" s="91">
        <f>_xlfn.XLOOKUP(J2031,'F U L L   S E T S  (-10%)'!T:T,'F U L L   S E T S  (-10%)'!L:L,0)+_xlfn.XLOOKUP(J2031,'M A C R O S'!R:R,'M A C R O S'!K:K,0)</f>
        <v>0</v>
      </c>
      <c r="L2031" s="139" t="s">
        <v>72</v>
      </c>
      <c r="M2031" s="91">
        <f>_xlfn.XLOOKUP(L2031,'F U L L   S E T S  (-10%)'!T:T,'F U L L   S E T S  (-10%)'!L:L,0)</f>
        <v>0</v>
      </c>
    </row>
    <row r="2032" spans="1:13" hidden="1" x14ac:dyDescent="0.2">
      <c r="A2032" s="95" t="s">
        <v>618</v>
      </c>
      <c r="B2032" s="95">
        <f>_xlfn.XLOOKUP(D2032,'M A C R O S'!R:R,'M A C R O S'!K:K,0)</f>
        <v>0</v>
      </c>
      <c r="C2032" s="95">
        <f t="shared" si="117"/>
        <v>0</v>
      </c>
      <c r="D2032" s="95" t="s">
        <v>134</v>
      </c>
      <c r="E2032" s="95">
        <f t="shared" si="119"/>
        <v>0</v>
      </c>
      <c r="F2032" s="95">
        <v>10133</v>
      </c>
      <c r="G2032" s="95">
        <f t="shared" si="118"/>
        <v>0</v>
      </c>
      <c r="J2032" s="140" t="s">
        <v>75</v>
      </c>
      <c r="K2032" s="91">
        <f>_xlfn.XLOOKUP(J2032,'F U L L   S E T S  (-10%)'!T:T,'F U L L   S E T S  (-10%)'!L:L,0)+_xlfn.XLOOKUP(J2032,'M A C R O S'!R:R,'M A C R O S'!K:K,0)</f>
        <v>0</v>
      </c>
      <c r="L2032" s="139" t="s">
        <v>72</v>
      </c>
      <c r="M2032" s="91">
        <f>_xlfn.XLOOKUP(L2032,'F U L L   S E T S  (-10%)'!T:T,'F U L L   S E T S  (-10%)'!L:L,0)</f>
        <v>0</v>
      </c>
    </row>
    <row r="2033" spans="1:13" hidden="1" x14ac:dyDescent="0.2">
      <c r="A2033" s="95" t="s">
        <v>618</v>
      </c>
      <c r="B2033" s="95">
        <f>_xlfn.XLOOKUP(D2033,'M A C R O S'!R:R,'M A C R O S'!K:K,0)</f>
        <v>0</v>
      </c>
      <c r="C2033" s="95">
        <f t="shared" si="117"/>
        <v>0</v>
      </c>
      <c r="D2033" s="95" t="s">
        <v>136</v>
      </c>
      <c r="E2033" s="95">
        <f t="shared" si="119"/>
        <v>0</v>
      </c>
      <c r="F2033" s="95">
        <v>10133</v>
      </c>
      <c r="G2033" s="95">
        <f t="shared" si="118"/>
        <v>0</v>
      </c>
      <c r="J2033" s="140" t="s">
        <v>75</v>
      </c>
      <c r="K2033" s="91">
        <f>_xlfn.XLOOKUP(J2033,'F U L L   S E T S  (-10%)'!T:T,'F U L L   S E T S  (-10%)'!L:L,0)+_xlfn.XLOOKUP(J2033,'M A C R O S'!R:R,'M A C R O S'!K:K,0)</f>
        <v>0</v>
      </c>
      <c r="L2033" s="139" t="s">
        <v>72</v>
      </c>
      <c r="M2033" s="91">
        <f>_xlfn.XLOOKUP(L2033,'F U L L   S E T S  (-10%)'!T:T,'F U L L   S E T S  (-10%)'!L:L,0)</f>
        <v>0</v>
      </c>
    </row>
    <row r="2034" spans="1:13" hidden="1" x14ac:dyDescent="0.2">
      <c r="A2034" s="95" t="s">
        <v>618</v>
      </c>
      <c r="B2034" s="95">
        <f>_xlfn.XLOOKUP(D2034,'M A C R O S'!R:R,'M A C R O S'!K:K,0)</f>
        <v>0</v>
      </c>
      <c r="C2034" s="95">
        <f t="shared" ref="C2034:C2097" si="120">SUM(K2034,M2034)</f>
        <v>0</v>
      </c>
      <c r="D2034" s="95" t="s">
        <v>138</v>
      </c>
      <c r="E2034" s="95">
        <f t="shared" si="119"/>
        <v>0</v>
      </c>
      <c r="F2034" s="95">
        <v>10133</v>
      </c>
      <c r="G2034" s="95">
        <f t="shared" si="118"/>
        <v>0</v>
      </c>
      <c r="J2034" s="140" t="s">
        <v>75</v>
      </c>
      <c r="K2034" s="91">
        <f>_xlfn.XLOOKUP(J2034,'F U L L   S E T S  (-10%)'!T:T,'F U L L   S E T S  (-10%)'!L:L,0)+_xlfn.XLOOKUP(J2034,'M A C R O S'!R:R,'M A C R O S'!K:K,0)</f>
        <v>0</v>
      </c>
      <c r="L2034" s="139" t="s">
        <v>72</v>
      </c>
      <c r="M2034" s="91">
        <f>_xlfn.XLOOKUP(L2034,'F U L L   S E T S  (-10%)'!T:T,'F U L L   S E T S  (-10%)'!L:L,0)</f>
        <v>0</v>
      </c>
    </row>
    <row r="2035" spans="1:13" hidden="1" x14ac:dyDescent="0.2">
      <c r="A2035" s="95" t="s">
        <v>618</v>
      </c>
      <c r="B2035" s="95">
        <f>_xlfn.XLOOKUP(D2035,'M A C R O S'!R:R,'M A C R O S'!K:K,0)</f>
        <v>0</v>
      </c>
      <c r="C2035" s="95">
        <f t="shared" si="120"/>
        <v>0</v>
      </c>
      <c r="D2035" s="95" t="s">
        <v>140</v>
      </c>
      <c r="E2035" s="95">
        <f t="shared" si="119"/>
        <v>0</v>
      </c>
      <c r="F2035" s="95">
        <v>10133</v>
      </c>
      <c r="G2035" s="95">
        <f t="shared" si="118"/>
        <v>0</v>
      </c>
      <c r="J2035" s="140" t="s">
        <v>75</v>
      </c>
      <c r="K2035" s="91">
        <f>_xlfn.XLOOKUP(J2035,'F U L L   S E T S  (-10%)'!T:T,'F U L L   S E T S  (-10%)'!L:L,0)+_xlfn.XLOOKUP(J2035,'M A C R O S'!R:R,'M A C R O S'!K:K,0)</f>
        <v>0</v>
      </c>
      <c r="L2035" s="139" t="s">
        <v>72</v>
      </c>
      <c r="M2035" s="91">
        <f>_xlfn.XLOOKUP(L2035,'F U L L   S E T S  (-10%)'!T:T,'F U L L   S E T S  (-10%)'!L:L,0)</f>
        <v>0</v>
      </c>
    </row>
    <row r="2036" spans="1:13" hidden="1" x14ac:dyDescent="0.2">
      <c r="A2036" s="95" t="s">
        <v>618</v>
      </c>
      <c r="B2036" s="95">
        <f>_xlfn.XLOOKUP(D2036,'M A C R O S'!R:R,'M A C R O S'!K:K,0)</f>
        <v>0</v>
      </c>
      <c r="C2036" s="95">
        <f t="shared" si="120"/>
        <v>0</v>
      </c>
      <c r="D2036" s="95" t="s">
        <v>142</v>
      </c>
      <c r="E2036" s="95">
        <f t="shared" si="119"/>
        <v>0</v>
      </c>
      <c r="F2036" s="95">
        <v>10133</v>
      </c>
      <c r="G2036" s="95">
        <f t="shared" si="118"/>
        <v>0</v>
      </c>
      <c r="J2036" s="140" t="s">
        <v>75</v>
      </c>
      <c r="K2036" s="91">
        <f>_xlfn.XLOOKUP(J2036,'F U L L   S E T S  (-10%)'!T:T,'F U L L   S E T S  (-10%)'!L:L,0)+_xlfn.XLOOKUP(J2036,'M A C R O S'!R:R,'M A C R O S'!K:K,0)</f>
        <v>0</v>
      </c>
      <c r="L2036" s="139" t="s">
        <v>72</v>
      </c>
      <c r="M2036" s="91">
        <f>_xlfn.XLOOKUP(L2036,'F U L L   S E T S  (-10%)'!T:T,'F U L L   S E T S  (-10%)'!L:L,0)</f>
        <v>0</v>
      </c>
    </row>
    <row r="2037" spans="1:13" hidden="1" x14ac:dyDescent="0.2">
      <c r="A2037" s="95" t="s">
        <v>618</v>
      </c>
      <c r="B2037" s="95">
        <f>_xlfn.XLOOKUP(D2037,'M A C R O S'!R:R,'M A C R O S'!K:K,0)</f>
        <v>0</v>
      </c>
      <c r="C2037" s="95">
        <f t="shared" si="120"/>
        <v>0</v>
      </c>
      <c r="D2037" s="95" t="s">
        <v>144</v>
      </c>
      <c r="E2037" s="95">
        <f t="shared" si="119"/>
        <v>0</v>
      </c>
      <c r="F2037" s="95">
        <v>10133</v>
      </c>
      <c r="G2037" s="95">
        <f t="shared" si="118"/>
        <v>0</v>
      </c>
      <c r="J2037" s="140" t="s">
        <v>75</v>
      </c>
      <c r="K2037" s="91">
        <f>_xlfn.XLOOKUP(J2037,'F U L L   S E T S  (-10%)'!T:T,'F U L L   S E T S  (-10%)'!L:L,0)+_xlfn.XLOOKUP(J2037,'M A C R O S'!R:R,'M A C R O S'!K:K,0)</f>
        <v>0</v>
      </c>
      <c r="L2037" s="139" t="s">
        <v>72</v>
      </c>
      <c r="M2037" s="91">
        <f>_xlfn.XLOOKUP(L2037,'F U L L   S E T S  (-10%)'!T:T,'F U L L   S E T S  (-10%)'!L:L,0)</f>
        <v>0</v>
      </c>
    </row>
    <row r="2038" spans="1:13" hidden="1" x14ac:dyDescent="0.2">
      <c r="A2038" s="95" t="s">
        <v>618</v>
      </c>
      <c r="B2038" s="95">
        <f>_xlfn.XLOOKUP(D2038,'M A C R O S'!R:R,'M A C R O S'!K:K,0)</f>
        <v>0</v>
      </c>
      <c r="C2038" s="95">
        <f t="shared" si="120"/>
        <v>0</v>
      </c>
      <c r="D2038" s="95" t="s">
        <v>146</v>
      </c>
      <c r="E2038" s="95">
        <f t="shared" si="119"/>
        <v>0</v>
      </c>
      <c r="F2038" s="95">
        <v>10133</v>
      </c>
      <c r="G2038" s="95">
        <f t="shared" si="118"/>
        <v>0</v>
      </c>
      <c r="J2038" s="140" t="s">
        <v>75</v>
      </c>
      <c r="K2038" s="91">
        <f>_xlfn.XLOOKUP(J2038,'F U L L   S E T S  (-10%)'!T:T,'F U L L   S E T S  (-10%)'!L:L,0)+_xlfn.XLOOKUP(J2038,'M A C R O S'!R:R,'M A C R O S'!K:K,0)</f>
        <v>0</v>
      </c>
      <c r="L2038" s="139" t="s">
        <v>72</v>
      </c>
      <c r="M2038" s="91">
        <f>_xlfn.XLOOKUP(L2038,'F U L L   S E T S  (-10%)'!T:T,'F U L L   S E T S  (-10%)'!L:L,0)</f>
        <v>0</v>
      </c>
    </row>
    <row r="2039" spans="1:13" hidden="1" x14ac:dyDescent="0.2">
      <c r="A2039" s="95" t="s">
        <v>618</v>
      </c>
      <c r="B2039" s="95">
        <f>_xlfn.XLOOKUP(D2039,'M A C R O S'!R:R,'M A C R O S'!K:K,0)</f>
        <v>0</v>
      </c>
      <c r="C2039" s="95">
        <f t="shared" si="120"/>
        <v>0</v>
      </c>
      <c r="D2039" s="95" t="s">
        <v>148</v>
      </c>
      <c r="E2039" s="95">
        <f t="shared" si="119"/>
        <v>0</v>
      </c>
      <c r="F2039" s="95">
        <v>10133</v>
      </c>
      <c r="G2039" s="95">
        <f t="shared" si="118"/>
        <v>0</v>
      </c>
      <c r="J2039" s="140" t="s">
        <v>75</v>
      </c>
      <c r="K2039" s="91">
        <f>_xlfn.XLOOKUP(J2039,'F U L L   S E T S  (-10%)'!T:T,'F U L L   S E T S  (-10%)'!L:L,0)+_xlfn.XLOOKUP(J2039,'M A C R O S'!R:R,'M A C R O S'!K:K,0)</f>
        <v>0</v>
      </c>
      <c r="L2039" s="139" t="s">
        <v>72</v>
      </c>
      <c r="M2039" s="91">
        <f>_xlfn.XLOOKUP(L2039,'F U L L   S E T S  (-10%)'!T:T,'F U L L   S E T S  (-10%)'!L:L,0)</f>
        <v>0</v>
      </c>
    </row>
    <row r="2040" spans="1:13" hidden="1" x14ac:dyDescent="0.2">
      <c r="A2040" s="95" t="s">
        <v>618</v>
      </c>
      <c r="B2040" s="95">
        <f>_xlfn.XLOOKUP(D2040,'M A C R O S'!R:R,'M A C R O S'!K:K,0)</f>
        <v>0</v>
      </c>
      <c r="C2040" s="95">
        <f t="shared" si="120"/>
        <v>0</v>
      </c>
      <c r="D2040" s="95" t="s">
        <v>150</v>
      </c>
      <c r="E2040" s="95">
        <f t="shared" si="119"/>
        <v>0</v>
      </c>
      <c r="F2040" s="95">
        <v>10133</v>
      </c>
      <c r="G2040" s="95">
        <f t="shared" si="118"/>
        <v>0</v>
      </c>
      <c r="J2040" s="140" t="s">
        <v>75</v>
      </c>
      <c r="K2040" s="91">
        <f>_xlfn.XLOOKUP(J2040,'F U L L   S E T S  (-10%)'!T:T,'F U L L   S E T S  (-10%)'!L:L,0)+_xlfn.XLOOKUP(J2040,'M A C R O S'!R:R,'M A C R O S'!K:K,0)</f>
        <v>0</v>
      </c>
      <c r="L2040" s="139" t="s">
        <v>72</v>
      </c>
      <c r="M2040" s="91">
        <f>_xlfn.XLOOKUP(L2040,'F U L L   S E T S  (-10%)'!T:T,'F U L L   S E T S  (-10%)'!L:L,0)</f>
        <v>0</v>
      </c>
    </row>
    <row r="2041" spans="1:13" hidden="1" x14ac:dyDescent="0.2">
      <c r="A2041" s="95" t="s">
        <v>618</v>
      </c>
      <c r="B2041" s="95">
        <f>_xlfn.XLOOKUP(D2041,'M A C R O S'!R:R,'M A C R O S'!K:K,0)</f>
        <v>0</v>
      </c>
      <c r="C2041" s="95">
        <f t="shared" si="120"/>
        <v>0</v>
      </c>
      <c r="D2041" s="95" t="s">
        <v>152</v>
      </c>
      <c r="E2041" s="95">
        <f t="shared" si="119"/>
        <v>0</v>
      </c>
      <c r="F2041" s="95">
        <v>10133</v>
      </c>
      <c r="G2041" s="95">
        <f t="shared" si="118"/>
        <v>0</v>
      </c>
      <c r="J2041" s="140" t="s">
        <v>75</v>
      </c>
      <c r="K2041" s="91">
        <f>_xlfn.XLOOKUP(J2041,'F U L L   S E T S  (-10%)'!T:T,'F U L L   S E T S  (-10%)'!L:L,0)+_xlfn.XLOOKUP(J2041,'M A C R O S'!R:R,'M A C R O S'!K:K,0)</f>
        <v>0</v>
      </c>
      <c r="L2041" s="139" t="s">
        <v>72</v>
      </c>
      <c r="M2041" s="91">
        <f>_xlfn.XLOOKUP(L2041,'F U L L   S E T S  (-10%)'!T:T,'F U L L   S E T S  (-10%)'!L:L,0)</f>
        <v>0</v>
      </c>
    </row>
    <row r="2042" spans="1:13" hidden="1" x14ac:dyDescent="0.2">
      <c r="A2042" s="95" t="s">
        <v>618</v>
      </c>
      <c r="B2042" s="95">
        <f>_xlfn.XLOOKUP(D2042,'M A C R O S'!R:R,'M A C R O S'!K:K,0)</f>
        <v>0</v>
      </c>
      <c r="C2042" s="95">
        <f t="shared" si="120"/>
        <v>0</v>
      </c>
      <c r="D2042" s="95" t="s">
        <v>154</v>
      </c>
      <c r="E2042" s="95">
        <f t="shared" si="119"/>
        <v>0</v>
      </c>
      <c r="F2042" s="95">
        <v>10133</v>
      </c>
      <c r="G2042" s="95">
        <f t="shared" si="118"/>
        <v>0</v>
      </c>
      <c r="J2042" s="140" t="s">
        <v>75</v>
      </c>
      <c r="K2042" s="91">
        <f>_xlfn.XLOOKUP(J2042,'F U L L   S E T S  (-10%)'!T:T,'F U L L   S E T S  (-10%)'!L:L,0)+_xlfn.XLOOKUP(J2042,'M A C R O S'!R:R,'M A C R O S'!K:K,0)</f>
        <v>0</v>
      </c>
      <c r="L2042" s="139" t="s">
        <v>72</v>
      </c>
      <c r="M2042" s="91">
        <f>_xlfn.XLOOKUP(L2042,'F U L L   S E T S  (-10%)'!T:T,'F U L L   S E T S  (-10%)'!L:L,0)</f>
        <v>0</v>
      </c>
    </row>
    <row r="2043" spans="1:13" hidden="1" x14ac:dyDescent="0.2">
      <c r="A2043" s="95" t="s">
        <v>618</v>
      </c>
      <c r="B2043" s="95">
        <f>_xlfn.XLOOKUP(D2043,'M A C R O S'!R:R,'M A C R O S'!K:K,0)</f>
        <v>0</v>
      </c>
      <c r="C2043" s="95">
        <f t="shared" si="120"/>
        <v>0</v>
      </c>
      <c r="D2043" s="95" t="s">
        <v>156</v>
      </c>
      <c r="E2043" s="95">
        <f t="shared" si="119"/>
        <v>0</v>
      </c>
      <c r="F2043" s="95">
        <v>10133</v>
      </c>
      <c r="G2043" s="95">
        <f t="shared" si="118"/>
        <v>0</v>
      </c>
      <c r="J2043" s="140" t="s">
        <v>75</v>
      </c>
      <c r="K2043" s="91">
        <f>_xlfn.XLOOKUP(J2043,'F U L L   S E T S  (-10%)'!T:T,'F U L L   S E T S  (-10%)'!L:L,0)+_xlfn.XLOOKUP(J2043,'M A C R O S'!R:R,'M A C R O S'!K:K,0)</f>
        <v>0</v>
      </c>
      <c r="L2043" s="139" t="s">
        <v>72</v>
      </c>
      <c r="M2043" s="91">
        <f>_xlfn.XLOOKUP(L2043,'F U L L   S E T S  (-10%)'!T:T,'F U L L   S E T S  (-10%)'!L:L,0)</f>
        <v>0</v>
      </c>
    </row>
    <row r="2044" spans="1:13" hidden="1" x14ac:dyDescent="0.2">
      <c r="A2044" s="95" t="s">
        <v>618</v>
      </c>
      <c r="B2044" s="95">
        <f>_xlfn.XLOOKUP(D2044,'M A C R O S'!R:R,'M A C R O S'!K:K,0)</f>
        <v>0</v>
      </c>
      <c r="C2044" s="95">
        <f t="shared" si="120"/>
        <v>0</v>
      </c>
      <c r="D2044" s="95" t="s">
        <v>158</v>
      </c>
      <c r="E2044" s="95">
        <f t="shared" si="119"/>
        <v>0</v>
      </c>
      <c r="F2044" s="95">
        <v>10133</v>
      </c>
      <c r="G2044" s="95">
        <f t="shared" si="118"/>
        <v>0</v>
      </c>
      <c r="J2044" s="140" t="s">
        <v>75</v>
      </c>
      <c r="K2044" s="91">
        <f>_xlfn.XLOOKUP(J2044,'F U L L   S E T S  (-10%)'!T:T,'F U L L   S E T S  (-10%)'!L:L,0)+_xlfn.XLOOKUP(J2044,'M A C R O S'!R:R,'M A C R O S'!K:K,0)</f>
        <v>0</v>
      </c>
      <c r="L2044" s="139" t="s">
        <v>72</v>
      </c>
      <c r="M2044" s="91">
        <f>_xlfn.XLOOKUP(L2044,'F U L L   S E T S  (-10%)'!T:T,'F U L L   S E T S  (-10%)'!L:L,0)</f>
        <v>0</v>
      </c>
    </row>
    <row r="2045" spans="1:13" hidden="1" x14ac:dyDescent="0.2">
      <c r="A2045" s="95" t="s">
        <v>618</v>
      </c>
      <c r="B2045" s="95">
        <f>_xlfn.XLOOKUP(D2045,'M A C R O S'!R:R,'M A C R O S'!K:K,0)</f>
        <v>0</v>
      </c>
      <c r="C2045" s="95">
        <f t="shared" si="120"/>
        <v>0</v>
      </c>
      <c r="D2045" s="95" t="s">
        <v>160</v>
      </c>
      <c r="E2045" s="95">
        <f t="shared" si="119"/>
        <v>0</v>
      </c>
      <c r="F2045" s="95">
        <v>10133</v>
      </c>
      <c r="G2045" s="95">
        <f t="shared" si="118"/>
        <v>0</v>
      </c>
      <c r="J2045" s="140" t="s">
        <v>75</v>
      </c>
      <c r="K2045" s="91">
        <f>_xlfn.XLOOKUP(J2045,'F U L L   S E T S  (-10%)'!T:T,'F U L L   S E T S  (-10%)'!L:L,0)+_xlfn.XLOOKUP(J2045,'M A C R O S'!R:R,'M A C R O S'!K:K,0)</f>
        <v>0</v>
      </c>
      <c r="L2045" s="139" t="s">
        <v>72</v>
      </c>
      <c r="M2045" s="91">
        <f>_xlfn.XLOOKUP(L2045,'F U L L   S E T S  (-10%)'!T:T,'F U L L   S E T S  (-10%)'!L:L,0)</f>
        <v>0</v>
      </c>
    </row>
    <row r="2046" spans="1:13" hidden="1" x14ac:dyDescent="0.2">
      <c r="A2046" s="95" t="s">
        <v>618</v>
      </c>
      <c r="B2046" s="95">
        <f>_xlfn.XLOOKUP(D2046,'M A C R O S'!R:R,'M A C R O S'!K:K,0)</f>
        <v>0</v>
      </c>
      <c r="C2046" s="95">
        <f t="shared" si="120"/>
        <v>0</v>
      </c>
      <c r="D2046" s="95" t="s">
        <v>162</v>
      </c>
      <c r="E2046" s="95">
        <f t="shared" si="119"/>
        <v>0</v>
      </c>
      <c r="F2046" s="95">
        <v>10133</v>
      </c>
      <c r="G2046" s="95">
        <f t="shared" si="118"/>
        <v>0</v>
      </c>
      <c r="J2046" s="140" t="s">
        <v>75</v>
      </c>
      <c r="K2046" s="91">
        <f>_xlfn.XLOOKUP(J2046,'F U L L   S E T S  (-10%)'!T:T,'F U L L   S E T S  (-10%)'!L:L,0)+_xlfn.XLOOKUP(J2046,'M A C R O S'!R:R,'M A C R O S'!K:K,0)</f>
        <v>0</v>
      </c>
      <c r="L2046" s="139" t="s">
        <v>72</v>
      </c>
      <c r="M2046" s="91">
        <f>_xlfn.XLOOKUP(L2046,'F U L L   S E T S  (-10%)'!T:T,'F U L L   S E T S  (-10%)'!L:L,0)</f>
        <v>0</v>
      </c>
    </row>
    <row r="2047" spans="1:13" hidden="1" x14ac:dyDescent="0.2">
      <c r="A2047" s="95" t="s">
        <v>618</v>
      </c>
      <c r="B2047" s="95">
        <f>_xlfn.XLOOKUP(D2047,'M A C R O S'!R:R,'M A C R O S'!K:K,0)</f>
        <v>0</v>
      </c>
      <c r="C2047" s="95">
        <f t="shared" si="120"/>
        <v>0</v>
      </c>
      <c r="D2047" s="95" t="s">
        <v>164</v>
      </c>
      <c r="E2047" s="95">
        <f t="shared" si="119"/>
        <v>0</v>
      </c>
      <c r="F2047" s="95">
        <v>10133</v>
      </c>
      <c r="G2047" s="95">
        <f t="shared" si="118"/>
        <v>0</v>
      </c>
      <c r="J2047" s="140" t="s">
        <v>75</v>
      </c>
      <c r="K2047" s="91">
        <f>_xlfn.XLOOKUP(J2047,'F U L L   S E T S  (-10%)'!T:T,'F U L L   S E T S  (-10%)'!L:L,0)+_xlfn.XLOOKUP(J2047,'M A C R O S'!R:R,'M A C R O S'!K:K,0)</f>
        <v>0</v>
      </c>
      <c r="L2047" s="139" t="s">
        <v>72</v>
      </c>
      <c r="M2047" s="91">
        <f>_xlfn.XLOOKUP(L2047,'F U L L   S E T S  (-10%)'!T:T,'F U L L   S E T S  (-10%)'!L:L,0)</f>
        <v>0</v>
      </c>
    </row>
    <row r="2048" spans="1:13" hidden="1" x14ac:dyDescent="0.2">
      <c r="A2048" s="95" t="s">
        <v>618</v>
      </c>
      <c r="B2048" s="95">
        <f>_xlfn.XLOOKUP(D2048,'M A C R O S'!R:R,'M A C R O S'!K:K,0)</f>
        <v>0</v>
      </c>
      <c r="C2048" s="95">
        <f t="shared" si="120"/>
        <v>0</v>
      </c>
      <c r="D2048" s="95" t="s">
        <v>166</v>
      </c>
      <c r="E2048" s="95">
        <f t="shared" si="119"/>
        <v>0</v>
      </c>
      <c r="F2048" s="95">
        <v>10133</v>
      </c>
      <c r="G2048" s="95">
        <f t="shared" si="118"/>
        <v>0</v>
      </c>
      <c r="J2048" s="140" t="s">
        <v>75</v>
      </c>
      <c r="K2048" s="91">
        <f>_xlfn.XLOOKUP(J2048,'F U L L   S E T S  (-10%)'!T:T,'F U L L   S E T S  (-10%)'!L:L,0)+_xlfn.XLOOKUP(J2048,'M A C R O S'!R:R,'M A C R O S'!K:K,0)</f>
        <v>0</v>
      </c>
      <c r="L2048" s="139" t="s">
        <v>72</v>
      </c>
      <c r="M2048" s="91">
        <f>_xlfn.XLOOKUP(L2048,'F U L L   S E T S  (-10%)'!T:T,'F U L L   S E T S  (-10%)'!L:L,0)</f>
        <v>0</v>
      </c>
    </row>
    <row r="2049" spans="1:13" hidden="1" x14ac:dyDescent="0.2">
      <c r="A2049" s="161" t="s">
        <v>618</v>
      </c>
      <c r="B2049" s="161">
        <f>_xlfn.XLOOKUP(D2049,'M A C R O S'!R:R,'M A C R O S'!L:L,0)</f>
        <v>0</v>
      </c>
      <c r="C2049" s="161">
        <f t="shared" si="120"/>
        <v>0</v>
      </c>
      <c r="D2049" s="161" t="s">
        <v>132</v>
      </c>
      <c r="E2049" s="161">
        <f t="shared" si="119"/>
        <v>0</v>
      </c>
      <c r="F2049" s="161">
        <v>10134</v>
      </c>
      <c r="G2049" s="161">
        <f t="shared" si="118"/>
        <v>0</v>
      </c>
      <c r="J2049" s="140" t="s">
        <v>75</v>
      </c>
      <c r="K2049" s="91">
        <f>_xlfn.XLOOKUP(J2049,'F U L L   S E T S  (-10%)'!T:T,'F U L L   S E T S  (-10%)'!M:M,0)+_xlfn.XLOOKUP(J2049,'M A C R O S'!R:R,'M A C R O S'!L:L,0)</f>
        <v>0</v>
      </c>
      <c r="L2049" s="139" t="s">
        <v>72</v>
      </c>
      <c r="M2049" s="91">
        <f>_xlfn.XLOOKUP(L2049,'F U L L   S E T S  (-10%)'!T:T,'F U L L   S E T S  (-10%)'!M:M,0)</f>
        <v>0</v>
      </c>
    </row>
    <row r="2050" spans="1:13" hidden="1" x14ac:dyDescent="0.2">
      <c r="A2050" s="95" t="s">
        <v>618</v>
      </c>
      <c r="B2050" s="95">
        <f>_xlfn.XLOOKUP(D2050,'M A C R O S'!R:R,'M A C R O S'!L:L,0)</f>
        <v>0</v>
      </c>
      <c r="C2050" s="95">
        <f t="shared" si="120"/>
        <v>0</v>
      </c>
      <c r="D2050" s="95" t="s">
        <v>134</v>
      </c>
      <c r="E2050" s="95">
        <f t="shared" si="119"/>
        <v>0</v>
      </c>
      <c r="F2050" s="95">
        <v>10134</v>
      </c>
      <c r="G2050" s="95">
        <f t="shared" ref="G2050:G2113" si="121">IF(C2050&gt;0,10*C2050/E2050,0)</f>
        <v>0</v>
      </c>
      <c r="J2050" s="140" t="s">
        <v>75</v>
      </c>
      <c r="K2050" s="91">
        <f>_xlfn.XLOOKUP(J2050,'F U L L   S E T S  (-10%)'!T:T,'F U L L   S E T S  (-10%)'!M:M,0)+_xlfn.XLOOKUP(J2050,'M A C R O S'!R:R,'M A C R O S'!L:L,0)</f>
        <v>0</v>
      </c>
      <c r="L2050" s="139" t="s">
        <v>72</v>
      </c>
      <c r="M2050" s="91">
        <f>_xlfn.XLOOKUP(L2050,'F U L L   S E T S  (-10%)'!T:T,'F U L L   S E T S  (-10%)'!M:M,0)</f>
        <v>0</v>
      </c>
    </row>
    <row r="2051" spans="1:13" hidden="1" x14ac:dyDescent="0.2">
      <c r="A2051" s="95" t="s">
        <v>618</v>
      </c>
      <c r="B2051" s="95">
        <f>_xlfn.XLOOKUP(D2051,'M A C R O S'!R:R,'M A C R O S'!L:L,0)</f>
        <v>0</v>
      </c>
      <c r="C2051" s="95">
        <f t="shared" si="120"/>
        <v>0</v>
      </c>
      <c r="D2051" s="95" t="s">
        <v>136</v>
      </c>
      <c r="E2051" s="95">
        <f t="shared" si="119"/>
        <v>0</v>
      </c>
      <c r="F2051" s="95">
        <v>10134</v>
      </c>
      <c r="G2051" s="95">
        <f t="shared" si="121"/>
        <v>0</v>
      </c>
      <c r="J2051" s="140" t="s">
        <v>75</v>
      </c>
      <c r="K2051" s="91">
        <f>_xlfn.XLOOKUP(J2051,'F U L L   S E T S  (-10%)'!T:T,'F U L L   S E T S  (-10%)'!M:M,0)+_xlfn.XLOOKUP(J2051,'M A C R O S'!R:R,'M A C R O S'!L:L,0)</f>
        <v>0</v>
      </c>
      <c r="L2051" s="139" t="s">
        <v>72</v>
      </c>
      <c r="M2051" s="91">
        <f>_xlfn.XLOOKUP(L2051,'F U L L   S E T S  (-10%)'!T:T,'F U L L   S E T S  (-10%)'!M:M,0)</f>
        <v>0</v>
      </c>
    </row>
    <row r="2052" spans="1:13" hidden="1" x14ac:dyDescent="0.2">
      <c r="A2052" s="95" t="s">
        <v>618</v>
      </c>
      <c r="B2052" s="95">
        <f>_xlfn.XLOOKUP(D2052,'M A C R O S'!R:R,'M A C R O S'!L:L,0)</f>
        <v>0</v>
      </c>
      <c r="C2052" s="95">
        <f t="shared" si="120"/>
        <v>0</v>
      </c>
      <c r="D2052" s="95" t="s">
        <v>138</v>
      </c>
      <c r="E2052" s="95">
        <f t="shared" si="119"/>
        <v>0</v>
      </c>
      <c r="F2052" s="95">
        <v>10134</v>
      </c>
      <c r="G2052" s="95">
        <f t="shared" si="121"/>
        <v>0</v>
      </c>
      <c r="J2052" s="140" t="s">
        <v>75</v>
      </c>
      <c r="K2052" s="91">
        <f>_xlfn.XLOOKUP(J2052,'F U L L   S E T S  (-10%)'!T:T,'F U L L   S E T S  (-10%)'!M:M,0)+_xlfn.XLOOKUP(J2052,'M A C R O S'!R:R,'M A C R O S'!L:L,0)</f>
        <v>0</v>
      </c>
      <c r="L2052" s="139" t="s">
        <v>72</v>
      </c>
      <c r="M2052" s="91">
        <f>_xlfn.XLOOKUP(L2052,'F U L L   S E T S  (-10%)'!T:T,'F U L L   S E T S  (-10%)'!M:M,0)</f>
        <v>0</v>
      </c>
    </row>
    <row r="2053" spans="1:13" hidden="1" x14ac:dyDescent="0.2">
      <c r="A2053" s="95" t="s">
        <v>618</v>
      </c>
      <c r="B2053" s="95">
        <f>_xlfn.XLOOKUP(D2053,'M A C R O S'!R:R,'M A C R O S'!L:L,0)</f>
        <v>0</v>
      </c>
      <c r="C2053" s="95">
        <f t="shared" si="120"/>
        <v>0</v>
      </c>
      <c r="D2053" s="95" t="s">
        <v>140</v>
      </c>
      <c r="E2053" s="95">
        <f t="shared" si="119"/>
        <v>0</v>
      </c>
      <c r="F2053" s="95">
        <v>10134</v>
      </c>
      <c r="G2053" s="95">
        <f t="shared" si="121"/>
        <v>0</v>
      </c>
      <c r="J2053" s="140" t="s">
        <v>75</v>
      </c>
      <c r="K2053" s="91">
        <f>_xlfn.XLOOKUP(J2053,'F U L L   S E T S  (-10%)'!T:T,'F U L L   S E T S  (-10%)'!M:M,0)+_xlfn.XLOOKUP(J2053,'M A C R O S'!R:R,'M A C R O S'!L:L,0)</f>
        <v>0</v>
      </c>
      <c r="L2053" s="139" t="s">
        <v>72</v>
      </c>
      <c r="M2053" s="91">
        <f>_xlfn.XLOOKUP(L2053,'F U L L   S E T S  (-10%)'!T:T,'F U L L   S E T S  (-10%)'!M:M,0)</f>
        <v>0</v>
      </c>
    </row>
    <row r="2054" spans="1:13" hidden="1" x14ac:dyDescent="0.2">
      <c r="A2054" s="95" t="s">
        <v>618</v>
      </c>
      <c r="B2054" s="95">
        <f>_xlfn.XLOOKUP(D2054,'M A C R O S'!R:R,'M A C R O S'!L:L,0)</f>
        <v>0</v>
      </c>
      <c r="C2054" s="95">
        <f t="shared" si="120"/>
        <v>0</v>
      </c>
      <c r="D2054" s="95" t="s">
        <v>142</v>
      </c>
      <c r="E2054" s="95">
        <f t="shared" si="119"/>
        <v>0</v>
      </c>
      <c r="F2054" s="95">
        <v>10134</v>
      </c>
      <c r="G2054" s="95">
        <f t="shared" si="121"/>
        <v>0</v>
      </c>
      <c r="J2054" s="140" t="s">
        <v>75</v>
      </c>
      <c r="K2054" s="91">
        <f>_xlfn.XLOOKUP(J2054,'F U L L   S E T S  (-10%)'!T:T,'F U L L   S E T S  (-10%)'!M:M,0)+_xlfn.XLOOKUP(J2054,'M A C R O S'!R:R,'M A C R O S'!L:L,0)</f>
        <v>0</v>
      </c>
      <c r="L2054" s="139" t="s">
        <v>72</v>
      </c>
      <c r="M2054" s="91">
        <f>_xlfn.XLOOKUP(L2054,'F U L L   S E T S  (-10%)'!T:T,'F U L L   S E T S  (-10%)'!M:M,0)</f>
        <v>0</v>
      </c>
    </row>
    <row r="2055" spans="1:13" hidden="1" x14ac:dyDescent="0.2">
      <c r="A2055" s="95" t="s">
        <v>618</v>
      </c>
      <c r="B2055" s="95">
        <f>_xlfn.XLOOKUP(D2055,'M A C R O S'!R:R,'M A C R O S'!L:L,0)</f>
        <v>0</v>
      </c>
      <c r="C2055" s="95">
        <f t="shared" si="120"/>
        <v>0</v>
      </c>
      <c r="D2055" s="95" t="s">
        <v>144</v>
      </c>
      <c r="E2055" s="95">
        <f t="shared" si="119"/>
        <v>0</v>
      </c>
      <c r="F2055" s="95">
        <v>10134</v>
      </c>
      <c r="G2055" s="95">
        <f t="shared" si="121"/>
        <v>0</v>
      </c>
      <c r="J2055" s="140" t="s">
        <v>75</v>
      </c>
      <c r="K2055" s="91">
        <f>_xlfn.XLOOKUP(J2055,'F U L L   S E T S  (-10%)'!T:T,'F U L L   S E T S  (-10%)'!M:M,0)+_xlfn.XLOOKUP(J2055,'M A C R O S'!R:R,'M A C R O S'!L:L,0)</f>
        <v>0</v>
      </c>
      <c r="L2055" s="139" t="s">
        <v>72</v>
      </c>
      <c r="M2055" s="91">
        <f>_xlfn.XLOOKUP(L2055,'F U L L   S E T S  (-10%)'!T:T,'F U L L   S E T S  (-10%)'!M:M,0)</f>
        <v>0</v>
      </c>
    </row>
    <row r="2056" spans="1:13" hidden="1" x14ac:dyDescent="0.2">
      <c r="A2056" s="95" t="s">
        <v>618</v>
      </c>
      <c r="B2056" s="95">
        <f>_xlfn.XLOOKUP(D2056,'M A C R O S'!R:R,'M A C R O S'!L:L,0)</f>
        <v>0</v>
      </c>
      <c r="C2056" s="95">
        <f t="shared" si="120"/>
        <v>0</v>
      </c>
      <c r="D2056" s="95" t="s">
        <v>146</v>
      </c>
      <c r="E2056" s="95">
        <f t="shared" si="119"/>
        <v>0</v>
      </c>
      <c r="F2056" s="95">
        <v>10134</v>
      </c>
      <c r="G2056" s="95">
        <f t="shared" si="121"/>
        <v>0</v>
      </c>
      <c r="J2056" s="140" t="s">
        <v>75</v>
      </c>
      <c r="K2056" s="91">
        <f>_xlfn.XLOOKUP(J2056,'F U L L   S E T S  (-10%)'!T:T,'F U L L   S E T S  (-10%)'!M:M,0)+_xlfn.XLOOKUP(J2056,'M A C R O S'!R:R,'M A C R O S'!L:L,0)</f>
        <v>0</v>
      </c>
      <c r="L2056" s="139" t="s">
        <v>72</v>
      </c>
      <c r="M2056" s="91">
        <f>_xlfn.XLOOKUP(L2056,'F U L L   S E T S  (-10%)'!T:T,'F U L L   S E T S  (-10%)'!M:M,0)</f>
        <v>0</v>
      </c>
    </row>
    <row r="2057" spans="1:13" hidden="1" x14ac:dyDescent="0.2">
      <c r="A2057" s="95" t="s">
        <v>618</v>
      </c>
      <c r="B2057" s="95">
        <f>_xlfn.XLOOKUP(D2057,'M A C R O S'!R:R,'M A C R O S'!L:L,0)</f>
        <v>0</v>
      </c>
      <c r="C2057" s="95">
        <f t="shared" si="120"/>
        <v>0</v>
      </c>
      <c r="D2057" s="95" t="s">
        <v>148</v>
      </c>
      <c r="E2057" s="95">
        <f t="shared" si="119"/>
        <v>0</v>
      </c>
      <c r="F2057" s="95">
        <v>10134</v>
      </c>
      <c r="G2057" s="95">
        <f t="shared" si="121"/>
        <v>0</v>
      </c>
      <c r="J2057" s="140" t="s">
        <v>75</v>
      </c>
      <c r="K2057" s="91">
        <f>_xlfn.XLOOKUP(J2057,'F U L L   S E T S  (-10%)'!T:T,'F U L L   S E T S  (-10%)'!M:M,0)+_xlfn.XLOOKUP(J2057,'M A C R O S'!R:R,'M A C R O S'!L:L,0)</f>
        <v>0</v>
      </c>
      <c r="L2057" s="139" t="s">
        <v>72</v>
      </c>
      <c r="M2057" s="91">
        <f>_xlfn.XLOOKUP(L2057,'F U L L   S E T S  (-10%)'!T:T,'F U L L   S E T S  (-10%)'!M:M,0)</f>
        <v>0</v>
      </c>
    </row>
    <row r="2058" spans="1:13" hidden="1" x14ac:dyDescent="0.2">
      <c r="A2058" s="95" t="s">
        <v>618</v>
      </c>
      <c r="B2058" s="95">
        <f>_xlfn.XLOOKUP(D2058,'M A C R O S'!R:R,'M A C R O S'!L:L,0)</f>
        <v>0</v>
      </c>
      <c r="C2058" s="95">
        <f t="shared" si="120"/>
        <v>0</v>
      </c>
      <c r="D2058" s="95" t="s">
        <v>150</v>
      </c>
      <c r="E2058" s="95">
        <f t="shared" si="119"/>
        <v>0</v>
      </c>
      <c r="F2058" s="95">
        <v>10134</v>
      </c>
      <c r="G2058" s="95">
        <f t="shared" si="121"/>
        <v>0</v>
      </c>
      <c r="J2058" s="140" t="s">
        <v>75</v>
      </c>
      <c r="K2058" s="91">
        <f>_xlfn.XLOOKUP(J2058,'F U L L   S E T S  (-10%)'!T:T,'F U L L   S E T S  (-10%)'!M:M,0)+_xlfn.XLOOKUP(J2058,'M A C R O S'!R:R,'M A C R O S'!L:L,0)</f>
        <v>0</v>
      </c>
      <c r="L2058" s="139" t="s">
        <v>72</v>
      </c>
      <c r="M2058" s="91">
        <f>_xlfn.XLOOKUP(L2058,'F U L L   S E T S  (-10%)'!T:T,'F U L L   S E T S  (-10%)'!M:M,0)</f>
        <v>0</v>
      </c>
    </row>
    <row r="2059" spans="1:13" hidden="1" x14ac:dyDescent="0.2">
      <c r="A2059" s="95" t="s">
        <v>618</v>
      </c>
      <c r="B2059" s="95">
        <f>_xlfn.XLOOKUP(D2059,'M A C R O S'!R:R,'M A C R O S'!L:L,0)</f>
        <v>0</v>
      </c>
      <c r="C2059" s="95">
        <f t="shared" si="120"/>
        <v>0</v>
      </c>
      <c r="D2059" s="95" t="s">
        <v>152</v>
      </c>
      <c r="E2059" s="95">
        <f t="shared" si="119"/>
        <v>0</v>
      </c>
      <c r="F2059" s="95">
        <v>10134</v>
      </c>
      <c r="G2059" s="95">
        <f t="shared" si="121"/>
        <v>0</v>
      </c>
      <c r="J2059" s="140" t="s">
        <v>75</v>
      </c>
      <c r="K2059" s="91">
        <f>_xlfn.XLOOKUP(J2059,'F U L L   S E T S  (-10%)'!T:T,'F U L L   S E T S  (-10%)'!M:M,0)+_xlfn.XLOOKUP(J2059,'M A C R O S'!R:R,'M A C R O S'!L:L,0)</f>
        <v>0</v>
      </c>
      <c r="L2059" s="139" t="s">
        <v>72</v>
      </c>
      <c r="M2059" s="91">
        <f>_xlfn.XLOOKUP(L2059,'F U L L   S E T S  (-10%)'!T:T,'F U L L   S E T S  (-10%)'!M:M,0)</f>
        <v>0</v>
      </c>
    </row>
    <row r="2060" spans="1:13" hidden="1" x14ac:dyDescent="0.2">
      <c r="A2060" s="95" t="s">
        <v>618</v>
      </c>
      <c r="B2060" s="95">
        <f>_xlfn.XLOOKUP(D2060,'M A C R O S'!R:R,'M A C R O S'!L:L,0)</f>
        <v>0</v>
      </c>
      <c r="C2060" s="95">
        <f t="shared" si="120"/>
        <v>0</v>
      </c>
      <c r="D2060" s="95" t="s">
        <v>154</v>
      </c>
      <c r="E2060" s="95">
        <f t="shared" si="119"/>
        <v>0</v>
      </c>
      <c r="F2060" s="95">
        <v>10134</v>
      </c>
      <c r="G2060" s="95">
        <f t="shared" si="121"/>
        <v>0</v>
      </c>
      <c r="J2060" s="140" t="s">
        <v>75</v>
      </c>
      <c r="K2060" s="91">
        <f>_xlfn.XLOOKUP(J2060,'F U L L   S E T S  (-10%)'!T:T,'F U L L   S E T S  (-10%)'!M:M,0)+_xlfn.XLOOKUP(J2060,'M A C R O S'!R:R,'M A C R O S'!L:L,0)</f>
        <v>0</v>
      </c>
      <c r="L2060" s="139" t="s">
        <v>72</v>
      </c>
      <c r="M2060" s="91">
        <f>_xlfn.XLOOKUP(L2060,'F U L L   S E T S  (-10%)'!T:T,'F U L L   S E T S  (-10%)'!M:M,0)</f>
        <v>0</v>
      </c>
    </row>
    <row r="2061" spans="1:13" hidden="1" x14ac:dyDescent="0.2">
      <c r="A2061" s="95" t="s">
        <v>618</v>
      </c>
      <c r="B2061" s="95">
        <f>_xlfn.XLOOKUP(D2061,'M A C R O S'!R:R,'M A C R O S'!L:L,0)</f>
        <v>0</v>
      </c>
      <c r="C2061" s="95">
        <f t="shared" si="120"/>
        <v>0</v>
      </c>
      <c r="D2061" s="95" t="s">
        <v>156</v>
      </c>
      <c r="E2061" s="95">
        <f t="shared" si="119"/>
        <v>0</v>
      </c>
      <c r="F2061" s="95">
        <v>10134</v>
      </c>
      <c r="G2061" s="95">
        <f t="shared" si="121"/>
        <v>0</v>
      </c>
      <c r="J2061" s="140" t="s">
        <v>75</v>
      </c>
      <c r="K2061" s="91">
        <f>_xlfn.XLOOKUP(J2061,'F U L L   S E T S  (-10%)'!T:T,'F U L L   S E T S  (-10%)'!M:M,0)+_xlfn.XLOOKUP(J2061,'M A C R O S'!R:R,'M A C R O S'!L:L,0)</f>
        <v>0</v>
      </c>
      <c r="L2061" s="139" t="s">
        <v>72</v>
      </c>
      <c r="M2061" s="91">
        <f>_xlfn.XLOOKUP(L2061,'F U L L   S E T S  (-10%)'!T:T,'F U L L   S E T S  (-10%)'!M:M,0)</f>
        <v>0</v>
      </c>
    </row>
    <row r="2062" spans="1:13" hidden="1" x14ac:dyDescent="0.2">
      <c r="A2062" s="95" t="s">
        <v>618</v>
      </c>
      <c r="B2062" s="95">
        <f>_xlfn.XLOOKUP(D2062,'M A C R O S'!R:R,'M A C R O S'!L:L,0)</f>
        <v>0</v>
      </c>
      <c r="C2062" s="95">
        <f t="shared" si="120"/>
        <v>0</v>
      </c>
      <c r="D2062" s="95" t="s">
        <v>158</v>
      </c>
      <c r="E2062" s="95">
        <f t="shared" si="119"/>
        <v>0</v>
      </c>
      <c r="F2062" s="95">
        <v>10134</v>
      </c>
      <c r="G2062" s="95">
        <f t="shared" si="121"/>
        <v>0</v>
      </c>
      <c r="J2062" s="140" t="s">
        <v>75</v>
      </c>
      <c r="K2062" s="91">
        <f>_xlfn.XLOOKUP(J2062,'F U L L   S E T S  (-10%)'!T:T,'F U L L   S E T S  (-10%)'!M:M,0)+_xlfn.XLOOKUP(J2062,'M A C R O S'!R:R,'M A C R O S'!L:L,0)</f>
        <v>0</v>
      </c>
      <c r="L2062" s="139" t="s">
        <v>72</v>
      </c>
      <c r="M2062" s="91">
        <f>_xlfn.XLOOKUP(L2062,'F U L L   S E T S  (-10%)'!T:T,'F U L L   S E T S  (-10%)'!M:M,0)</f>
        <v>0</v>
      </c>
    </row>
    <row r="2063" spans="1:13" hidden="1" x14ac:dyDescent="0.2">
      <c r="A2063" s="95" t="s">
        <v>618</v>
      </c>
      <c r="B2063" s="95">
        <f>_xlfn.XLOOKUP(D2063,'M A C R O S'!R:R,'M A C R O S'!L:L,0)</f>
        <v>0</v>
      </c>
      <c r="C2063" s="95">
        <f t="shared" si="120"/>
        <v>0</v>
      </c>
      <c r="D2063" s="95" t="s">
        <v>160</v>
      </c>
      <c r="E2063" s="95">
        <f t="shared" si="119"/>
        <v>0</v>
      </c>
      <c r="F2063" s="95">
        <v>10134</v>
      </c>
      <c r="G2063" s="95">
        <f t="shared" si="121"/>
        <v>0</v>
      </c>
      <c r="J2063" s="140" t="s">
        <v>75</v>
      </c>
      <c r="K2063" s="91">
        <f>_xlfn.XLOOKUP(J2063,'F U L L   S E T S  (-10%)'!T:T,'F U L L   S E T S  (-10%)'!M:M,0)+_xlfn.XLOOKUP(J2063,'M A C R O S'!R:R,'M A C R O S'!L:L,0)</f>
        <v>0</v>
      </c>
      <c r="L2063" s="139" t="s">
        <v>72</v>
      </c>
      <c r="M2063" s="91">
        <f>_xlfn.XLOOKUP(L2063,'F U L L   S E T S  (-10%)'!T:T,'F U L L   S E T S  (-10%)'!M:M,0)</f>
        <v>0</v>
      </c>
    </row>
    <row r="2064" spans="1:13" hidden="1" x14ac:dyDescent="0.2">
      <c r="A2064" s="95" t="s">
        <v>618</v>
      </c>
      <c r="B2064" s="95">
        <f>_xlfn.XLOOKUP(D2064,'M A C R O S'!R:R,'M A C R O S'!L:L,0)</f>
        <v>0</v>
      </c>
      <c r="C2064" s="95">
        <f t="shared" si="120"/>
        <v>0</v>
      </c>
      <c r="D2064" s="95" t="s">
        <v>162</v>
      </c>
      <c r="E2064" s="95">
        <f t="shared" si="119"/>
        <v>0</v>
      </c>
      <c r="F2064" s="95">
        <v>10134</v>
      </c>
      <c r="G2064" s="95">
        <f t="shared" si="121"/>
        <v>0</v>
      </c>
      <c r="J2064" s="140" t="s">
        <v>75</v>
      </c>
      <c r="K2064" s="91">
        <f>_xlfn.XLOOKUP(J2064,'F U L L   S E T S  (-10%)'!T:T,'F U L L   S E T S  (-10%)'!M:M,0)+_xlfn.XLOOKUP(J2064,'M A C R O S'!R:R,'M A C R O S'!L:L,0)</f>
        <v>0</v>
      </c>
      <c r="L2064" s="139" t="s">
        <v>72</v>
      </c>
      <c r="M2064" s="91">
        <f>_xlfn.XLOOKUP(L2064,'F U L L   S E T S  (-10%)'!T:T,'F U L L   S E T S  (-10%)'!M:M,0)</f>
        <v>0</v>
      </c>
    </row>
    <row r="2065" spans="1:13" hidden="1" x14ac:dyDescent="0.2">
      <c r="A2065" s="95" t="s">
        <v>618</v>
      </c>
      <c r="B2065" s="95">
        <f>_xlfn.XLOOKUP(D2065,'M A C R O S'!R:R,'M A C R O S'!L:L,0)</f>
        <v>0</v>
      </c>
      <c r="C2065" s="95">
        <f t="shared" si="120"/>
        <v>0</v>
      </c>
      <c r="D2065" s="95" t="s">
        <v>164</v>
      </c>
      <c r="E2065" s="95">
        <f t="shared" si="119"/>
        <v>0</v>
      </c>
      <c r="F2065" s="95">
        <v>10134</v>
      </c>
      <c r="G2065" s="95">
        <f t="shared" si="121"/>
        <v>0</v>
      </c>
      <c r="J2065" s="140" t="s">
        <v>75</v>
      </c>
      <c r="K2065" s="91">
        <f>_xlfn.XLOOKUP(J2065,'F U L L   S E T S  (-10%)'!T:T,'F U L L   S E T S  (-10%)'!M:M,0)+_xlfn.XLOOKUP(J2065,'M A C R O S'!R:R,'M A C R O S'!L:L,0)</f>
        <v>0</v>
      </c>
      <c r="L2065" s="139" t="s">
        <v>72</v>
      </c>
      <c r="M2065" s="91">
        <f>_xlfn.XLOOKUP(L2065,'F U L L   S E T S  (-10%)'!T:T,'F U L L   S E T S  (-10%)'!M:M,0)</f>
        <v>0</v>
      </c>
    </row>
    <row r="2066" spans="1:13" hidden="1" x14ac:dyDescent="0.2">
      <c r="A2066" s="95" t="s">
        <v>618</v>
      </c>
      <c r="B2066" s="95">
        <f>_xlfn.XLOOKUP(D2066,'M A C R O S'!R:R,'M A C R O S'!L:L,0)</f>
        <v>0</v>
      </c>
      <c r="C2066" s="95">
        <f t="shared" si="120"/>
        <v>0</v>
      </c>
      <c r="D2066" s="95" t="s">
        <v>166</v>
      </c>
      <c r="E2066" s="95">
        <f t="shared" si="119"/>
        <v>0</v>
      </c>
      <c r="F2066" s="95">
        <v>10134</v>
      </c>
      <c r="G2066" s="95">
        <f t="shared" si="121"/>
        <v>0</v>
      </c>
      <c r="J2066" s="140" t="s">
        <v>75</v>
      </c>
      <c r="K2066" s="91">
        <f>_xlfn.XLOOKUP(J2066,'F U L L   S E T S  (-10%)'!T:T,'F U L L   S E T S  (-10%)'!M:M,0)+_xlfn.XLOOKUP(J2066,'M A C R O S'!R:R,'M A C R O S'!L:L,0)</f>
        <v>0</v>
      </c>
      <c r="L2066" s="139" t="s">
        <v>72</v>
      </c>
      <c r="M2066" s="91">
        <f>_xlfn.XLOOKUP(L2066,'F U L L   S E T S  (-10%)'!T:T,'F U L L   S E T S  (-10%)'!M:M,0)</f>
        <v>0</v>
      </c>
    </row>
    <row r="2067" spans="1:13" x14ac:dyDescent="0.2">
      <c r="A2067" s="161" t="s">
        <v>618</v>
      </c>
      <c r="B2067" s="161">
        <f>_xlfn.XLOOKUP(D2067,'M A C R O S'!R:R,'M A C R O S'!N:N,0)</f>
        <v>0</v>
      </c>
      <c r="C2067" s="161">
        <f t="shared" si="120"/>
        <v>0</v>
      </c>
      <c r="D2067" s="161" t="s">
        <v>132</v>
      </c>
      <c r="E2067" s="161">
        <f t="shared" si="119"/>
        <v>0</v>
      </c>
      <c r="F2067" s="161">
        <v>10137</v>
      </c>
      <c r="G2067" s="161">
        <f t="shared" si="121"/>
        <v>0</v>
      </c>
      <c r="J2067" s="140" t="s">
        <v>75</v>
      </c>
      <c r="K2067" s="91">
        <f>_xlfn.XLOOKUP(J2067,'F U L L   S E T S  (-10%)'!T:T,'F U L L   S E T S  (-10%)'!O:O,0)+_xlfn.XLOOKUP(J2067,'M A C R O S'!R:R,'M A C R O S'!N:N,0)</f>
        <v>0</v>
      </c>
      <c r="L2067" s="139" t="s">
        <v>72</v>
      </c>
      <c r="M2067" s="91">
        <f>_xlfn.XLOOKUP(L2067,'F U L L   S E T S  (-10%)'!T:T,'F U L L   S E T S  (-10%)'!O:O,0)</f>
        <v>0</v>
      </c>
    </row>
    <row r="2068" spans="1:13" x14ac:dyDescent="0.2">
      <c r="A2068" s="95" t="s">
        <v>618</v>
      </c>
      <c r="B2068" s="95">
        <f>_xlfn.XLOOKUP(D2068,'M A C R O S'!R:R,'M A C R O S'!N:N,0)</f>
        <v>0</v>
      </c>
      <c r="C2068" s="95">
        <f t="shared" si="120"/>
        <v>0</v>
      </c>
      <c r="D2068" s="95" t="s">
        <v>134</v>
      </c>
      <c r="E2068" s="95">
        <f t="shared" si="119"/>
        <v>0</v>
      </c>
      <c r="F2068" s="95">
        <v>10137</v>
      </c>
      <c r="G2068" s="95">
        <f t="shared" si="121"/>
        <v>0</v>
      </c>
      <c r="J2068" s="140" t="s">
        <v>75</v>
      </c>
      <c r="K2068" s="91">
        <f>_xlfn.XLOOKUP(J2068,'F U L L   S E T S  (-10%)'!T:T,'F U L L   S E T S  (-10%)'!O:O,0)+_xlfn.XLOOKUP(J2068,'M A C R O S'!R:R,'M A C R O S'!N:N,0)</f>
        <v>0</v>
      </c>
      <c r="L2068" s="139" t="s">
        <v>72</v>
      </c>
      <c r="M2068" s="91">
        <f>_xlfn.XLOOKUP(L2068,'F U L L   S E T S  (-10%)'!T:T,'F U L L   S E T S  (-10%)'!O:O,0)</f>
        <v>0</v>
      </c>
    </row>
    <row r="2069" spans="1:13" x14ac:dyDescent="0.2">
      <c r="A2069" s="95" t="s">
        <v>618</v>
      </c>
      <c r="B2069" s="95">
        <f>_xlfn.XLOOKUP(D2069,'M A C R O S'!R:R,'M A C R O S'!N:N,0)</f>
        <v>0</v>
      </c>
      <c r="C2069" s="95">
        <f t="shared" si="120"/>
        <v>0</v>
      </c>
      <c r="D2069" s="95" t="s">
        <v>136</v>
      </c>
      <c r="E2069" s="95">
        <f t="shared" si="119"/>
        <v>0</v>
      </c>
      <c r="F2069" s="95">
        <v>10137</v>
      </c>
      <c r="G2069" s="95">
        <f t="shared" si="121"/>
        <v>0</v>
      </c>
      <c r="J2069" s="140" t="s">
        <v>75</v>
      </c>
      <c r="K2069" s="91">
        <f>_xlfn.XLOOKUP(J2069,'F U L L   S E T S  (-10%)'!T:T,'F U L L   S E T S  (-10%)'!O:O,0)+_xlfn.XLOOKUP(J2069,'M A C R O S'!R:R,'M A C R O S'!N:N,0)</f>
        <v>0</v>
      </c>
      <c r="L2069" s="139" t="s">
        <v>72</v>
      </c>
      <c r="M2069" s="91">
        <f>_xlfn.XLOOKUP(L2069,'F U L L   S E T S  (-10%)'!T:T,'F U L L   S E T S  (-10%)'!O:O,0)</f>
        <v>0</v>
      </c>
    </row>
    <row r="2070" spans="1:13" x14ac:dyDescent="0.2">
      <c r="A2070" s="95" t="s">
        <v>618</v>
      </c>
      <c r="B2070" s="95">
        <f>_xlfn.XLOOKUP(D2070,'M A C R O S'!R:R,'M A C R O S'!N:N,0)</f>
        <v>0</v>
      </c>
      <c r="C2070" s="95">
        <f t="shared" si="120"/>
        <v>0</v>
      </c>
      <c r="D2070" s="95" t="s">
        <v>138</v>
      </c>
      <c r="E2070" s="95">
        <f t="shared" si="119"/>
        <v>0</v>
      </c>
      <c r="F2070" s="95">
        <v>10137</v>
      </c>
      <c r="G2070" s="95">
        <f t="shared" si="121"/>
        <v>0</v>
      </c>
      <c r="J2070" s="140" t="s">
        <v>75</v>
      </c>
      <c r="K2070" s="91">
        <f>_xlfn.XLOOKUP(J2070,'F U L L   S E T S  (-10%)'!T:T,'F U L L   S E T S  (-10%)'!O:O,0)+_xlfn.XLOOKUP(J2070,'M A C R O S'!R:R,'M A C R O S'!N:N,0)</f>
        <v>0</v>
      </c>
      <c r="L2070" s="139" t="s">
        <v>72</v>
      </c>
      <c r="M2070" s="91">
        <f>_xlfn.XLOOKUP(L2070,'F U L L   S E T S  (-10%)'!T:T,'F U L L   S E T S  (-10%)'!O:O,0)</f>
        <v>0</v>
      </c>
    </row>
    <row r="2071" spans="1:13" x14ac:dyDescent="0.2">
      <c r="A2071" s="95" t="s">
        <v>618</v>
      </c>
      <c r="B2071" s="95">
        <f>_xlfn.XLOOKUP(D2071,'M A C R O S'!R:R,'M A C R O S'!N:N,0)</f>
        <v>0</v>
      </c>
      <c r="C2071" s="95">
        <f t="shared" si="120"/>
        <v>0</v>
      </c>
      <c r="D2071" s="95" t="s">
        <v>140</v>
      </c>
      <c r="E2071" s="95">
        <f t="shared" ref="E2071:E2134" si="122">SUM(B2071:C2071)</f>
        <v>0</v>
      </c>
      <c r="F2071" s="95">
        <v>10137</v>
      </c>
      <c r="G2071" s="95">
        <f t="shared" si="121"/>
        <v>0</v>
      </c>
      <c r="J2071" s="140" t="s">
        <v>75</v>
      </c>
      <c r="K2071" s="91">
        <f>_xlfn.XLOOKUP(J2071,'F U L L   S E T S  (-10%)'!T:T,'F U L L   S E T S  (-10%)'!O:O,0)+_xlfn.XLOOKUP(J2071,'M A C R O S'!R:R,'M A C R O S'!N:N,0)</f>
        <v>0</v>
      </c>
      <c r="L2071" s="139" t="s">
        <v>72</v>
      </c>
      <c r="M2071" s="91">
        <f>_xlfn.XLOOKUP(L2071,'F U L L   S E T S  (-10%)'!T:T,'F U L L   S E T S  (-10%)'!O:O,0)</f>
        <v>0</v>
      </c>
    </row>
    <row r="2072" spans="1:13" x14ac:dyDescent="0.2">
      <c r="A2072" s="95" t="s">
        <v>618</v>
      </c>
      <c r="B2072" s="95">
        <f>_xlfn.XLOOKUP(D2072,'M A C R O S'!R:R,'M A C R O S'!N:N,0)</f>
        <v>0</v>
      </c>
      <c r="C2072" s="95">
        <f t="shared" si="120"/>
        <v>0</v>
      </c>
      <c r="D2072" s="95" t="s">
        <v>142</v>
      </c>
      <c r="E2072" s="95">
        <f t="shared" si="122"/>
        <v>0</v>
      </c>
      <c r="F2072" s="95">
        <v>10137</v>
      </c>
      <c r="G2072" s="95">
        <f t="shared" si="121"/>
        <v>0</v>
      </c>
      <c r="J2072" s="140" t="s">
        <v>75</v>
      </c>
      <c r="K2072" s="91">
        <f>_xlfn.XLOOKUP(J2072,'F U L L   S E T S  (-10%)'!T:T,'F U L L   S E T S  (-10%)'!O:O,0)+_xlfn.XLOOKUP(J2072,'M A C R O S'!R:R,'M A C R O S'!N:N,0)</f>
        <v>0</v>
      </c>
      <c r="L2072" s="139" t="s">
        <v>72</v>
      </c>
      <c r="M2072" s="91">
        <f>_xlfn.XLOOKUP(L2072,'F U L L   S E T S  (-10%)'!T:T,'F U L L   S E T S  (-10%)'!O:O,0)</f>
        <v>0</v>
      </c>
    </row>
    <row r="2073" spans="1:13" x14ac:dyDescent="0.2">
      <c r="A2073" s="95" t="s">
        <v>618</v>
      </c>
      <c r="B2073" s="95">
        <f>_xlfn.XLOOKUP(D2073,'M A C R O S'!R:R,'M A C R O S'!N:N,0)</f>
        <v>0</v>
      </c>
      <c r="C2073" s="95">
        <f t="shared" si="120"/>
        <v>0</v>
      </c>
      <c r="D2073" s="95" t="s">
        <v>144</v>
      </c>
      <c r="E2073" s="95">
        <f t="shared" si="122"/>
        <v>0</v>
      </c>
      <c r="F2073" s="95">
        <v>10137</v>
      </c>
      <c r="G2073" s="95">
        <f t="shared" si="121"/>
        <v>0</v>
      </c>
      <c r="J2073" s="140" t="s">
        <v>75</v>
      </c>
      <c r="K2073" s="91">
        <f>_xlfn.XLOOKUP(J2073,'F U L L   S E T S  (-10%)'!T:T,'F U L L   S E T S  (-10%)'!O:O,0)+_xlfn.XLOOKUP(J2073,'M A C R O S'!R:R,'M A C R O S'!N:N,0)</f>
        <v>0</v>
      </c>
      <c r="L2073" s="139" t="s">
        <v>72</v>
      </c>
      <c r="M2073" s="91">
        <f>_xlfn.XLOOKUP(L2073,'F U L L   S E T S  (-10%)'!T:T,'F U L L   S E T S  (-10%)'!O:O,0)</f>
        <v>0</v>
      </c>
    </row>
    <row r="2074" spans="1:13" x14ac:dyDescent="0.2">
      <c r="A2074" s="95" t="s">
        <v>618</v>
      </c>
      <c r="B2074" s="95">
        <f>_xlfn.XLOOKUP(D2074,'M A C R O S'!R:R,'M A C R O S'!N:N,0)</f>
        <v>0</v>
      </c>
      <c r="C2074" s="95">
        <f t="shared" si="120"/>
        <v>0</v>
      </c>
      <c r="D2074" s="95" t="s">
        <v>146</v>
      </c>
      <c r="E2074" s="95">
        <f t="shared" si="122"/>
        <v>0</v>
      </c>
      <c r="F2074" s="95">
        <v>10137</v>
      </c>
      <c r="G2074" s="95">
        <f t="shared" si="121"/>
        <v>0</v>
      </c>
      <c r="J2074" s="140" t="s">
        <v>75</v>
      </c>
      <c r="K2074" s="91">
        <f>_xlfn.XLOOKUP(J2074,'F U L L   S E T S  (-10%)'!T:T,'F U L L   S E T S  (-10%)'!O:O,0)+_xlfn.XLOOKUP(J2074,'M A C R O S'!R:R,'M A C R O S'!N:N,0)</f>
        <v>0</v>
      </c>
      <c r="L2074" s="139" t="s">
        <v>72</v>
      </c>
      <c r="M2074" s="91">
        <f>_xlfn.XLOOKUP(L2074,'F U L L   S E T S  (-10%)'!T:T,'F U L L   S E T S  (-10%)'!O:O,0)</f>
        <v>0</v>
      </c>
    </row>
    <row r="2075" spans="1:13" x14ac:dyDescent="0.2">
      <c r="A2075" s="95" t="s">
        <v>618</v>
      </c>
      <c r="B2075" s="95">
        <f>_xlfn.XLOOKUP(D2075,'M A C R O S'!R:R,'M A C R O S'!N:N,0)</f>
        <v>0</v>
      </c>
      <c r="C2075" s="95">
        <f t="shared" si="120"/>
        <v>0</v>
      </c>
      <c r="D2075" s="95" t="s">
        <v>148</v>
      </c>
      <c r="E2075" s="95">
        <f t="shared" si="122"/>
        <v>0</v>
      </c>
      <c r="F2075" s="95">
        <v>10137</v>
      </c>
      <c r="G2075" s="95">
        <f t="shared" si="121"/>
        <v>0</v>
      </c>
      <c r="J2075" s="140" t="s">
        <v>75</v>
      </c>
      <c r="K2075" s="91">
        <f>_xlfn.XLOOKUP(J2075,'F U L L   S E T S  (-10%)'!T:T,'F U L L   S E T S  (-10%)'!O:O,0)+_xlfn.XLOOKUP(J2075,'M A C R O S'!R:R,'M A C R O S'!N:N,0)</f>
        <v>0</v>
      </c>
      <c r="L2075" s="139" t="s">
        <v>72</v>
      </c>
      <c r="M2075" s="91">
        <f>_xlfn.XLOOKUP(L2075,'F U L L   S E T S  (-10%)'!T:T,'F U L L   S E T S  (-10%)'!O:O,0)</f>
        <v>0</v>
      </c>
    </row>
    <row r="2076" spans="1:13" x14ac:dyDescent="0.2">
      <c r="A2076" s="95" t="s">
        <v>618</v>
      </c>
      <c r="B2076" s="95">
        <f>_xlfn.XLOOKUP(D2076,'M A C R O S'!R:R,'M A C R O S'!N:N,0)</f>
        <v>0</v>
      </c>
      <c r="C2076" s="95">
        <f t="shared" si="120"/>
        <v>0</v>
      </c>
      <c r="D2076" s="95" t="s">
        <v>150</v>
      </c>
      <c r="E2076" s="95">
        <f t="shared" si="122"/>
        <v>0</v>
      </c>
      <c r="F2076" s="95">
        <v>10137</v>
      </c>
      <c r="G2076" s="95">
        <f t="shared" si="121"/>
        <v>0</v>
      </c>
      <c r="J2076" s="140" t="s">
        <v>75</v>
      </c>
      <c r="K2076" s="91">
        <f>_xlfn.XLOOKUP(J2076,'F U L L   S E T S  (-10%)'!T:T,'F U L L   S E T S  (-10%)'!O:O,0)+_xlfn.XLOOKUP(J2076,'M A C R O S'!R:R,'M A C R O S'!N:N,0)</f>
        <v>0</v>
      </c>
      <c r="L2076" s="139" t="s">
        <v>72</v>
      </c>
      <c r="M2076" s="91">
        <f>_xlfn.XLOOKUP(L2076,'F U L L   S E T S  (-10%)'!T:T,'F U L L   S E T S  (-10%)'!O:O,0)</f>
        <v>0</v>
      </c>
    </row>
    <row r="2077" spans="1:13" x14ac:dyDescent="0.2">
      <c r="A2077" s="95" t="s">
        <v>618</v>
      </c>
      <c r="B2077" s="95">
        <f>_xlfn.XLOOKUP(D2077,'M A C R O S'!R:R,'M A C R O S'!N:N,0)</f>
        <v>0</v>
      </c>
      <c r="C2077" s="95">
        <f t="shared" si="120"/>
        <v>0</v>
      </c>
      <c r="D2077" s="95" t="s">
        <v>152</v>
      </c>
      <c r="E2077" s="95">
        <f t="shared" si="122"/>
        <v>0</v>
      </c>
      <c r="F2077" s="95">
        <v>10137</v>
      </c>
      <c r="G2077" s="95">
        <f t="shared" si="121"/>
        <v>0</v>
      </c>
      <c r="J2077" s="140" t="s">
        <v>75</v>
      </c>
      <c r="K2077" s="91">
        <f>_xlfn.XLOOKUP(J2077,'F U L L   S E T S  (-10%)'!T:T,'F U L L   S E T S  (-10%)'!O:O,0)+_xlfn.XLOOKUP(J2077,'M A C R O S'!R:R,'M A C R O S'!N:N,0)</f>
        <v>0</v>
      </c>
      <c r="L2077" s="139" t="s">
        <v>72</v>
      </c>
      <c r="M2077" s="91">
        <f>_xlfn.XLOOKUP(L2077,'F U L L   S E T S  (-10%)'!T:T,'F U L L   S E T S  (-10%)'!O:O,0)</f>
        <v>0</v>
      </c>
    </row>
    <row r="2078" spans="1:13" x14ac:dyDescent="0.2">
      <c r="A2078" s="95" t="s">
        <v>618</v>
      </c>
      <c r="B2078" s="95">
        <f>_xlfn.XLOOKUP(D2078,'M A C R O S'!R:R,'M A C R O S'!N:N,0)</f>
        <v>0</v>
      </c>
      <c r="C2078" s="95">
        <f t="shared" si="120"/>
        <v>0</v>
      </c>
      <c r="D2078" s="95" t="s">
        <v>154</v>
      </c>
      <c r="E2078" s="95">
        <f t="shared" si="122"/>
        <v>0</v>
      </c>
      <c r="F2078" s="95">
        <v>10137</v>
      </c>
      <c r="G2078" s="95">
        <f t="shared" si="121"/>
        <v>0</v>
      </c>
      <c r="J2078" s="140" t="s">
        <v>75</v>
      </c>
      <c r="K2078" s="91">
        <f>_xlfn.XLOOKUP(J2078,'F U L L   S E T S  (-10%)'!T:T,'F U L L   S E T S  (-10%)'!O:O,0)+_xlfn.XLOOKUP(J2078,'M A C R O S'!R:R,'M A C R O S'!N:N,0)</f>
        <v>0</v>
      </c>
      <c r="L2078" s="139" t="s">
        <v>72</v>
      </c>
      <c r="M2078" s="91">
        <f>_xlfn.XLOOKUP(L2078,'F U L L   S E T S  (-10%)'!T:T,'F U L L   S E T S  (-10%)'!O:O,0)</f>
        <v>0</v>
      </c>
    </row>
    <row r="2079" spans="1:13" x14ac:dyDescent="0.2">
      <c r="A2079" s="95" t="s">
        <v>618</v>
      </c>
      <c r="B2079" s="95">
        <f>_xlfn.XLOOKUP(D2079,'M A C R O S'!R:R,'M A C R O S'!N:N,0)</f>
        <v>0</v>
      </c>
      <c r="C2079" s="95">
        <f t="shared" si="120"/>
        <v>0</v>
      </c>
      <c r="D2079" s="95" t="s">
        <v>156</v>
      </c>
      <c r="E2079" s="95">
        <f t="shared" si="122"/>
        <v>0</v>
      </c>
      <c r="F2079" s="95">
        <v>10137</v>
      </c>
      <c r="G2079" s="95">
        <f t="shared" si="121"/>
        <v>0</v>
      </c>
      <c r="J2079" s="140" t="s">
        <v>75</v>
      </c>
      <c r="K2079" s="91">
        <f>_xlfn.XLOOKUP(J2079,'F U L L   S E T S  (-10%)'!T:T,'F U L L   S E T S  (-10%)'!O:O,0)+_xlfn.XLOOKUP(J2079,'M A C R O S'!R:R,'M A C R O S'!N:N,0)</f>
        <v>0</v>
      </c>
      <c r="L2079" s="139" t="s">
        <v>72</v>
      </c>
      <c r="M2079" s="91">
        <f>_xlfn.XLOOKUP(L2079,'F U L L   S E T S  (-10%)'!T:T,'F U L L   S E T S  (-10%)'!O:O,0)</f>
        <v>0</v>
      </c>
    </row>
    <row r="2080" spans="1:13" x14ac:dyDescent="0.2">
      <c r="A2080" s="95" t="s">
        <v>618</v>
      </c>
      <c r="B2080" s="95">
        <f>_xlfn.XLOOKUP(D2080,'M A C R O S'!R:R,'M A C R O S'!N:N,0)</f>
        <v>0</v>
      </c>
      <c r="C2080" s="95">
        <f t="shared" si="120"/>
        <v>0</v>
      </c>
      <c r="D2080" s="95" t="s">
        <v>158</v>
      </c>
      <c r="E2080" s="95">
        <f t="shared" si="122"/>
        <v>0</v>
      </c>
      <c r="F2080" s="95">
        <v>10137</v>
      </c>
      <c r="G2080" s="95">
        <f t="shared" si="121"/>
        <v>0</v>
      </c>
      <c r="J2080" s="140" t="s">
        <v>75</v>
      </c>
      <c r="K2080" s="91">
        <f>_xlfn.XLOOKUP(J2080,'F U L L   S E T S  (-10%)'!T:T,'F U L L   S E T S  (-10%)'!O:O,0)+_xlfn.XLOOKUP(J2080,'M A C R O S'!R:R,'M A C R O S'!N:N,0)</f>
        <v>0</v>
      </c>
      <c r="L2080" s="139" t="s">
        <v>72</v>
      </c>
      <c r="M2080" s="91">
        <f>_xlfn.XLOOKUP(L2080,'F U L L   S E T S  (-10%)'!T:T,'F U L L   S E T S  (-10%)'!O:O,0)</f>
        <v>0</v>
      </c>
    </row>
    <row r="2081" spans="1:13" x14ac:dyDescent="0.2">
      <c r="A2081" s="95" t="s">
        <v>618</v>
      </c>
      <c r="B2081" s="95">
        <f>_xlfn.XLOOKUP(D2081,'M A C R O S'!R:R,'M A C R O S'!N:N,0)</f>
        <v>0</v>
      </c>
      <c r="C2081" s="95">
        <f t="shared" si="120"/>
        <v>0</v>
      </c>
      <c r="D2081" s="95" t="s">
        <v>160</v>
      </c>
      <c r="E2081" s="95">
        <f t="shared" si="122"/>
        <v>0</v>
      </c>
      <c r="F2081" s="95">
        <v>10137</v>
      </c>
      <c r="G2081" s="95">
        <f t="shared" si="121"/>
        <v>0</v>
      </c>
      <c r="J2081" s="140" t="s">
        <v>75</v>
      </c>
      <c r="K2081" s="91">
        <f>_xlfn.XLOOKUP(J2081,'F U L L   S E T S  (-10%)'!T:T,'F U L L   S E T S  (-10%)'!O:O,0)+_xlfn.XLOOKUP(J2081,'M A C R O S'!R:R,'M A C R O S'!N:N,0)</f>
        <v>0</v>
      </c>
      <c r="L2081" s="139" t="s">
        <v>72</v>
      </c>
      <c r="M2081" s="91">
        <f>_xlfn.XLOOKUP(L2081,'F U L L   S E T S  (-10%)'!T:T,'F U L L   S E T S  (-10%)'!O:O,0)</f>
        <v>0</v>
      </c>
    </row>
    <row r="2082" spans="1:13" x14ac:dyDescent="0.2">
      <c r="A2082" s="95" t="s">
        <v>618</v>
      </c>
      <c r="B2082" s="95">
        <f>_xlfn.XLOOKUP(D2082,'M A C R O S'!R:R,'M A C R O S'!N:N,0)</f>
        <v>0</v>
      </c>
      <c r="C2082" s="95">
        <f t="shared" si="120"/>
        <v>0</v>
      </c>
      <c r="D2082" s="95" t="s">
        <v>162</v>
      </c>
      <c r="E2082" s="95">
        <f t="shared" si="122"/>
        <v>0</v>
      </c>
      <c r="F2082" s="95">
        <v>10137</v>
      </c>
      <c r="G2082" s="95">
        <f t="shared" si="121"/>
        <v>0</v>
      </c>
      <c r="J2082" s="140" t="s">
        <v>75</v>
      </c>
      <c r="K2082" s="91">
        <f>_xlfn.XLOOKUP(J2082,'F U L L   S E T S  (-10%)'!T:T,'F U L L   S E T S  (-10%)'!O:O,0)+_xlfn.XLOOKUP(J2082,'M A C R O S'!R:R,'M A C R O S'!N:N,0)</f>
        <v>0</v>
      </c>
      <c r="L2082" s="139" t="s">
        <v>72</v>
      </c>
      <c r="M2082" s="91">
        <f>_xlfn.XLOOKUP(L2082,'F U L L   S E T S  (-10%)'!T:T,'F U L L   S E T S  (-10%)'!O:O,0)</f>
        <v>0</v>
      </c>
    </row>
    <row r="2083" spans="1:13" x14ac:dyDescent="0.2">
      <c r="A2083" s="95" t="s">
        <v>618</v>
      </c>
      <c r="B2083" s="95">
        <f>_xlfn.XLOOKUP(D2083,'M A C R O S'!R:R,'M A C R O S'!N:N,0)</f>
        <v>0</v>
      </c>
      <c r="C2083" s="95">
        <f t="shared" si="120"/>
        <v>0</v>
      </c>
      <c r="D2083" s="95" t="s">
        <v>164</v>
      </c>
      <c r="E2083" s="95">
        <f t="shared" si="122"/>
        <v>0</v>
      </c>
      <c r="F2083" s="95">
        <v>10137</v>
      </c>
      <c r="G2083" s="95">
        <f t="shared" si="121"/>
        <v>0</v>
      </c>
      <c r="J2083" s="140" t="s">
        <v>75</v>
      </c>
      <c r="K2083" s="91">
        <f>_xlfn.XLOOKUP(J2083,'F U L L   S E T S  (-10%)'!T:T,'F U L L   S E T S  (-10%)'!O:O,0)+_xlfn.XLOOKUP(J2083,'M A C R O S'!R:R,'M A C R O S'!N:N,0)</f>
        <v>0</v>
      </c>
      <c r="L2083" s="139" t="s">
        <v>72</v>
      </c>
      <c r="M2083" s="91">
        <f>_xlfn.XLOOKUP(L2083,'F U L L   S E T S  (-10%)'!T:T,'F U L L   S E T S  (-10%)'!O:O,0)</f>
        <v>0</v>
      </c>
    </row>
    <row r="2084" spans="1:13" x14ac:dyDescent="0.2">
      <c r="A2084" s="95" t="s">
        <v>618</v>
      </c>
      <c r="B2084" s="95">
        <f>_xlfn.XLOOKUP(D2084,'M A C R O S'!R:R,'M A C R O S'!N:N,0)</f>
        <v>0</v>
      </c>
      <c r="C2084" s="95">
        <f t="shared" si="120"/>
        <v>0</v>
      </c>
      <c r="D2084" s="95" t="s">
        <v>166</v>
      </c>
      <c r="E2084" s="95">
        <f t="shared" si="122"/>
        <v>0</v>
      </c>
      <c r="F2084" s="95">
        <v>10137</v>
      </c>
      <c r="G2084" s="95">
        <f t="shared" si="121"/>
        <v>0</v>
      </c>
      <c r="J2084" s="140" t="s">
        <v>75</v>
      </c>
      <c r="K2084" s="91">
        <f>_xlfn.XLOOKUP(J2084,'F U L L   S E T S  (-10%)'!T:T,'F U L L   S E T S  (-10%)'!O:O,0)+_xlfn.XLOOKUP(J2084,'M A C R O S'!R:R,'M A C R O S'!N:N,0)</f>
        <v>0</v>
      </c>
      <c r="L2084" s="139" t="s">
        <v>72</v>
      </c>
      <c r="M2084" s="91">
        <f>_xlfn.XLOOKUP(L2084,'F U L L   S E T S  (-10%)'!T:T,'F U L L   S E T S  (-10%)'!O:O,0)</f>
        <v>0</v>
      </c>
    </row>
    <row r="2085" spans="1:13" hidden="1" x14ac:dyDescent="0.2">
      <c r="A2085" s="161" t="s">
        <v>618</v>
      </c>
      <c r="B2085" s="161">
        <f>_xlfn.XLOOKUP(D2085,'M A C R O S'!R:R,'M A C R O S'!O:O,0)</f>
        <v>0</v>
      </c>
      <c r="C2085" s="161">
        <f t="shared" si="120"/>
        <v>0</v>
      </c>
      <c r="D2085" s="161" t="s">
        <v>132</v>
      </c>
      <c r="E2085" s="161">
        <f t="shared" si="122"/>
        <v>0</v>
      </c>
      <c r="F2085" s="161">
        <v>10138</v>
      </c>
      <c r="G2085" s="161">
        <f t="shared" si="121"/>
        <v>0</v>
      </c>
      <c r="J2085" s="140" t="s">
        <v>75</v>
      </c>
      <c r="K2085" s="91">
        <f>_xlfn.XLOOKUP(J2085,'F U L L   S E T S  (-10%)'!T:T,'F U L L   S E T S  (-10%)'!P:P,0)+_xlfn.XLOOKUP(J2085,'M A C R O S'!R:R,'M A C R O S'!O:O,0)</f>
        <v>0</v>
      </c>
      <c r="L2085" s="139" t="s">
        <v>72</v>
      </c>
      <c r="M2085" s="91">
        <f>_xlfn.XLOOKUP(L2085,'F U L L   S E T S  (-10%)'!T:T,'F U L L   S E T S  (-10%)'!P:P,0)</f>
        <v>0</v>
      </c>
    </row>
    <row r="2086" spans="1:13" hidden="1" x14ac:dyDescent="0.2">
      <c r="A2086" s="95" t="s">
        <v>618</v>
      </c>
      <c r="B2086" s="95">
        <f>_xlfn.XLOOKUP(D2086,'M A C R O S'!R:R,'M A C R O S'!O:O,0)</f>
        <v>0</v>
      </c>
      <c r="C2086" s="95">
        <f t="shared" si="120"/>
        <v>0</v>
      </c>
      <c r="D2086" s="95" t="s">
        <v>134</v>
      </c>
      <c r="E2086" s="95">
        <f t="shared" si="122"/>
        <v>0</v>
      </c>
      <c r="F2086" s="95">
        <v>10138</v>
      </c>
      <c r="G2086" s="95">
        <f t="shared" si="121"/>
        <v>0</v>
      </c>
      <c r="J2086" s="140" t="s">
        <v>75</v>
      </c>
      <c r="K2086" s="91">
        <f>_xlfn.XLOOKUP(J2086,'F U L L   S E T S  (-10%)'!T:T,'F U L L   S E T S  (-10%)'!P:P,0)+_xlfn.XLOOKUP(J2086,'M A C R O S'!R:R,'M A C R O S'!O:O,0)</f>
        <v>0</v>
      </c>
      <c r="L2086" s="139" t="s">
        <v>72</v>
      </c>
      <c r="M2086" s="91">
        <f>_xlfn.XLOOKUP(L2086,'F U L L   S E T S  (-10%)'!T:T,'F U L L   S E T S  (-10%)'!P:P,0)</f>
        <v>0</v>
      </c>
    </row>
    <row r="2087" spans="1:13" hidden="1" x14ac:dyDescent="0.2">
      <c r="A2087" s="95" t="s">
        <v>618</v>
      </c>
      <c r="B2087" s="95">
        <f>_xlfn.XLOOKUP(D2087,'M A C R O S'!R:R,'M A C R O S'!O:O,0)</f>
        <v>0</v>
      </c>
      <c r="C2087" s="95">
        <f t="shared" si="120"/>
        <v>0</v>
      </c>
      <c r="D2087" s="95" t="s">
        <v>136</v>
      </c>
      <c r="E2087" s="95">
        <f t="shared" si="122"/>
        <v>0</v>
      </c>
      <c r="F2087" s="95">
        <v>10138</v>
      </c>
      <c r="G2087" s="95">
        <f t="shared" si="121"/>
        <v>0</v>
      </c>
      <c r="J2087" s="140" t="s">
        <v>75</v>
      </c>
      <c r="K2087" s="91">
        <f>_xlfn.XLOOKUP(J2087,'F U L L   S E T S  (-10%)'!T:T,'F U L L   S E T S  (-10%)'!P:P,0)+_xlfn.XLOOKUP(J2087,'M A C R O S'!R:R,'M A C R O S'!O:O,0)</f>
        <v>0</v>
      </c>
      <c r="L2087" s="139" t="s">
        <v>72</v>
      </c>
      <c r="M2087" s="91">
        <f>_xlfn.XLOOKUP(L2087,'F U L L   S E T S  (-10%)'!T:T,'F U L L   S E T S  (-10%)'!P:P,0)</f>
        <v>0</v>
      </c>
    </row>
    <row r="2088" spans="1:13" hidden="1" x14ac:dyDescent="0.2">
      <c r="A2088" s="95" t="s">
        <v>618</v>
      </c>
      <c r="B2088" s="95">
        <f>_xlfn.XLOOKUP(D2088,'M A C R O S'!R:R,'M A C R O S'!O:O,0)</f>
        <v>0</v>
      </c>
      <c r="C2088" s="95">
        <f t="shared" si="120"/>
        <v>0</v>
      </c>
      <c r="D2088" s="95" t="s">
        <v>138</v>
      </c>
      <c r="E2088" s="95">
        <f t="shared" si="122"/>
        <v>0</v>
      </c>
      <c r="F2088" s="95">
        <v>10138</v>
      </c>
      <c r="G2088" s="95">
        <f t="shared" si="121"/>
        <v>0</v>
      </c>
      <c r="J2088" s="140" t="s">
        <v>75</v>
      </c>
      <c r="K2088" s="91">
        <f>_xlfn.XLOOKUP(J2088,'F U L L   S E T S  (-10%)'!T:T,'F U L L   S E T S  (-10%)'!P:P,0)+_xlfn.XLOOKUP(J2088,'M A C R O S'!R:R,'M A C R O S'!O:O,0)</f>
        <v>0</v>
      </c>
      <c r="L2088" s="139" t="s">
        <v>72</v>
      </c>
      <c r="M2088" s="91">
        <f>_xlfn.XLOOKUP(L2088,'F U L L   S E T S  (-10%)'!T:T,'F U L L   S E T S  (-10%)'!P:P,0)</f>
        <v>0</v>
      </c>
    </row>
    <row r="2089" spans="1:13" hidden="1" x14ac:dyDescent="0.2">
      <c r="A2089" s="95" t="s">
        <v>618</v>
      </c>
      <c r="B2089" s="95">
        <f>_xlfn.XLOOKUP(D2089,'M A C R O S'!R:R,'M A C R O S'!O:O,0)</f>
        <v>0</v>
      </c>
      <c r="C2089" s="95">
        <f t="shared" si="120"/>
        <v>0</v>
      </c>
      <c r="D2089" s="95" t="s">
        <v>140</v>
      </c>
      <c r="E2089" s="95">
        <f t="shared" si="122"/>
        <v>0</v>
      </c>
      <c r="F2089" s="95">
        <v>10138</v>
      </c>
      <c r="G2089" s="95">
        <f t="shared" si="121"/>
        <v>0</v>
      </c>
      <c r="J2089" s="140" t="s">
        <v>75</v>
      </c>
      <c r="K2089" s="91">
        <f>_xlfn.XLOOKUP(J2089,'F U L L   S E T S  (-10%)'!T:T,'F U L L   S E T S  (-10%)'!P:P,0)+_xlfn.XLOOKUP(J2089,'M A C R O S'!R:R,'M A C R O S'!O:O,0)</f>
        <v>0</v>
      </c>
      <c r="L2089" s="139" t="s">
        <v>72</v>
      </c>
      <c r="M2089" s="91">
        <f>_xlfn.XLOOKUP(L2089,'F U L L   S E T S  (-10%)'!T:T,'F U L L   S E T S  (-10%)'!P:P,0)</f>
        <v>0</v>
      </c>
    </row>
    <row r="2090" spans="1:13" hidden="1" x14ac:dyDescent="0.2">
      <c r="A2090" s="95" t="s">
        <v>618</v>
      </c>
      <c r="B2090" s="95">
        <f>_xlfn.XLOOKUP(D2090,'M A C R O S'!R:R,'M A C R O S'!O:O,0)</f>
        <v>0</v>
      </c>
      <c r="C2090" s="95">
        <f t="shared" si="120"/>
        <v>0</v>
      </c>
      <c r="D2090" s="95" t="s">
        <v>142</v>
      </c>
      <c r="E2090" s="95">
        <f t="shared" si="122"/>
        <v>0</v>
      </c>
      <c r="F2090" s="95">
        <v>10138</v>
      </c>
      <c r="G2090" s="95">
        <f t="shared" si="121"/>
        <v>0</v>
      </c>
      <c r="J2090" s="140" t="s">
        <v>75</v>
      </c>
      <c r="K2090" s="91">
        <f>_xlfn.XLOOKUP(J2090,'F U L L   S E T S  (-10%)'!T:T,'F U L L   S E T S  (-10%)'!P:P,0)+_xlfn.XLOOKUP(J2090,'M A C R O S'!R:R,'M A C R O S'!O:O,0)</f>
        <v>0</v>
      </c>
      <c r="L2090" s="139" t="s">
        <v>72</v>
      </c>
      <c r="M2090" s="91">
        <f>_xlfn.XLOOKUP(L2090,'F U L L   S E T S  (-10%)'!T:T,'F U L L   S E T S  (-10%)'!P:P,0)</f>
        <v>0</v>
      </c>
    </row>
    <row r="2091" spans="1:13" hidden="1" x14ac:dyDescent="0.2">
      <c r="A2091" s="95" t="s">
        <v>618</v>
      </c>
      <c r="B2091" s="95">
        <f>_xlfn.XLOOKUP(D2091,'M A C R O S'!R:R,'M A C R O S'!O:O,0)</f>
        <v>0</v>
      </c>
      <c r="C2091" s="95">
        <f t="shared" si="120"/>
        <v>0</v>
      </c>
      <c r="D2091" s="95" t="s">
        <v>144</v>
      </c>
      <c r="E2091" s="95">
        <f t="shared" si="122"/>
        <v>0</v>
      </c>
      <c r="F2091" s="95">
        <v>10138</v>
      </c>
      <c r="G2091" s="95">
        <f t="shared" si="121"/>
        <v>0</v>
      </c>
      <c r="J2091" s="140" t="s">
        <v>75</v>
      </c>
      <c r="K2091" s="91">
        <f>_xlfn.XLOOKUP(J2091,'F U L L   S E T S  (-10%)'!T:T,'F U L L   S E T S  (-10%)'!P:P,0)+_xlfn.XLOOKUP(J2091,'M A C R O S'!R:R,'M A C R O S'!O:O,0)</f>
        <v>0</v>
      </c>
      <c r="L2091" s="139" t="s">
        <v>72</v>
      </c>
      <c r="M2091" s="91">
        <f>_xlfn.XLOOKUP(L2091,'F U L L   S E T S  (-10%)'!T:T,'F U L L   S E T S  (-10%)'!P:P,0)</f>
        <v>0</v>
      </c>
    </row>
    <row r="2092" spans="1:13" hidden="1" x14ac:dyDescent="0.2">
      <c r="A2092" s="95" t="s">
        <v>618</v>
      </c>
      <c r="B2092" s="95">
        <f>_xlfn.XLOOKUP(D2092,'M A C R O S'!R:R,'M A C R O S'!O:O,0)</f>
        <v>0</v>
      </c>
      <c r="C2092" s="95">
        <f t="shared" si="120"/>
        <v>0</v>
      </c>
      <c r="D2092" s="95" t="s">
        <v>146</v>
      </c>
      <c r="E2092" s="95">
        <f t="shared" si="122"/>
        <v>0</v>
      </c>
      <c r="F2092" s="95">
        <v>10138</v>
      </c>
      <c r="G2092" s="95">
        <f t="shared" si="121"/>
        <v>0</v>
      </c>
      <c r="J2092" s="140" t="s">
        <v>75</v>
      </c>
      <c r="K2092" s="91">
        <f>_xlfn.XLOOKUP(J2092,'F U L L   S E T S  (-10%)'!T:T,'F U L L   S E T S  (-10%)'!P:P,0)+_xlfn.XLOOKUP(J2092,'M A C R O S'!R:R,'M A C R O S'!O:O,0)</f>
        <v>0</v>
      </c>
      <c r="L2092" s="139" t="s">
        <v>72</v>
      </c>
      <c r="M2092" s="91">
        <f>_xlfn.XLOOKUP(L2092,'F U L L   S E T S  (-10%)'!T:T,'F U L L   S E T S  (-10%)'!P:P,0)</f>
        <v>0</v>
      </c>
    </row>
    <row r="2093" spans="1:13" hidden="1" x14ac:dyDescent="0.2">
      <c r="A2093" s="95" t="s">
        <v>618</v>
      </c>
      <c r="B2093" s="95">
        <f>_xlfn.XLOOKUP(D2093,'M A C R O S'!R:R,'M A C R O S'!O:O,0)</f>
        <v>0</v>
      </c>
      <c r="C2093" s="95">
        <f t="shared" si="120"/>
        <v>0</v>
      </c>
      <c r="D2093" s="95" t="s">
        <v>148</v>
      </c>
      <c r="E2093" s="95">
        <f t="shared" si="122"/>
        <v>0</v>
      </c>
      <c r="F2093" s="95">
        <v>10138</v>
      </c>
      <c r="G2093" s="95">
        <f t="shared" si="121"/>
        <v>0</v>
      </c>
      <c r="J2093" s="140" t="s">
        <v>75</v>
      </c>
      <c r="K2093" s="91">
        <f>_xlfn.XLOOKUP(J2093,'F U L L   S E T S  (-10%)'!T:T,'F U L L   S E T S  (-10%)'!P:P,0)+_xlfn.XLOOKUP(J2093,'M A C R O S'!R:R,'M A C R O S'!O:O,0)</f>
        <v>0</v>
      </c>
      <c r="L2093" s="139" t="s">
        <v>72</v>
      </c>
      <c r="M2093" s="91">
        <f>_xlfn.XLOOKUP(L2093,'F U L L   S E T S  (-10%)'!T:T,'F U L L   S E T S  (-10%)'!P:P,0)</f>
        <v>0</v>
      </c>
    </row>
    <row r="2094" spans="1:13" hidden="1" x14ac:dyDescent="0.2">
      <c r="A2094" s="95" t="s">
        <v>618</v>
      </c>
      <c r="B2094" s="95">
        <f>_xlfn.XLOOKUP(D2094,'M A C R O S'!R:R,'M A C R O S'!O:O,0)</f>
        <v>0</v>
      </c>
      <c r="C2094" s="95">
        <f t="shared" si="120"/>
        <v>0</v>
      </c>
      <c r="D2094" s="95" t="s">
        <v>150</v>
      </c>
      <c r="E2094" s="95">
        <f t="shared" si="122"/>
        <v>0</v>
      </c>
      <c r="F2094" s="95">
        <v>10138</v>
      </c>
      <c r="G2094" s="95">
        <f t="shared" si="121"/>
        <v>0</v>
      </c>
      <c r="J2094" s="140" t="s">
        <v>75</v>
      </c>
      <c r="K2094" s="91">
        <f>_xlfn.XLOOKUP(J2094,'F U L L   S E T S  (-10%)'!T:T,'F U L L   S E T S  (-10%)'!P:P,0)+_xlfn.XLOOKUP(J2094,'M A C R O S'!R:R,'M A C R O S'!O:O,0)</f>
        <v>0</v>
      </c>
      <c r="L2094" s="139" t="s">
        <v>72</v>
      </c>
      <c r="M2094" s="91">
        <f>_xlfn.XLOOKUP(L2094,'F U L L   S E T S  (-10%)'!T:T,'F U L L   S E T S  (-10%)'!P:P,0)</f>
        <v>0</v>
      </c>
    </row>
    <row r="2095" spans="1:13" hidden="1" x14ac:dyDescent="0.2">
      <c r="A2095" s="95" t="s">
        <v>618</v>
      </c>
      <c r="B2095" s="95">
        <f>_xlfn.XLOOKUP(D2095,'M A C R O S'!R:R,'M A C R O S'!O:O,0)</f>
        <v>0</v>
      </c>
      <c r="C2095" s="95">
        <f t="shared" si="120"/>
        <v>0</v>
      </c>
      <c r="D2095" s="95" t="s">
        <v>152</v>
      </c>
      <c r="E2095" s="95">
        <f t="shared" si="122"/>
        <v>0</v>
      </c>
      <c r="F2095" s="95">
        <v>10138</v>
      </c>
      <c r="G2095" s="95">
        <f t="shared" si="121"/>
        <v>0</v>
      </c>
      <c r="J2095" s="140" t="s">
        <v>75</v>
      </c>
      <c r="K2095" s="91">
        <f>_xlfn.XLOOKUP(J2095,'F U L L   S E T S  (-10%)'!T:T,'F U L L   S E T S  (-10%)'!P:P,0)+_xlfn.XLOOKUP(J2095,'M A C R O S'!R:R,'M A C R O S'!O:O,0)</f>
        <v>0</v>
      </c>
      <c r="L2095" s="139" t="s">
        <v>72</v>
      </c>
      <c r="M2095" s="91">
        <f>_xlfn.XLOOKUP(L2095,'F U L L   S E T S  (-10%)'!T:T,'F U L L   S E T S  (-10%)'!P:P,0)</f>
        <v>0</v>
      </c>
    </row>
    <row r="2096" spans="1:13" hidden="1" x14ac:dyDescent="0.2">
      <c r="A2096" s="95" t="s">
        <v>618</v>
      </c>
      <c r="B2096" s="95">
        <f>_xlfn.XLOOKUP(D2096,'M A C R O S'!R:R,'M A C R O S'!O:O,0)</f>
        <v>0</v>
      </c>
      <c r="C2096" s="95">
        <f t="shared" si="120"/>
        <v>0</v>
      </c>
      <c r="D2096" s="95" t="s">
        <v>154</v>
      </c>
      <c r="E2096" s="95">
        <f t="shared" si="122"/>
        <v>0</v>
      </c>
      <c r="F2096" s="95">
        <v>10138</v>
      </c>
      <c r="G2096" s="95">
        <f t="shared" si="121"/>
        <v>0</v>
      </c>
      <c r="J2096" s="140" t="s">
        <v>75</v>
      </c>
      <c r="K2096" s="91">
        <f>_xlfn.XLOOKUP(J2096,'F U L L   S E T S  (-10%)'!T:T,'F U L L   S E T S  (-10%)'!P:P,0)+_xlfn.XLOOKUP(J2096,'M A C R O S'!R:R,'M A C R O S'!O:O,0)</f>
        <v>0</v>
      </c>
      <c r="L2096" s="139" t="s">
        <v>72</v>
      </c>
      <c r="M2096" s="91">
        <f>_xlfn.XLOOKUP(L2096,'F U L L   S E T S  (-10%)'!T:T,'F U L L   S E T S  (-10%)'!P:P,0)</f>
        <v>0</v>
      </c>
    </row>
    <row r="2097" spans="1:15" hidden="1" x14ac:dyDescent="0.2">
      <c r="A2097" s="95" t="s">
        <v>618</v>
      </c>
      <c r="B2097" s="95">
        <f>_xlfn.XLOOKUP(D2097,'M A C R O S'!R:R,'M A C R O S'!O:O,0)</f>
        <v>0</v>
      </c>
      <c r="C2097" s="95">
        <f t="shared" si="120"/>
        <v>0</v>
      </c>
      <c r="D2097" s="95" t="s">
        <v>156</v>
      </c>
      <c r="E2097" s="95">
        <f t="shared" si="122"/>
        <v>0</v>
      </c>
      <c r="F2097" s="95">
        <v>10138</v>
      </c>
      <c r="G2097" s="95">
        <f t="shared" si="121"/>
        <v>0</v>
      </c>
      <c r="J2097" s="140" t="s">
        <v>75</v>
      </c>
      <c r="K2097" s="91">
        <f>_xlfn.XLOOKUP(J2097,'F U L L   S E T S  (-10%)'!T:T,'F U L L   S E T S  (-10%)'!P:P,0)+_xlfn.XLOOKUP(J2097,'M A C R O S'!R:R,'M A C R O S'!O:O,0)</f>
        <v>0</v>
      </c>
      <c r="L2097" s="139" t="s">
        <v>72</v>
      </c>
      <c r="M2097" s="91">
        <f>_xlfn.XLOOKUP(L2097,'F U L L   S E T S  (-10%)'!T:T,'F U L L   S E T S  (-10%)'!P:P,0)</f>
        <v>0</v>
      </c>
    </row>
    <row r="2098" spans="1:15" hidden="1" x14ac:dyDescent="0.2">
      <c r="A2098" s="95" t="s">
        <v>618</v>
      </c>
      <c r="B2098" s="95">
        <f>_xlfn.XLOOKUP(D2098,'M A C R O S'!R:R,'M A C R O S'!O:O,0)</f>
        <v>0</v>
      </c>
      <c r="C2098" s="95">
        <f t="shared" ref="C2098:C2107" si="123">SUM(K2098,M2098)</f>
        <v>0</v>
      </c>
      <c r="D2098" s="95" t="s">
        <v>158</v>
      </c>
      <c r="E2098" s="95">
        <f t="shared" si="122"/>
        <v>0</v>
      </c>
      <c r="F2098" s="95">
        <v>10138</v>
      </c>
      <c r="G2098" s="95">
        <f t="shared" si="121"/>
        <v>0</v>
      </c>
      <c r="J2098" s="140" t="s">
        <v>75</v>
      </c>
      <c r="K2098" s="91">
        <f>_xlfn.XLOOKUP(J2098,'F U L L   S E T S  (-10%)'!T:T,'F U L L   S E T S  (-10%)'!P:P,0)+_xlfn.XLOOKUP(J2098,'M A C R O S'!R:R,'M A C R O S'!O:O,0)</f>
        <v>0</v>
      </c>
      <c r="L2098" s="139" t="s">
        <v>72</v>
      </c>
      <c r="M2098" s="91">
        <f>_xlfn.XLOOKUP(L2098,'F U L L   S E T S  (-10%)'!T:T,'F U L L   S E T S  (-10%)'!P:P,0)</f>
        <v>0</v>
      </c>
    </row>
    <row r="2099" spans="1:15" hidden="1" x14ac:dyDescent="0.2">
      <c r="A2099" s="95" t="s">
        <v>618</v>
      </c>
      <c r="B2099" s="95">
        <f>_xlfn.XLOOKUP(D2099,'M A C R O S'!R:R,'M A C R O S'!O:O,0)</f>
        <v>0</v>
      </c>
      <c r="C2099" s="95">
        <f t="shared" si="123"/>
        <v>0</v>
      </c>
      <c r="D2099" s="95" t="s">
        <v>160</v>
      </c>
      <c r="E2099" s="95">
        <f t="shared" si="122"/>
        <v>0</v>
      </c>
      <c r="F2099" s="95">
        <v>10138</v>
      </c>
      <c r="G2099" s="95">
        <f t="shared" si="121"/>
        <v>0</v>
      </c>
      <c r="J2099" s="140" t="s">
        <v>75</v>
      </c>
      <c r="K2099" s="91">
        <f>_xlfn.XLOOKUP(J2099,'F U L L   S E T S  (-10%)'!T:T,'F U L L   S E T S  (-10%)'!P:P,0)+_xlfn.XLOOKUP(J2099,'M A C R O S'!R:R,'M A C R O S'!O:O,0)</f>
        <v>0</v>
      </c>
      <c r="L2099" s="139" t="s">
        <v>72</v>
      </c>
      <c r="M2099" s="91">
        <f>_xlfn.XLOOKUP(L2099,'F U L L   S E T S  (-10%)'!T:T,'F U L L   S E T S  (-10%)'!P:P,0)</f>
        <v>0</v>
      </c>
    </row>
    <row r="2100" spans="1:15" hidden="1" x14ac:dyDescent="0.2">
      <c r="A2100" s="95" t="s">
        <v>618</v>
      </c>
      <c r="B2100" s="95">
        <f>_xlfn.XLOOKUP(D2100,'M A C R O S'!R:R,'M A C R O S'!O:O,0)</f>
        <v>0</v>
      </c>
      <c r="C2100" s="95">
        <f t="shared" si="123"/>
        <v>0</v>
      </c>
      <c r="D2100" s="95" t="s">
        <v>162</v>
      </c>
      <c r="E2100" s="95">
        <f t="shared" si="122"/>
        <v>0</v>
      </c>
      <c r="F2100" s="95">
        <v>10138</v>
      </c>
      <c r="G2100" s="95">
        <f t="shared" si="121"/>
        <v>0</v>
      </c>
      <c r="J2100" s="140" t="s">
        <v>75</v>
      </c>
      <c r="K2100" s="91">
        <f>_xlfn.XLOOKUP(J2100,'F U L L   S E T S  (-10%)'!T:T,'F U L L   S E T S  (-10%)'!P:P,0)+_xlfn.XLOOKUP(J2100,'M A C R O S'!R:R,'M A C R O S'!O:O,0)</f>
        <v>0</v>
      </c>
      <c r="L2100" s="139" t="s">
        <v>72</v>
      </c>
      <c r="M2100" s="91">
        <f>_xlfn.XLOOKUP(L2100,'F U L L   S E T S  (-10%)'!T:T,'F U L L   S E T S  (-10%)'!P:P,0)</f>
        <v>0</v>
      </c>
    </row>
    <row r="2101" spans="1:15" hidden="1" x14ac:dyDescent="0.2">
      <c r="A2101" s="95" t="s">
        <v>618</v>
      </c>
      <c r="B2101" s="95">
        <f>_xlfn.XLOOKUP(D2101,'M A C R O S'!R:R,'M A C R O S'!O:O,0)</f>
        <v>0</v>
      </c>
      <c r="C2101" s="95">
        <f t="shared" si="123"/>
        <v>0</v>
      </c>
      <c r="D2101" s="95" t="s">
        <v>164</v>
      </c>
      <c r="E2101" s="95">
        <f t="shared" si="122"/>
        <v>0</v>
      </c>
      <c r="F2101" s="95">
        <v>10138</v>
      </c>
      <c r="G2101" s="95">
        <f t="shared" si="121"/>
        <v>0</v>
      </c>
      <c r="J2101" s="140" t="s">
        <v>75</v>
      </c>
      <c r="K2101" s="91">
        <f>_xlfn.XLOOKUP(J2101,'F U L L   S E T S  (-10%)'!T:T,'F U L L   S E T S  (-10%)'!P:P,0)+_xlfn.XLOOKUP(J2101,'M A C R O S'!R:R,'M A C R O S'!O:O,0)</f>
        <v>0</v>
      </c>
      <c r="L2101" s="139" t="s">
        <v>72</v>
      </c>
      <c r="M2101" s="91">
        <f>_xlfn.XLOOKUP(L2101,'F U L L   S E T S  (-10%)'!T:T,'F U L L   S E T S  (-10%)'!P:P,0)</f>
        <v>0</v>
      </c>
    </row>
    <row r="2102" spans="1:15" hidden="1" x14ac:dyDescent="0.2">
      <c r="A2102" s="95" t="s">
        <v>618</v>
      </c>
      <c r="B2102" s="95">
        <f>_xlfn.XLOOKUP(D2102,'M A C R O S'!R:R,'M A C R O S'!O:O,0)</f>
        <v>0</v>
      </c>
      <c r="C2102" s="95">
        <f t="shared" si="123"/>
        <v>0</v>
      </c>
      <c r="D2102" s="95" t="s">
        <v>166</v>
      </c>
      <c r="E2102" s="95">
        <f t="shared" si="122"/>
        <v>0</v>
      </c>
      <c r="F2102" s="95">
        <v>10138</v>
      </c>
      <c r="G2102" s="95">
        <f t="shared" si="121"/>
        <v>0</v>
      </c>
      <c r="J2102" s="140" t="s">
        <v>75</v>
      </c>
      <c r="K2102" s="91">
        <f>_xlfn.XLOOKUP(J2102,'F U L L   S E T S  (-10%)'!T:T,'F U L L   S E T S  (-10%)'!P:P,0)+_xlfn.XLOOKUP(J2102,'M A C R O S'!R:R,'M A C R O S'!O:O,0)</f>
        <v>0</v>
      </c>
      <c r="L2102" s="139" t="s">
        <v>72</v>
      </c>
      <c r="M2102" s="91">
        <f>_xlfn.XLOOKUP(L2102,'F U L L   S E T S  (-10%)'!T:T,'F U L L   S E T S  (-10%)'!P:P,0)</f>
        <v>0</v>
      </c>
    </row>
    <row r="2103" spans="1:15" hidden="1" x14ac:dyDescent="0.2">
      <c r="A2103" s="161" t="s">
        <v>619</v>
      </c>
      <c r="B2103" s="161">
        <f>_xlfn.XLOOKUP(D2103,'H O L D S'!S:S,'H O L D S'!D:D,0)</f>
        <v>0</v>
      </c>
      <c r="C2103" s="161">
        <f t="shared" si="123"/>
        <v>0</v>
      </c>
      <c r="D2103" s="162" t="s">
        <v>425</v>
      </c>
      <c r="E2103" s="161">
        <f t="shared" si="122"/>
        <v>0</v>
      </c>
      <c r="F2103" s="161">
        <v>10084</v>
      </c>
      <c r="G2103" s="161">
        <f t="shared" si="121"/>
        <v>0</v>
      </c>
      <c r="J2103" s="139" t="s">
        <v>624</v>
      </c>
      <c r="K2103" s="91">
        <f>_xlfn.XLOOKUP(J2103,'F U L L   S E T S  (-10%)'!T:T,'F U L L   S E T S  (-10%)'!E:E,0)+_xlfn.XLOOKUP(J2103,'H O L D S'!S:S,'H O L D S'!D:D,0)</f>
        <v>0</v>
      </c>
      <c r="L2103" s="139" t="s">
        <v>72</v>
      </c>
      <c r="M2103" s="91">
        <f>_xlfn.XLOOKUP(L2103,'F U L L   S E T S  (-10%)'!T:T,'F U L L   S E T S  (-10%)'!E:E,0)</f>
        <v>0</v>
      </c>
    </row>
    <row r="2104" spans="1:15" hidden="1" x14ac:dyDescent="0.2">
      <c r="A2104" s="95" t="s">
        <v>619</v>
      </c>
      <c r="B2104" s="95">
        <f>_xlfn.XLOOKUP(D2104,'H O L D S'!S:S,'H O L D S'!D:D,0)</f>
        <v>0</v>
      </c>
      <c r="C2104" s="95">
        <f t="shared" si="123"/>
        <v>0</v>
      </c>
      <c r="D2104" s="164" t="s">
        <v>427</v>
      </c>
      <c r="E2104" s="95">
        <f t="shared" si="122"/>
        <v>0</v>
      </c>
      <c r="F2104" s="95">
        <v>10084</v>
      </c>
      <c r="G2104" s="95">
        <f t="shared" si="121"/>
        <v>0</v>
      </c>
      <c r="J2104" s="139" t="s">
        <v>624</v>
      </c>
      <c r="K2104" s="91">
        <f>_xlfn.XLOOKUP(J2104,'F U L L   S E T S  (-10%)'!T:T,'F U L L   S E T S  (-10%)'!E:E,0)+_xlfn.XLOOKUP(J2104,'H O L D S'!S:S,'H O L D S'!D:D,0)</f>
        <v>0</v>
      </c>
      <c r="L2104" s="139" t="s">
        <v>72</v>
      </c>
      <c r="M2104" s="91">
        <f>_xlfn.XLOOKUP(L2104,'F U L L   S E T S  (-10%)'!T:T,'F U L L   S E T S  (-10%)'!E:E,0)</f>
        <v>0</v>
      </c>
    </row>
    <row r="2105" spans="1:15" hidden="1" x14ac:dyDescent="0.2">
      <c r="A2105" s="95" t="s">
        <v>619</v>
      </c>
      <c r="B2105" s="95">
        <f>_xlfn.XLOOKUP(D2105,'H O L D S'!S:S,'H O L D S'!D:D,0)</f>
        <v>0</v>
      </c>
      <c r="C2105" s="95">
        <f t="shared" si="123"/>
        <v>0</v>
      </c>
      <c r="D2105" s="164" t="s">
        <v>429</v>
      </c>
      <c r="E2105" s="95">
        <f t="shared" si="122"/>
        <v>0</v>
      </c>
      <c r="F2105" s="95">
        <v>10084</v>
      </c>
      <c r="G2105" s="95">
        <f t="shared" si="121"/>
        <v>0</v>
      </c>
      <c r="J2105" s="139" t="s">
        <v>624</v>
      </c>
      <c r="K2105" s="91">
        <f>_xlfn.XLOOKUP(J2105,'F U L L   S E T S  (-10%)'!T:T,'F U L L   S E T S  (-10%)'!E:E,0)+_xlfn.XLOOKUP(J2105,'H O L D S'!S:S,'H O L D S'!D:D,0)</f>
        <v>0</v>
      </c>
      <c r="L2105" s="139" t="s">
        <v>72</v>
      </c>
      <c r="M2105" s="91">
        <f>_xlfn.XLOOKUP(L2105,'F U L L   S E T S  (-10%)'!T:T,'F U L L   S E T S  (-10%)'!E:E,0)</f>
        <v>0</v>
      </c>
    </row>
    <row r="2106" spans="1:15" hidden="1" x14ac:dyDescent="0.2">
      <c r="A2106" s="95" t="s">
        <v>619</v>
      </c>
      <c r="B2106" s="95">
        <f>_xlfn.XLOOKUP(D2106,'H O L D S'!S:S,'H O L D S'!D:D,0)</f>
        <v>0</v>
      </c>
      <c r="C2106" s="95">
        <f t="shared" si="123"/>
        <v>0</v>
      </c>
      <c r="D2106" s="164" t="s">
        <v>431</v>
      </c>
      <c r="E2106" s="95">
        <f t="shared" si="122"/>
        <v>0</v>
      </c>
      <c r="F2106" s="95">
        <v>10084</v>
      </c>
      <c r="G2106" s="95">
        <f t="shared" si="121"/>
        <v>0</v>
      </c>
      <c r="J2106" s="139" t="s">
        <v>624</v>
      </c>
      <c r="K2106" s="91">
        <f>_xlfn.XLOOKUP(J2106,'F U L L   S E T S  (-10%)'!T:T,'F U L L   S E T S  (-10%)'!E:E,0)+_xlfn.XLOOKUP(J2106,'H O L D S'!S:S,'H O L D S'!D:D,0)</f>
        <v>0</v>
      </c>
      <c r="L2106" s="139" t="s">
        <v>72</v>
      </c>
      <c r="M2106" s="91">
        <f>_xlfn.XLOOKUP(L2106,'F U L L   S E T S  (-10%)'!T:T,'F U L L   S E T S  (-10%)'!E:E,0)</f>
        <v>0</v>
      </c>
    </row>
    <row r="2107" spans="1:15" hidden="1" x14ac:dyDescent="0.2">
      <c r="A2107" s="95" t="s">
        <v>619</v>
      </c>
      <c r="B2107" s="95">
        <f>_xlfn.XLOOKUP(D2107,'H O L D S'!S:S,'H O L D S'!D:D,0)</f>
        <v>0</v>
      </c>
      <c r="C2107" s="95">
        <f t="shared" si="123"/>
        <v>0</v>
      </c>
      <c r="D2107" s="164" t="s">
        <v>433</v>
      </c>
      <c r="E2107" s="95">
        <f t="shared" si="122"/>
        <v>0</v>
      </c>
      <c r="F2107" s="95">
        <v>10084</v>
      </c>
      <c r="G2107" s="95">
        <f t="shared" si="121"/>
        <v>0</v>
      </c>
      <c r="J2107" s="139" t="s">
        <v>624</v>
      </c>
      <c r="K2107" s="91">
        <f>_xlfn.XLOOKUP(J2107,'F U L L   S E T S  (-10%)'!T:T,'F U L L   S E T S  (-10%)'!E:E,0)+_xlfn.XLOOKUP(J2107,'H O L D S'!S:S,'H O L D S'!D:D,0)</f>
        <v>0</v>
      </c>
      <c r="L2107" s="139" t="s">
        <v>72</v>
      </c>
      <c r="M2107" s="91">
        <f>_xlfn.XLOOKUP(L2107,'F U L L   S E T S  (-10%)'!T:T,'F U L L   S E T S  (-10%)'!E:E,0)</f>
        <v>0</v>
      </c>
    </row>
    <row r="2108" spans="1:15" hidden="1" x14ac:dyDescent="0.2">
      <c r="A2108" s="163" t="s">
        <v>619</v>
      </c>
      <c r="B2108" s="163">
        <f>_xlfn.XLOOKUP(D2108,'H O L D S'!S:S,'H O L D S'!D:D,0)</f>
        <v>0</v>
      </c>
      <c r="C2108" s="161">
        <f t="shared" ref="C2108:C2114" si="124">SUM(K2108+M2108+O2108)</f>
        <v>0</v>
      </c>
      <c r="D2108" s="176" t="s">
        <v>446</v>
      </c>
      <c r="E2108" s="161">
        <f t="shared" si="122"/>
        <v>0</v>
      </c>
      <c r="F2108" s="163">
        <v>10084</v>
      </c>
      <c r="G2108" s="161">
        <f t="shared" si="121"/>
        <v>0</v>
      </c>
      <c r="J2108" s="91" t="s">
        <v>93</v>
      </c>
      <c r="K2108" s="91">
        <f>_xlfn.XLOOKUP(J2108,'F U L L   S E T S  (-10%)'!T:T,'F U L L   S E T S  (-10%)'!E:E,0)</f>
        <v>0</v>
      </c>
      <c r="M2108" s="91"/>
      <c r="N2108" s="90" t="s">
        <v>98</v>
      </c>
      <c r="O2108" s="9">
        <f>_xlfn.XLOOKUP(N2108,'F U L L   S E T S  (-10%)'!T:T,'F U L L   S E T S  (-10%)'!E:E,0)+_xlfn.XLOOKUP(N2108,'H O L D S'!S:S,'H O L D S'!D:D,0)</f>
        <v>0</v>
      </c>
    </row>
    <row r="2109" spans="1:15" hidden="1" x14ac:dyDescent="0.2">
      <c r="A2109" s="95" t="s">
        <v>619</v>
      </c>
      <c r="B2109" s="95">
        <f>_xlfn.XLOOKUP(D2109,'H O L D S'!S:S,'H O L D S'!D:D,0)</f>
        <v>0</v>
      </c>
      <c r="C2109" s="95">
        <f t="shared" si="124"/>
        <v>0</v>
      </c>
      <c r="D2109" s="40" t="s">
        <v>448</v>
      </c>
      <c r="E2109" s="95">
        <f t="shared" si="122"/>
        <v>0</v>
      </c>
      <c r="F2109" s="95">
        <v>10084</v>
      </c>
      <c r="G2109" s="95">
        <f t="shared" si="121"/>
        <v>0</v>
      </c>
      <c r="J2109" s="91" t="s">
        <v>93</v>
      </c>
      <c r="K2109" s="91">
        <f>_xlfn.XLOOKUP(J2109,'F U L L   S E T S  (-10%)'!T:T,'F U L L   S E T S  (-10%)'!E:E,0)</f>
        <v>0</v>
      </c>
      <c r="M2109" s="91"/>
      <c r="N2109" s="90" t="s">
        <v>98</v>
      </c>
      <c r="O2109" s="9">
        <f>_xlfn.XLOOKUP(N2109,'F U L L   S E T S  (-10%)'!T:T,'F U L L   S E T S  (-10%)'!E:E,0)+_xlfn.XLOOKUP(N2109,'H O L D S'!S:S,'H O L D S'!D:D,0)</f>
        <v>0</v>
      </c>
    </row>
    <row r="2110" spans="1:15" hidden="1" x14ac:dyDescent="0.2">
      <c r="A2110" s="95" t="s">
        <v>619</v>
      </c>
      <c r="B2110" s="95">
        <f>_xlfn.XLOOKUP(D2110,'H O L D S'!S:S,'H O L D S'!D:D,0)</f>
        <v>0</v>
      </c>
      <c r="C2110" s="95">
        <f t="shared" si="124"/>
        <v>0</v>
      </c>
      <c r="D2110" s="40" t="s">
        <v>450</v>
      </c>
      <c r="E2110" s="95">
        <f t="shared" si="122"/>
        <v>0</v>
      </c>
      <c r="F2110" s="95">
        <v>10084</v>
      </c>
      <c r="G2110" s="95">
        <f t="shared" si="121"/>
        <v>0</v>
      </c>
      <c r="J2110" s="91" t="s">
        <v>93</v>
      </c>
      <c r="K2110" s="91">
        <f>_xlfn.XLOOKUP(J2110,'F U L L   S E T S  (-10%)'!T:T,'F U L L   S E T S  (-10%)'!E:E,0)</f>
        <v>0</v>
      </c>
      <c r="M2110" s="91"/>
      <c r="N2110" s="90" t="s">
        <v>98</v>
      </c>
      <c r="O2110" s="9">
        <f>_xlfn.XLOOKUP(N2110,'F U L L   S E T S  (-10%)'!T:T,'F U L L   S E T S  (-10%)'!E:E,0)+_xlfn.XLOOKUP(N2110,'H O L D S'!S:S,'H O L D S'!D:D,0)</f>
        <v>0</v>
      </c>
    </row>
    <row r="2111" spans="1:15" hidden="1" x14ac:dyDescent="0.2">
      <c r="A2111" s="95" t="s">
        <v>619</v>
      </c>
      <c r="B2111" s="95">
        <f>_xlfn.XLOOKUP(D2111,'H O L D S'!S:S,'H O L D S'!D:D,0)</f>
        <v>0</v>
      </c>
      <c r="C2111" s="95">
        <f t="shared" si="124"/>
        <v>0</v>
      </c>
      <c r="D2111" s="40" t="s">
        <v>452</v>
      </c>
      <c r="E2111" s="95">
        <f t="shared" si="122"/>
        <v>0</v>
      </c>
      <c r="F2111" s="95">
        <v>10084</v>
      </c>
      <c r="G2111" s="95">
        <f t="shared" si="121"/>
        <v>0</v>
      </c>
      <c r="J2111" s="91" t="s">
        <v>93</v>
      </c>
      <c r="K2111" s="91">
        <f>_xlfn.XLOOKUP(J2111,'F U L L   S E T S  (-10%)'!T:T,'F U L L   S E T S  (-10%)'!E:E,0)</f>
        <v>0</v>
      </c>
      <c r="M2111" s="91"/>
      <c r="N2111" s="90" t="s">
        <v>98</v>
      </c>
      <c r="O2111" s="9">
        <f>_xlfn.XLOOKUP(N2111,'F U L L   S E T S  (-10%)'!T:T,'F U L L   S E T S  (-10%)'!E:E,0)+_xlfn.XLOOKUP(N2111,'H O L D S'!S:S,'H O L D S'!D:D,0)</f>
        <v>0</v>
      </c>
    </row>
    <row r="2112" spans="1:15" hidden="1" x14ac:dyDescent="0.2">
      <c r="A2112" s="95" t="s">
        <v>619</v>
      </c>
      <c r="B2112" s="95">
        <f>_xlfn.XLOOKUP(D2112,'H O L D S'!S:S,'H O L D S'!D:D,0)</f>
        <v>0</v>
      </c>
      <c r="C2112" s="95">
        <f t="shared" si="124"/>
        <v>0</v>
      </c>
      <c r="D2112" s="40" t="s">
        <v>454</v>
      </c>
      <c r="E2112" s="95">
        <f t="shared" si="122"/>
        <v>0</v>
      </c>
      <c r="F2112" s="95">
        <v>10084</v>
      </c>
      <c r="G2112" s="95">
        <f t="shared" si="121"/>
        <v>0</v>
      </c>
      <c r="J2112" s="91" t="s">
        <v>93</v>
      </c>
      <c r="K2112" s="91">
        <f>_xlfn.XLOOKUP(J2112,'F U L L   S E T S  (-10%)'!T:T,'F U L L   S E T S  (-10%)'!E:E,0)</f>
        <v>0</v>
      </c>
      <c r="M2112" s="91"/>
      <c r="N2112" s="90" t="s">
        <v>98</v>
      </c>
      <c r="O2112" s="9">
        <f>_xlfn.XLOOKUP(N2112,'F U L L   S E T S  (-10%)'!T:T,'F U L L   S E T S  (-10%)'!E:E,0)+_xlfn.XLOOKUP(N2112,'H O L D S'!S:S,'H O L D S'!D:D,0)</f>
        <v>0</v>
      </c>
    </row>
    <row r="2113" spans="1:15" hidden="1" x14ac:dyDescent="0.2">
      <c r="A2113" s="95" t="s">
        <v>619</v>
      </c>
      <c r="B2113" s="95">
        <f>_xlfn.XLOOKUP(D2113,'H O L D S'!S:S,'H O L D S'!D:D,0)</f>
        <v>0</v>
      </c>
      <c r="C2113" s="95">
        <f t="shared" si="124"/>
        <v>0</v>
      </c>
      <c r="D2113" s="40" t="s">
        <v>456</v>
      </c>
      <c r="E2113" s="95">
        <f t="shared" si="122"/>
        <v>0</v>
      </c>
      <c r="F2113" s="95">
        <v>10084</v>
      </c>
      <c r="G2113" s="95">
        <f t="shared" si="121"/>
        <v>0</v>
      </c>
      <c r="J2113" s="91" t="s">
        <v>93</v>
      </c>
      <c r="K2113" s="91">
        <f>_xlfn.XLOOKUP(J2113,'F U L L   S E T S  (-10%)'!T:T,'F U L L   S E T S  (-10%)'!E:E,0)</f>
        <v>0</v>
      </c>
      <c r="M2113" s="91"/>
      <c r="N2113" s="90" t="s">
        <v>98</v>
      </c>
      <c r="O2113" s="9">
        <f>_xlfn.XLOOKUP(N2113,'F U L L   S E T S  (-10%)'!T:T,'F U L L   S E T S  (-10%)'!E:E,0)+_xlfn.XLOOKUP(N2113,'H O L D S'!S:S,'H O L D S'!D:D,0)</f>
        <v>0</v>
      </c>
    </row>
    <row r="2114" spans="1:15" hidden="1" x14ac:dyDescent="0.2">
      <c r="A2114" s="95" t="s">
        <v>619</v>
      </c>
      <c r="B2114" s="95">
        <f>_xlfn.XLOOKUP(D2114,'H O L D S'!S:S,'H O L D S'!D:D,0)</f>
        <v>0</v>
      </c>
      <c r="C2114" s="95">
        <f t="shared" si="124"/>
        <v>0</v>
      </c>
      <c r="D2114" s="40" t="s">
        <v>480</v>
      </c>
      <c r="E2114" s="95">
        <f t="shared" si="122"/>
        <v>0</v>
      </c>
      <c r="F2114" s="95">
        <v>10084</v>
      </c>
      <c r="G2114" s="95">
        <f t="shared" ref="G2114:G2177" si="125">IF(C2114&gt;0,10*C2114/E2114,0)</f>
        <v>0</v>
      </c>
      <c r="J2114" s="91" t="s">
        <v>93</v>
      </c>
      <c r="K2114" s="91">
        <f>_xlfn.XLOOKUP(J2114,'F U L L   S E T S  (-10%)'!T:T,'F U L L   S E T S  (-10%)'!E:E,0)</f>
        <v>0</v>
      </c>
      <c r="M2114" s="91"/>
      <c r="N2114" s="90" t="s">
        <v>98</v>
      </c>
      <c r="O2114" s="9">
        <f>_xlfn.XLOOKUP(N2114,'F U L L   S E T S  (-10%)'!T:T,'F U L L   S E T S  (-10%)'!E:E,0)+_xlfn.XLOOKUP(N2114,'H O L D S'!S:S,'H O L D S'!D:D,0)</f>
        <v>0</v>
      </c>
    </row>
    <row r="2115" spans="1:15" hidden="1" x14ac:dyDescent="0.2">
      <c r="A2115" s="161" t="s">
        <v>619</v>
      </c>
      <c r="B2115" s="161">
        <f>_xlfn.XLOOKUP(D2115,'H O L D S'!S:S,'H O L D S'!E:E,0)</f>
        <v>0</v>
      </c>
      <c r="C2115" s="161">
        <f t="shared" ref="C2115:C2119" si="126">SUM(K2115,M2115)</f>
        <v>0</v>
      </c>
      <c r="D2115" s="162" t="s">
        <v>425</v>
      </c>
      <c r="E2115" s="161">
        <f t="shared" si="122"/>
        <v>0</v>
      </c>
      <c r="F2115" s="161">
        <v>10085</v>
      </c>
      <c r="G2115" s="161">
        <f t="shared" si="125"/>
        <v>0</v>
      </c>
      <c r="J2115" s="139" t="s">
        <v>624</v>
      </c>
      <c r="K2115" s="91">
        <f>_xlfn.XLOOKUP(J2115,'F U L L   S E T S  (-10%)'!T:T,'F U L L   S E T S  (-10%)'!F:F,0)+_xlfn.XLOOKUP(J2115,'H O L D S'!S:S,'H O L D S'!E:E,0)</f>
        <v>0</v>
      </c>
      <c r="L2115" s="139" t="s">
        <v>72</v>
      </c>
      <c r="M2115" s="91">
        <f>_xlfn.XLOOKUP(L2115,'F U L L   S E T S  (-10%)'!T:T,'F U L L   S E T S  (-10%)'!F:F,0)</f>
        <v>0</v>
      </c>
    </row>
    <row r="2116" spans="1:15" hidden="1" x14ac:dyDescent="0.2">
      <c r="A2116" s="95" t="s">
        <v>619</v>
      </c>
      <c r="B2116" s="95">
        <f>_xlfn.XLOOKUP(D2116,'H O L D S'!S:S,'H O L D S'!E:E,0)</f>
        <v>0</v>
      </c>
      <c r="C2116" s="95">
        <f t="shared" si="126"/>
        <v>0</v>
      </c>
      <c r="D2116" s="164" t="s">
        <v>427</v>
      </c>
      <c r="E2116" s="95">
        <f t="shared" si="122"/>
        <v>0</v>
      </c>
      <c r="F2116" s="95">
        <v>10085</v>
      </c>
      <c r="G2116" s="95">
        <f t="shared" si="125"/>
        <v>0</v>
      </c>
      <c r="J2116" s="139" t="s">
        <v>624</v>
      </c>
      <c r="K2116" s="91">
        <f>_xlfn.XLOOKUP(J2116,'F U L L   S E T S  (-10%)'!T:T,'F U L L   S E T S  (-10%)'!F:F,0)+_xlfn.XLOOKUP(J2116,'H O L D S'!S:S,'H O L D S'!E:E,0)</f>
        <v>0</v>
      </c>
      <c r="L2116" s="139" t="s">
        <v>72</v>
      </c>
      <c r="M2116" s="91">
        <f>_xlfn.XLOOKUP(L2116,'F U L L   S E T S  (-10%)'!T:T,'F U L L   S E T S  (-10%)'!F:F,0)</f>
        <v>0</v>
      </c>
    </row>
    <row r="2117" spans="1:15" hidden="1" x14ac:dyDescent="0.2">
      <c r="A2117" s="95" t="s">
        <v>619</v>
      </c>
      <c r="B2117" s="95">
        <f>_xlfn.XLOOKUP(D2117,'H O L D S'!S:S,'H O L D S'!E:E,0)</f>
        <v>0</v>
      </c>
      <c r="C2117" s="95">
        <f t="shared" si="126"/>
        <v>0</v>
      </c>
      <c r="D2117" s="164" t="s">
        <v>429</v>
      </c>
      <c r="E2117" s="95">
        <f t="shared" si="122"/>
        <v>0</v>
      </c>
      <c r="F2117" s="95">
        <v>10085</v>
      </c>
      <c r="G2117" s="95">
        <f t="shared" si="125"/>
        <v>0</v>
      </c>
      <c r="J2117" s="139" t="s">
        <v>624</v>
      </c>
      <c r="K2117" s="91">
        <f>_xlfn.XLOOKUP(J2117,'F U L L   S E T S  (-10%)'!T:T,'F U L L   S E T S  (-10%)'!F:F,0)+_xlfn.XLOOKUP(J2117,'H O L D S'!S:S,'H O L D S'!E:E,0)</f>
        <v>0</v>
      </c>
      <c r="L2117" s="139" t="s">
        <v>72</v>
      </c>
      <c r="M2117" s="91">
        <f>_xlfn.XLOOKUP(L2117,'F U L L   S E T S  (-10%)'!T:T,'F U L L   S E T S  (-10%)'!F:F,0)</f>
        <v>0</v>
      </c>
    </row>
    <row r="2118" spans="1:15" hidden="1" x14ac:dyDescent="0.2">
      <c r="A2118" s="95" t="s">
        <v>619</v>
      </c>
      <c r="B2118" s="95">
        <f>_xlfn.XLOOKUP(D2118,'H O L D S'!S:S,'H O L D S'!E:E,0)</f>
        <v>0</v>
      </c>
      <c r="C2118" s="95">
        <f t="shared" si="126"/>
        <v>0</v>
      </c>
      <c r="D2118" s="164" t="s">
        <v>431</v>
      </c>
      <c r="E2118" s="95">
        <f t="shared" si="122"/>
        <v>0</v>
      </c>
      <c r="F2118" s="95">
        <v>10085</v>
      </c>
      <c r="G2118" s="95">
        <f t="shared" si="125"/>
        <v>0</v>
      </c>
      <c r="J2118" s="139" t="s">
        <v>624</v>
      </c>
      <c r="K2118" s="91">
        <f>_xlfn.XLOOKUP(J2118,'F U L L   S E T S  (-10%)'!T:T,'F U L L   S E T S  (-10%)'!F:F,0)+_xlfn.XLOOKUP(J2118,'H O L D S'!S:S,'H O L D S'!E:E,0)</f>
        <v>0</v>
      </c>
      <c r="L2118" s="139" t="s">
        <v>72</v>
      </c>
      <c r="M2118" s="91">
        <f>_xlfn.XLOOKUP(L2118,'F U L L   S E T S  (-10%)'!T:T,'F U L L   S E T S  (-10%)'!F:F,0)</f>
        <v>0</v>
      </c>
    </row>
    <row r="2119" spans="1:15" hidden="1" x14ac:dyDescent="0.2">
      <c r="A2119" s="95" t="s">
        <v>619</v>
      </c>
      <c r="B2119" s="95">
        <f>_xlfn.XLOOKUP(D2119,'H O L D S'!S:S,'H O L D S'!E:E,0)</f>
        <v>0</v>
      </c>
      <c r="C2119" s="95">
        <f t="shared" si="126"/>
        <v>0</v>
      </c>
      <c r="D2119" s="164" t="s">
        <v>433</v>
      </c>
      <c r="E2119" s="95">
        <f t="shared" si="122"/>
        <v>0</v>
      </c>
      <c r="F2119" s="95">
        <v>10085</v>
      </c>
      <c r="G2119" s="95">
        <f t="shared" si="125"/>
        <v>0</v>
      </c>
      <c r="J2119" s="139" t="s">
        <v>624</v>
      </c>
      <c r="K2119" s="91">
        <f>_xlfn.XLOOKUP(J2119,'F U L L   S E T S  (-10%)'!T:T,'F U L L   S E T S  (-10%)'!F:F,0)+_xlfn.XLOOKUP(J2119,'H O L D S'!S:S,'H O L D S'!E:E,0)</f>
        <v>0</v>
      </c>
      <c r="L2119" s="139" t="s">
        <v>72</v>
      </c>
      <c r="M2119" s="91">
        <f>_xlfn.XLOOKUP(L2119,'F U L L   S E T S  (-10%)'!T:T,'F U L L   S E T S  (-10%)'!F:F,0)</f>
        <v>0</v>
      </c>
    </row>
    <row r="2120" spans="1:15" hidden="1" x14ac:dyDescent="0.2">
      <c r="A2120" s="163" t="s">
        <v>619</v>
      </c>
      <c r="B2120" s="163">
        <f>_xlfn.XLOOKUP(D2120,'H O L D S'!S:S,'H O L D S'!E:E,0)</f>
        <v>0</v>
      </c>
      <c r="C2120" s="161">
        <f t="shared" ref="C2120:C2126" si="127">SUM(K2120+M2120+O2120)</f>
        <v>0</v>
      </c>
      <c r="D2120" s="176" t="s">
        <v>446</v>
      </c>
      <c r="E2120" s="161">
        <f t="shared" si="122"/>
        <v>0</v>
      </c>
      <c r="F2120" s="163">
        <v>10085</v>
      </c>
      <c r="G2120" s="161">
        <f t="shared" si="125"/>
        <v>0</v>
      </c>
      <c r="J2120" s="91" t="s">
        <v>93</v>
      </c>
      <c r="K2120" s="91">
        <f>_xlfn.XLOOKUP(J2120,'F U L L   S E T S  (-10%)'!T:T,'F U L L   S E T S  (-10%)'!F:F,0)</f>
        <v>0</v>
      </c>
      <c r="M2120" s="91"/>
      <c r="N2120" s="90" t="s">
        <v>98</v>
      </c>
      <c r="O2120" s="9">
        <f>_xlfn.XLOOKUP(N2120,'F U L L   S E T S  (-10%)'!T:T,'F U L L   S E T S  (-10%)'!F:F,0)+_xlfn.XLOOKUP(N2120,'H O L D S'!S:S,'H O L D S'!E:E,0)</f>
        <v>0</v>
      </c>
    </row>
    <row r="2121" spans="1:15" hidden="1" x14ac:dyDescent="0.2">
      <c r="A2121" s="95" t="s">
        <v>619</v>
      </c>
      <c r="B2121" s="95">
        <f>_xlfn.XLOOKUP(D2121,'H O L D S'!S:S,'H O L D S'!E:E,0)</f>
        <v>0</v>
      </c>
      <c r="C2121" s="95">
        <f t="shared" si="127"/>
        <v>0</v>
      </c>
      <c r="D2121" s="40" t="s">
        <v>448</v>
      </c>
      <c r="E2121" s="95">
        <f t="shared" si="122"/>
        <v>0</v>
      </c>
      <c r="F2121" s="95">
        <v>10085</v>
      </c>
      <c r="G2121" s="95">
        <f t="shared" si="125"/>
        <v>0</v>
      </c>
      <c r="J2121" s="91" t="s">
        <v>93</v>
      </c>
      <c r="K2121" s="91">
        <f>_xlfn.XLOOKUP(J2121,'F U L L   S E T S  (-10%)'!T:T,'F U L L   S E T S  (-10%)'!F:F,0)</f>
        <v>0</v>
      </c>
      <c r="M2121" s="91"/>
      <c r="N2121" s="90" t="s">
        <v>98</v>
      </c>
      <c r="O2121" s="9">
        <f>_xlfn.XLOOKUP(N2121,'F U L L   S E T S  (-10%)'!T:T,'F U L L   S E T S  (-10%)'!F:F,0)+_xlfn.XLOOKUP(N2121,'H O L D S'!S:S,'H O L D S'!E:E,0)</f>
        <v>0</v>
      </c>
    </row>
    <row r="2122" spans="1:15" hidden="1" x14ac:dyDescent="0.2">
      <c r="A2122" s="95" t="s">
        <v>619</v>
      </c>
      <c r="B2122" s="95">
        <f>_xlfn.XLOOKUP(D2122,'H O L D S'!S:S,'H O L D S'!E:E,0)</f>
        <v>0</v>
      </c>
      <c r="C2122" s="95">
        <f t="shared" si="127"/>
        <v>0</v>
      </c>
      <c r="D2122" s="40" t="s">
        <v>450</v>
      </c>
      <c r="E2122" s="95">
        <f t="shared" si="122"/>
        <v>0</v>
      </c>
      <c r="F2122" s="95">
        <v>10085</v>
      </c>
      <c r="G2122" s="95">
        <f t="shared" si="125"/>
        <v>0</v>
      </c>
      <c r="J2122" s="91" t="s">
        <v>93</v>
      </c>
      <c r="K2122" s="91">
        <f>_xlfn.XLOOKUP(J2122,'F U L L   S E T S  (-10%)'!T:T,'F U L L   S E T S  (-10%)'!F:F,0)</f>
        <v>0</v>
      </c>
      <c r="M2122" s="91"/>
      <c r="N2122" s="90" t="s">
        <v>98</v>
      </c>
      <c r="O2122" s="9">
        <f>_xlfn.XLOOKUP(N2122,'F U L L   S E T S  (-10%)'!T:T,'F U L L   S E T S  (-10%)'!F:F,0)+_xlfn.XLOOKUP(N2122,'H O L D S'!S:S,'H O L D S'!E:E,0)</f>
        <v>0</v>
      </c>
    </row>
    <row r="2123" spans="1:15" hidden="1" x14ac:dyDescent="0.2">
      <c r="A2123" s="95" t="s">
        <v>619</v>
      </c>
      <c r="B2123" s="95">
        <f>_xlfn.XLOOKUP(D2123,'H O L D S'!S:S,'H O L D S'!E:E,0)</f>
        <v>0</v>
      </c>
      <c r="C2123" s="95">
        <f t="shared" si="127"/>
        <v>0</v>
      </c>
      <c r="D2123" s="40" t="s">
        <v>452</v>
      </c>
      <c r="E2123" s="95">
        <f t="shared" si="122"/>
        <v>0</v>
      </c>
      <c r="F2123" s="95">
        <v>10085</v>
      </c>
      <c r="G2123" s="95">
        <f t="shared" si="125"/>
        <v>0</v>
      </c>
      <c r="J2123" s="91" t="s">
        <v>93</v>
      </c>
      <c r="K2123" s="91">
        <f>_xlfn.XLOOKUP(J2123,'F U L L   S E T S  (-10%)'!T:T,'F U L L   S E T S  (-10%)'!F:F,0)</f>
        <v>0</v>
      </c>
      <c r="M2123" s="91"/>
      <c r="N2123" s="90" t="s">
        <v>98</v>
      </c>
      <c r="O2123" s="9">
        <f>_xlfn.XLOOKUP(N2123,'F U L L   S E T S  (-10%)'!T:T,'F U L L   S E T S  (-10%)'!F:F,0)+_xlfn.XLOOKUP(N2123,'H O L D S'!S:S,'H O L D S'!E:E,0)</f>
        <v>0</v>
      </c>
    </row>
    <row r="2124" spans="1:15" hidden="1" x14ac:dyDescent="0.2">
      <c r="A2124" s="95" t="s">
        <v>619</v>
      </c>
      <c r="B2124" s="95">
        <f>_xlfn.XLOOKUP(D2124,'H O L D S'!S:S,'H O L D S'!E:E,0)</f>
        <v>0</v>
      </c>
      <c r="C2124" s="95">
        <f t="shared" si="127"/>
        <v>0</v>
      </c>
      <c r="D2124" s="40" t="s">
        <v>454</v>
      </c>
      <c r="E2124" s="95">
        <f t="shared" si="122"/>
        <v>0</v>
      </c>
      <c r="F2124" s="95">
        <v>10085</v>
      </c>
      <c r="G2124" s="95">
        <f t="shared" si="125"/>
        <v>0</v>
      </c>
      <c r="J2124" s="91" t="s">
        <v>93</v>
      </c>
      <c r="K2124" s="91">
        <f>_xlfn.XLOOKUP(J2124,'F U L L   S E T S  (-10%)'!T:T,'F U L L   S E T S  (-10%)'!F:F,0)</f>
        <v>0</v>
      </c>
      <c r="M2124" s="91"/>
      <c r="N2124" s="90" t="s">
        <v>98</v>
      </c>
      <c r="O2124" s="9">
        <f>_xlfn.XLOOKUP(N2124,'F U L L   S E T S  (-10%)'!T:T,'F U L L   S E T S  (-10%)'!F:F,0)+_xlfn.XLOOKUP(N2124,'H O L D S'!S:S,'H O L D S'!E:E,0)</f>
        <v>0</v>
      </c>
    </row>
    <row r="2125" spans="1:15" hidden="1" x14ac:dyDescent="0.2">
      <c r="A2125" s="95" t="s">
        <v>619</v>
      </c>
      <c r="B2125" s="95">
        <f>_xlfn.XLOOKUP(D2125,'H O L D S'!S:S,'H O L D S'!E:E,0)</f>
        <v>0</v>
      </c>
      <c r="C2125" s="95">
        <f t="shared" si="127"/>
        <v>0</v>
      </c>
      <c r="D2125" s="40" t="s">
        <v>456</v>
      </c>
      <c r="E2125" s="95">
        <f t="shared" si="122"/>
        <v>0</v>
      </c>
      <c r="F2125" s="95">
        <v>10085</v>
      </c>
      <c r="G2125" s="95">
        <f t="shared" si="125"/>
        <v>0</v>
      </c>
      <c r="J2125" s="91" t="s">
        <v>93</v>
      </c>
      <c r="K2125" s="91">
        <f>_xlfn.XLOOKUP(J2125,'F U L L   S E T S  (-10%)'!T:T,'F U L L   S E T S  (-10%)'!F:F,0)</f>
        <v>0</v>
      </c>
      <c r="M2125" s="91"/>
      <c r="N2125" s="90" t="s">
        <v>98</v>
      </c>
      <c r="O2125" s="9">
        <f>_xlfn.XLOOKUP(N2125,'F U L L   S E T S  (-10%)'!T:T,'F U L L   S E T S  (-10%)'!F:F,0)+_xlfn.XLOOKUP(N2125,'H O L D S'!S:S,'H O L D S'!E:E,0)</f>
        <v>0</v>
      </c>
    </row>
    <row r="2126" spans="1:15" hidden="1" x14ac:dyDescent="0.2">
      <c r="A2126" s="95" t="s">
        <v>619</v>
      </c>
      <c r="B2126" s="95">
        <f>_xlfn.XLOOKUP(D2126,'H O L D S'!S:S,'H O L D S'!E:E,0)</f>
        <v>0</v>
      </c>
      <c r="C2126" s="95">
        <f t="shared" si="127"/>
        <v>0</v>
      </c>
      <c r="D2126" s="40" t="s">
        <v>480</v>
      </c>
      <c r="E2126" s="95">
        <f t="shared" si="122"/>
        <v>0</v>
      </c>
      <c r="F2126" s="95">
        <v>10085</v>
      </c>
      <c r="G2126" s="95">
        <f t="shared" si="125"/>
        <v>0</v>
      </c>
      <c r="J2126" s="91" t="s">
        <v>93</v>
      </c>
      <c r="K2126" s="91">
        <f>_xlfn.XLOOKUP(J2126,'F U L L   S E T S  (-10%)'!T:T,'F U L L   S E T S  (-10%)'!F:F,0)</f>
        <v>0</v>
      </c>
      <c r="M2126" s="91"/>
      <c r="N2126" s="90" t="s">
        <v>98</v>
      </c>
      <c r="O2126" s="9">
        <f>_xlfn.XLOOKUP(N2126,'F U L L   S E T S  (-10%)'!T:T,'F U L L   S E T S  (-10%)'!F:F,0)+_xlfn.XLOOKUP(N2126,'H O L D S'!S:S,'H O L D S'!E:E,0)</f>
        <v>0</v>
      </c>
    </row>
    <row r="2127" spans="1:15" hidden="1" x14ac:dyDescent="0.2">
      <c r="A2127" s="161" t="s">
        <v>619</v>
      </c>
      <c r="B2127" s="161">
        <f>_xlfn.XLOOKUP(D2127,'H O L D S'!S:S,'H O L D S'!F:F,0)</f>
        <v>0</v>
      </c>
      <c r="C2127" s="161">
        <f t="shared" ref="C2127:C2131" si="128">SUM(K2127,M2127)</f>
        <v>0</v>
      </c>
      <c r="D2127" s="162" t="s">
        <v>425</v>
      </c>
      <c r="E2127" s="161">
        <f t="shared" si="122"/>
        <v>0</v>
      </c>
      <c r="F2127" s="161">
        <v>10086</v>
      </c>
      <c r="G2127" s="161">
        <f t="shared" si="125"/>
        <v>0</v>
      </c>
      <c r="J2127" s="139" t="s">
        <v>624</v>
      </c>
      <c r="K2127" s="91">
        <f>_xlfn.XLOOKUP(J2127,'F U L L   S E T S  (-10%)'!T:T,'F U L L   S E T S  (-10%)'!G:G,0)+_xlfn.XLOOKUP(J2127,'H O L D S'!S:S,'H O L D S'!F:F,0)</f>
        <v>0</v>
      </c>
      <c r="L2127" s="139" t="s">
        <v>72</v>
      </c>
      <c r="M2127" s="91">
        <f>_xlfn.XLOOKUP(L2127,'F U L L   S E T S  (-10%)'!T:T,'F U L L   S E T S  (-10%)'!G:G,0)</f>
        <v>0</v>
      </c>
    </row>
    <row r="2128" spans="1:15" hidden="1" x14ac:dyDescent="0.2">
      <c r="A2128" s="95" t="s">
        <v>619</v>
      </c>
      <c r="B2128" s="95">
        <f>_xlfn.XLOOKUP(D2128,'H O L D S'!S:S,'H O L D S'!F:F,0)</f>
        <v>0</v>
      </c>
      <c r="C2128" s="95">
        <f t="shared" si="128"/>
        <v>0</v>
      </c>
      <c r="D2128" s="164" t="s">
        <v>427</v>
      </c>
      <c r="E2128" s="95">
        <f t="shared" si="122"/>
        <v>0</v>
      </c>
      <c r="F2128" s="95">
        <v>10086</v>
      </c>
      <c r="G2128" s="95">
        <f t="shared" si="125"/>
        <v>0</v>
      </c>
      <c r="J2128" s="139" t="s">
        <v>624</v>
      </c>
      <c r="K2128" s="91">
        <f>_xlfn.XLOOKUP(J2128,'F U L L   S E T S  (-10%)'!T:T,'F U L L   S E T S  (-10%)'!G:G,0)+_xlfn.XLOOKUP(J2128,'H O L D S'!S:S,'H O L D S'!F:F,0)</f>
        <v>0</v>
      </c>
      <c r="L2128" s="139" t="s">
        <v>72</v>
      </c>
      <c r="M2128" s="91">
        <f>_xlfn.XLOOKUP(L2128,'F U L L   S E T S  (-10%)'!T:T,'F U L L   S E T S  (-10%)'!G:G,0)</f>
        <v>0</v>
      </c>
    </row>
    <row r="2129" spans="1:15" hidden="1" x14ac:dyDescent="0.2">
      <c r="A2129" s="95" t="s">
        <v>619</v>
      </c>
      <c r="B2129" s="95">
        <f>_xlfn.XLOOKUP(D2129,'H O L D S'!S:S,'H O L D S'!F:F,0)</f>
        <v>0</v>
      </c>
      <c r="C2129" s="95">
        <f t="shared" si="128"/>
        <v>0</v>
      </c>
      <c r="D2129" s="164" t="s">
        <v>429</v>
      </c>
      <c r="E2129" s="95">
        <f t="shared" si="122"/>
        <v>0</v>
      </c>
      <c r="F2129" s="95">
        <v>10086</v>
      </c>
      <c r="G2129" s="95">
        <f t="shared" si="125"/>
        <v>0</v>
      </c>
      <c r="J2129" s="139" t="s">
        <v>624</v>
      </c>
      <c r="K2129" s="91">
        <f>_xlfn.XLOOKUP(J2129,'F U L L   S E T S  (-10%)'!T:T,'F U L L   S E T S  (-10%)'!G:G,0)+_xlfn.XLOOKUP(J2129,'H O L D S'!S:S,'H O L D S'!F:F,0)</f>
        <v>0</v>
      </c>
      <c r="L2129" s="139" t="s">
        <v>72</v>
      </c>
      <c r="M2129" s="91">
        <f>_xlfn.XLOOKUP(L2129,'F U L L   S E T S  (-10%)'!T:T,'F U L L   S E T S  (-10%)'!G:G,0)</f>
        <v>0</v>
      </c>
    </row>
    <row r="2130" spans="1:15" hidden="1" x14ac:dyDescent="0.2">
      <c r="A2130" s="95" t="s">
        <v>619</v>
      </c>
      <c r="B2130" s="95">
        <f>_xlfn.XLOOKUP(D2130,'H O L D S'!S:S,'H O L D S'!F:F,0)</f>
        <v>0</v>
      </c>
      <c r="C2130" s="95">
        <f t="shared" si="128"/>
        <v>0</v>
      </c>
      <c r="D2130" s="164" t="s">
        <v>431</v>
      </c>
      <c r="E2130" s="95">
        <f t="shared" si="122"/>
        <v>0</v>
      </c>
      <c r="F2130" s="95">
        <v>10086</v>
      </c>
      <c r="G2130" s="95">
        <f t="shared" si="125"/>
        <v>0</v>
      </c>
      <c r="J2130" s="139" t="s">
        <v>624</v>
      </c>
      <c r="K2130" s="91">
        <f>_xlfn.XLOOKUP(J2130,'F U L L   S E T S  (-10%)'!T:T,'F U L L   S E T S  (-10%)'!G:G,0)+_xlfn.XLOOKUP(J2130,'H O L D S'!S:S,'H O L D S'!F:F,0)</f>
        <v>0</v>
      </c>
      <c r="L2130" s="139" t="s">
        <v>72</v>
      </c>
      <c r="M2130" s="91">
        <f>_xlfn.XLOOKUP(L2130,'F U L L   S E T S  (-10%)'!T:T,'F U L L   S E T S  (-10%)'!G:G,0)</f>
        <v>0</v>
      </c>
    </row>
    <row r="2131" spans="1:15" hidden="1" x14ac:dyDescent="0.2">
      <c r="A2131" s="95" t="s">
        <v>619</v>
      </c>
      <c r="B2131" s="95">
        <f>_xlfn.XLOOKUP(D2131,'H O L D S'!S:S,'H O L D S'!F:F,0)</f>
        <v>0</v>
      </c>
      <c r="C2131" s="95">
        <f t="shared" si="128"/>
        <v>0</v>
      </c>
      <c r="D2131" s="164" t="s">
        <v>433</v>
      </c>
      <c r="E2131" s="95">
        <f t="shared" si="122"/>
        <v>0</v>
      </c>
      <c r="F2131" s="95">
        <v>10086</v>
      </c>
      <c r="G2131" s="95">
        <f t="shared" si="125"/>
        <v>0</v>
      </c>
      <c r="J2131" s="139" t="s">
        <v>624</v>
      </c>
      <c r="K2131" s="91">
        <f>_xlfn.XLOOKUP(J2131,'F U L L   S E T S  (-10%)'!T:T,'F U L L   S E T S  (-10%)'!G:G,0)+_xlfn.XLOOKUP(J2131,'H O L D S'!S:S,'H O L D S'!F:F,0)</f>
        <v>0</v>
      </c>
      <c r="L2131" s="139" t="s">
        <v>72</v>
      </c>
      <c r="M2131" s="91">
        <f>_xlfn.XLOOKUP(L2131,'F U L L   S E T S  (-10%)'!T:T,'F U L L   S E T S  (-10%)'!G:G,0)</f>
        <v>0</v>
      </c>
    </row>
    <row r="2132" spans="1:15" hidden="1" x14ac:dyDescent="0.2">
      <c r="A2132" s="163" t="s">
        <v>619</v>
      </c>
      <c r="B2132" s="163">
        <f>_xlfn.XLOOKUP(D2132,'H O L D S'!S:S,'H O L D S'!F:F,0)</f>
        <v>0</v>
      </c>
      <c r="C2132" s="161">
        <f t="shared" ref="C2132:C2138" si="129">SUM(K2132+M2132+O2132)</f>
        <v>0</v>
      </c>
      <c r="D2132" s="176" t="s">
        <v>446</v>
      </c>
      <c r="E2132" s="161">
        <f t="shared" si="122"/>
        <v>0</v>
      </c>
      <c r="F2132" s="163">
        <v>10086</v>
      </c>
      <c r="G2132" s="161">
        <f t="shared" si="125"/>
        <v>0</v>
      </c>
      <c r="J2132" s="91" t="s">
        <v>93</v>
      </c>
      <c r="K2132" s="91">
        <f>_xlfn.XLOOKUP(J2132,'F U L L   S E T S  (-10%)'!T:T,'F U L L   S E T S  (-10%)'!G:G,0)</f>
        <v>0</v>
      </c>
      <c r="M2132" s="91"/>
      <c r="N2132" s="90" t="s">
        <v>98</v>
      </c>
      <c r="O2132" s="9">
        <f>_xlfn.XLOOKUP(N2132,'F U L L   S E T S  (-10%)'!T:T,'F U L L   S E T S  (-10%)'!G:G,0)+_xlfn.XLOOKUP(N2132,'H O L D S'!S:S,'H O L D S'!F:F,0)</f>
        <v>0</v>
      </c>
    </row>
    <row r="2133" spans="1:15" hidden="1" x14ac:dyDescent="0.2">
      <c r="A2133" s="95" t="s">
        <v>619</v>
      </c>
      <c r="B2133" s="95">
        <f>_xlfn.XLOOKUP(D2133,'H O L D S'!S:S,'H O L D S'!F:F,0)</f>
        <v>0</v>
      </c>
      <c r="C2133" s="95">
        <f t="shared" si="129"/>
        <v>0</v>
      </c>
      <c r="D2133" s="40" t="s">
        <v>448</v>
      </c>
      <c r="E2133" s="95">
        <f t="shared" si="122"/>
        <v>0</v>
      </c>
      <c r="F2133" s="95">
        <v>10086</v>
      </c>
      <c r="G2133" s="95">
        <f t="shared" si="125"/>
        <v>0</v>
      </c>
      <c r="J2133" s="91" t="s">
        <v>93</v>
      </c>
      <c r="K2133" s="91">
        <f>_xlfn.XLOOKUP(J2133,'F U L L   S E T S  (-10%)'!T:T,'F U L L   S E T S  (-10%)'!G:G,0)</f>
        <v>0</v>
      </c>
      <c r="M2133" s="91"/>
      <c r="N2133" s="90" t="s">
        <v>98</v>
      </c>
      <c r="O2133" s="9">
        <f>_xlfn.XLOOKUP(N2133,'F U L L   S E T S  (-10%)'!T:T,'F U L L   S E T S  (-10%)'!G:G,0)+_xlfn.XLOOKUP(N2133,'H O L D S'!S:S,'H O L D S'!F:F,0)</f>
        <v>0</v>
      </c>
    </row>
    <row r="2134" spans="1:15" hidden="1" x14ac:dyDescent="0.2">
      <c r="A2134" s="95" t="s">
        <v>619</v>
      </c>
      <c r="B2134" s="95">
        <f>_xlfn.XLOOKUP(D2134,'H O L D S'!S:S,'H O L D S'!F:F,0)</f>
        <v>0</v>
      </c>
      <c r="C2134" s="95">
        <f t="shared" si="129"/>
        <v>0</v>
      </c>
      <c r="D2134" s="40" t="s">
        <v>450</v>
      </c>
      <c r="E2134" s="95">
        <f t="shared" si="122"/>
        <v>0</v>
      </c>
      <c r="F2134" s="95">
        <v>10086</v>
      </c>
      <c r="G2134" s="95">
        <f t="shared" si="125"/>
        <v>0</v>
      </c>
      <c r="J2134" s="91" t="s">
        <v>93</v>
      </c>
      <c r="K2134" s="91">
        <f>_xlfn.XLOOKUP(J2134,'F U L L   S E T S  (-10%)'!T:T,'F U L L   S E T S  (-10%)'!G:G,0)</f>
        <v>0</v>
      </c>
      <c r="M2134" s="91"/>
      <c r="N2134" s="90" t="s">
        <v>98</v>
      </c>
      <c r="O2134" s="9">
        <f>_xlfn.XLOOKUP(N2134,'F U L L   S E T S  (-10%)'!T:T,'F U L L   S E T S  (-10%)'!G:G,0)+_xlfn.XLOOKUP(N2134,'H O L D S'!S:S,'H O L D S'!F:F,0)</f>
        <v>0</v>
      </c>
    </row>
    <row r="2135" spans="1:15" hidden="1" x14ac:dyDescent="0.2">
      <c r="A2135" s="95" t="s">
        <v>619</v>
      </c>
      <c r="B2135" s="95">
        <f>_xlfn.XLOOKUP(D2135,'H O L D S'!S:S,'H O L D S'!F:F,0)</f>
        <v>0</v>
      </c>
      <c r="C2135" s="95">
        <f t="shared" si="129"/>
        <v>0</v>
      </c>
      <c r="D2135" s="40" t="s">
        <v>452</v>
      </c>
      <c r="E2135" s="95">
        <f t="shared" ref="E2135:E2198" si="130">SUM(B2135:C2135)</f>
        <v>0</v>
      </c>
      <c r="F2135" s="95">
        <v>10086</v>
      </c>
      <c r="G2135" s="95">
        <f t="shared" si="125"/>
        <v>0</v>
      </c>
      <c r="J2135" s="91" t="s">
        <v>93</v>
      </c>
      <c r="K2135" s="91">
        <f>_xlfn.XLOOKUP(J2135,'F U L L   S E T S  (-10%)'!T:T,'F U L L   S E T S  (-10%)'!G:G,0)</f>
        <v>0</v>
      </c>
      <c r="M2135" s="91"/>
      <c r="N2135" s="90" t="s">
        <v>98</v>
      </c>
      <c r="O2135" s="9">
        <f>_xlfn.XLOOKUP(N2135,'F U L L   S E T S  (-10%)'!T:T,'F U L L   S E T S  (-10%)'!G:G,0)+_xlfn.XLOOKUP(N2135,'H O L D S'!S:S,'H O L D S'!F:F,0)</f>
        <v>0</v>
      </c>
    </row>
    <row r="2136" spans="1:15" hidden="1" x14ac:dyDescent="0.2">
      <c r="A2136" s="95" t="s">
        <v>619</v>
      </c>
      <c r="B2136" s="95">
        <f>_xlfn.XLOOKUP(D2136,'H O L D S'!S:S,'H O L D S'!F:F,0)</f>
        <v>0</v>
      </c>
      <c r="C2136" s="95">
        <f t="shared" si="129"/>
        <v>0</v>
      </c>
      <c r="D2136" s="40" t="s">
        <v>454</v>
      </c>
      <c r="E2136" s="95">
        <f t="shared" si="130"/>
        <v>0</v>
      </c>
      <c r="F2136" s="95">
        <v>10086</v>
      </c>
      <c r="G2136" s="95">
        <f t="shared" si="125"/>
        <v>0</v>
      </c>
      <c r="J2136" s="91" t="s">
        <v>93</v>
      </c>
      <c r="K2136" s="91">
        <f>_xlfn.XLOOKUP(J2136,'F U L L   S E T S  (-10%)'!T:T,'F U L L   S E T S  (-10%)'!G:G,0)</f>
        <v>0</v>
      </c>
      <c r="M2136" s="91"/>
      <c r="N2136" s="90" t="s">
        <v>98</v>
      </c>
      <c r="O2136" s="9">
        <f>_xlfn.XLOOKUP(N2136,'F U L L   S E T S  (-10%)'!T:T,'F U L L   S E T S  (-10%)'!G:G,0)+_xlfn.XLOOKUP(N2136,'H O L D S'!S:S,'H O L D S'!F:F,0)</f>
        <v>0</v>
      </c>
    </row>
    <row r="2137" spans="1:15" hidden="1" x14ac:dyDescent="0.2">
      <c r="A2137" s="95" t="s">
        <v>619</v>
      </c>
      <c r="B2137" s="95">
        <f>_xlfn.XLOOKUP(D2137,'H O L D S'!S:S,'H O L D S'!F:F,0)</f>
        <v>0</v>
      </c>
      <c r="C2137" s="95">
        <f t="shared" si="129"/>
        <v>0</v>
      </c>
      <c r="D2137" s="40" t="s">
        <v>456</v>
      </c>
      <c r="E2137" s="95">
        <f t="shared" si="130"/>
        <v>0</v>
      </c>
      <c r="F2137" s="95">
        <v>10086</v>
      </c>
      <c r="G2137" s="95">
        <f t="shared" si="125"/>
        <v>0</v>
      </c>
      <c r="J2137" s="91" t="s">
        <v>93</v>
      </c>
      <c r="K2137" s="91">
        <f>_xlfn.XLOOKUP(J2137,'F U L L   S E T S  (-10%)'!T:T,'F U L L   S E T S  (-10%)'!G:G,0)</f>
        <v>0</v>
      </c>
      <c r="M2137" s="91"/>
      <c r="N2137" s="90" t="s">
        <v>98</v>
      </c>
      <c r="O2137" s="9">
        <f>_xlfn.XLOOKUP(N2137,'F U L L   S E T S  (-10%)'!T:T,'F U L L   S E T S  (-10%)'!G:G,0)+_xlfn.XLOOKUP(N2137,'H O L D S'!S:S,'H O L D S'!F:F,0)</f>
        <v>0</v>
      </c>
    </row>
    <row r="2138" spans="1:15" hidden="1" x14ac:dyDescent="0.2">
      <c r="A2138" s="95" t="s">
        <v>619</v>
      </c>
      <c r="B2138" s="95">
        <f>_xlfn.XLOOKUP(D2138,'H O L D S'!S:S,'H O L D S'!F:F,0)</f>
        <v>0</v>
      </c>
      <c r="C2138" s="95">
        <f t="shared" si="129"/>
        <v>0</v>
      </c>
      <c r="D2138" s="40" t="s">
        <v>480</v>
      </c>
      <c r="E2138" s="95">
        <f t="shared" si="130"/>
        <v>0</v>
      </c>
      <c r="F2138" s="95">
        <v>10086</v>
      </c>
      <c r="G2138" s="95">
        <f t="shared" si="125"/>
        <v>0</v>
      </c>
      <c r="J2138" s="91" t="s">
        <v>93</v>
      </c>
      <c r="K2138" s="91">
        <f>_xlfn.XLOOKUP(J2138,'F U L L   S E T S  (-10%)'!T:T,'F U L L   S E T S  (-10%)'!G:G,0)</f>
        <v>0</v>
      </c>
      <c r="M2138" s="91"/>
      <c r="N2138" s="90" t="s">
        <v>98</v>
      </c>
      <c r="O2138" s="9">
        <f>_xlfn.XLOOKUP(N2138,'F U L L   S E T S  (-10%)'!T:T,'F U L L   S E T S  (-10%)'!G:G,0)+_xlfn.XLOOKUP(N2138,'H O L D S'!S:S,'H O L D S'!F:F,0)</f>
        <v>0</v>
      </c>
    </row>
    <row r="2139" spans="1:15" hidden="1" x14ac:dyDescent="0.2">
      <c r="A2139" s="161" t="s">
        <v>619</v>
      </c>
      <c r="B2139" s="161">
        <f>_xlfn.XLOOKUP(D2139,'H O L D S'!S:S,'H O L D S'!G:G,0)</f>
        <v>0</v>
      </c>
      <c r="C2139" s="161">
        <f t="shared" ref="C2139:C2143" si="131">SUM(K2139,M2139)</f>
        <v>0</v>
      </c>
      <c r="D2139" s="162" t="s">
        <v>425</v>
      </c>
      <c r="E2139" s="161">
        <f t="shared" si="130"/>
        <v>0</v>
      </c>
      <c r="F2139" s="161">
        <v>10088</v>
      </c>
      <c r="G2139" s="161">
        <f t="shared" si="125"/>
        <v>0</v>
      </c>
      <c r="J2139" s="139" t="s">
        <v>624</v>
      </c>
      <c r="K2139" s="91">
        <f>_xlfn.XLOOKUP(J2139,'F U L L   S E T S  (-10%)'!T:T,'F U L L   S E T S  (-10%)'!H:H,0)+_xlfn.XLOOKUP(J2139,'H O L D S'!S:S,'H O L D S'!G:G,0)</f>
        <v>0</v>
      </c>
      <c r="L2139" s="139" t="s">
        <v>72</v>
      </c>
      <c r="M2139" s="91">
        <f>_xlfn.XLOOKUP(L2139,'F U L L   S E T S  (-10%)'!T:T,'F U L L   S E T S  (-10%)'!H:H,0)</f>
        <v>0</v>
      </c>
    </row>
    <row r="2140" spans="1:15" hidden="1" x14ac:dyDescent="0.2">
      <c r="A2140" s="95" t="s">
        <v>619</v>
      </c>
      <c r="B2140" s="95">
        <f>_xlfn.XLOOKUP(D2140,'H O L D S'!S:S,'H O L D S'!G:G,0)</f>
        <v>0</v>
      </c>
      <c r="C2140" s="95">
        <f t="shared" si="131"/>
        <v>0</v>
      </c>
      <c r="D2140" s="164" t="s">
        <v>427</v>
      </c>
      <c r="E2140" s="95">
        <f t="shared" si="130"/>
        <v>0</v>
      </c>
      <c r="F2140" s="95">
        <v>10088</v>
      </c>
      <c r="G2140" s="95">
        <f t="shared" si="125"/>
        <v>0</v>
      </c>
      <c r="J2140" s="139" t="s">
        <v>624</v>
      </c>
      <c r="K2140" s="91">
        <f>_xlfn.XLOOKUP(J2140,'F U L L   S E T S  (-10%)'!T:T,'F U L L   S E T S  (-10%)'!H:H,0)+_xlfn.XLOOKUP(J2140,'H O L D S'!S:S,'H O L D S'!G:G,0)</f>
        <v>0</v>
      </c>
      <c r="L2140" s="139" t="s">
        <v>72</v>
      </c>
      <c r="M2140" s="91">
        <f>_xlfn.XLOOKUP(L2140,'F U L L   S E T S  (-10%)'!T:T,'F U L L   S E T S  (-10%)'!H:H,0)</f>
        <v>0</v>
      </c>
    </row>
    <row r="2141" spans="1:15" hidden="1" x14ac:dyDescent="0.2">
      <c r="A2141" s="95" t="s">
        <v>619</v>
      </c>
      <c r="B2141" s="95">
        <f>_xlfn.XLOOKUP(D2141,'H O L D S'!S:S,'H O L D S'!G:G,0)</f>
        <v>0</v>
      </c>
      <c r="C2141" s="95">
        <f t="shared" si="131"/>
        <v>0</v>
      </c>
      <c r="D2141" s="164" t="s">
        <v>429</v>
      </c>
      <c r="E2141" s="95">
        <f t="shared" si="130"/>
        <v>0</v>
      </c>
      <c r="F2141" s="95">
        <v>10088</v>
      </c>
      <c r="G2141" s="95">
        <f t="shared" si="125"/>
        <v>0</v>
      </c>
      <c r="J2141" s="139" t="s">
        <v>624</v>
      </c>
      <c r="K2141" s="91">
        <f>_xlfn.XLOOKUP(J2141,'F U L L   S E T S  (-10%)'!T:T,'F U L L   S E T S  (-10%)'!H:H,0)+_xlfn.XLOOKUP(J2141,'H O L D S'!S:S,'H O L D S'!G:G,0)</f>
        <v>0</v>
      </c>
      <c r="L2141" s="139" t="s">
        <v>72</v>
      </c>
      <c r="M2141" s="91">
        <f>_xlfn.XLOOKUP(L2141,'F U L L   S E T S  (-10%)'!T:T,'F U L L   S E T S  (-10%)'!H:H,0)</f>
        <v>0</v>
      </c>
    </row>
    <row r="2142" spans="1:15" hidden="1" x14ac:dyDescent="0.2">
      <c r="A2142" s="95" t="s">
        <v>619</v>
      </c>
      <c r="B2142" s="95">
        <f>_xlfn.XLOOKUP(D2142,'H O L D S'!S:S,'H O L D S'!G:G,0)</f>
        <v>0</v>
      </c>
      <c r="C2142" s="95">
        <f t="shared" si="131"/>
        <v>0</v>
      </c>
      <c r="D2142" s="164" t="s">
        <v>431</v>
      </c>
      <c r="E2142" s="95">
        <f t="shared" si="130"/>
        <v>0</v>
      </c>
      <c r="F2142" s="95">
        <v>10088</v>
      </c>
      <c r="G2142" s="95">
        <f t="shared" si="125"/>
        <v>0</v>
      </c>
      <c r="J2142" s="139" t="s">
        <v>624</v>
      </c>
      <c r="K2142" s="91">
        <f>_xlfn.XLOOKUP(J2142,'F U L L   S E T S  (-10%)'!T:T,'F U L L   S E T S  (-10%)'!H:H,0)+_xlfn.XLOOKUP(J2142,'H O L D S'!S:S,'H O L D S'!G:G,0)</f>
        <v>0</v>
      </c>
      <c r="L2142" s="139" t="s">
        <v>72</v>
      </c>
      <c r="M2142" s="91">
        <f>_xlfn.XLOOKUP(L2142,'F U L L   S E T S  (-10%)'!T:T,'F U L L   S E T S  (-10%)'!H:H,0)</f>
        <v>0</v>
      </c>
    </row>
    <row r="2143" spans="1:15" hidden="1" x14ac:dyDescent="0.2">
      <c r="A2143" s="95" t="s">
        <v>619</v>
      </c>
      <c r="B2143" s="95">
        <f>_xlfn.XLOOKUP(D2143,'H O L D S'!S:S,'H O L D S'!G:G,0)</f>
        <v>0</v>
      </c>
      <c r="C2143" s="95">
        <f t="shared" si="131"/>
        <v>0</v>
      </c>
      <c r="D2143" s="164" t="s">
        <v>433</v>
      </c>
      <c r="E2143" s="95">
        <f t="shared" si="130"/>
        <v>0</v>
      </c>
      <c r="F2143" s="95">
        <v>10088</v>
      </c>
      <c r="G2143" s="95">
        <f t="shared" si="125"/>
        <v>0</v>
      </c>
      <c r="J2143" s="139" t="s">
        <v>624</v>
      </c>
      <c r="K2143" s="91">
        <f>_xlfn.XLOOKUP(J2143,'F U L L   S E T S  (-10%)'!T:T,'F U L L   S E T S  (-10%)'!H:H,0)+_xlfn.XLOOKUP(J2143,'H O L D S'!S:S,'H O L D S'!G:G,0)</f>
        <v>0</v>
      </c>
      <c r="L2143" s="139" t="s">
        <v>72</v>
      </c>
      <c r="M2143" s="91">
        <f>_xlfn.XLOOKUP(L2143,'F U L L   S E T S  (-10%)'!T:T,'F U L L   S E T S  (-10%)'!H:H,0)</f>
        <v>0</v>
      </c>
    </row>
    <row r="2144" spans="1:15" hidden="1" x14ac:dyDescent="0.2">
      <c r="A2144" s="163" t="s">
        <v>619</v>
      </c>
      <c r="B2144" s="163">
        <f>_xlfn.XLOOKUP(D2144,'H O L D S'!S:S,'H O L D S'!G:G,0)</f>
        <v>0</v>
      </c>
      <c r="C2144" s="161">
        <f t="shared" ref="C2144:C2150" si="132">SUM(K2144+M2144+O2144)</f>
        <v>0</v>
      </c>
      <c r="D2144" s="176" t="s">
        <v>446</v>
      </c>
      <c r="E2144" s="161">
        <f t="shared" si="130"/>
        <v>0</v>
      </c>
      <c r="F2144" s="163">
        <v>10088</v>
      </c>
      <c r="G2144" s="161">
        <f t="shared" si="125"/>
        <v>0</v>
      </c>
      <c r="J2144" s="91" t="s">
        <v>93</v>
      </c>
      <c r="K2144" s="91">
        <f>_xlfn.XLOOKUP(J2144,'F U L L   S E T S  (-10%)'!T:T,'F U L L   S E T S  (-10%)'!H:H,0)</f>
        <v>0</v>
      </c>
      <c r="M2144" s="91"/>
      <c r="N2144" s="90" t="s">
        <v>98</v>
      </c>
      <c r="O2144" s="9">
        <f>_xlfn.XLOOKUP(N2144,'F U L L   S E T S  (-10%)'!T:T,'F U L L   S E T S  (-10%)'!H:H,0)+_xlfn.XLOOKUP(N2144,'H O L D S'!S:S,'H O L D S'!G:G,0)</f>
        <v>0</v>
      </c>
    </row>
    <row r="2145" spans="1:15" hidden="1" x14ac:dyDescent="0.2">
      <c r="A2145" s="95" t="s">
        <v>619</v>
      </c>
      <c r="B2145" s="95">
        <f>_xlfn.XLOOKUP(D2145,'H O L D S'!S:S,'H O L D S'!G:G,0)</f>
        <v>0</v>
      </c>
      <c r="C2145" s="95">
        <f t="shared" si="132"/>
        <v>0</v>
      </c>
      <c r="D2145" s="40" t="s">
        <v>448</v>
      </c>
      <c r="E2145" s="95">
        <f t="shared" si="130"/>
        <v>0</v>
      </c>
      <c r="F2145" s="95">
        <v>10088</v>
      </c>
      <c r="G2145" s="95">
        <f t="shared" si="125"/>
        <v>0</v>
      </c>
      <c r="J2145" s="91" t="s">
        <v>93</v>
      </c>
      <c r="K2145" s="91">
        <f>_xlfn.XLOOKUP(J2145,'F U L L   S E T S  (-10%)'!T:T,'F U L L   S E T S  (-10%)'!H:H,0)</f>
        <v>0</v>
      </c>
      <c r="M2145" s="91"/>
      <c r="N2145" s="90" t="s">
        <v>98</v>
      </c>
      <c r="O2145" s="9">
        <f>_xlfn.XLOOKUP(N2145,'F U L L   S E T S  (-10%)'!T:T,'F U L L   S E T S  (-10%)'!H:H,0)+_xlfn.XLOOKUP(N2145,'H O L D S'!S:S,'H O L D S'!G:G,0)</f>
        <v>0</v>
      </c>
    </row>
    <row r="2146" spans="1:15" hidden="1" x14ac:dyDescent="0.2">
      <c r="A2146" s="95" t="s">
        <v>619</v>
      </c>
      <c r="B2146" s="95">
        <f>_xlfn.XLOOKUP(D2146,'H O L D S'!S:S,'H O L D S'!G:G,0)</f>
        <v>0</v>
      </c>
      <c r="C2146" s="95">
        <f t="shared" si="132"/>
        <v>0</v>
      </c>
      <c r="D2146" s="40" t="s">
        <v>450</v>
      </c>
      <c r="E2146" s="95">
        <f t="shared" si="130"/>
        <v>0</v>
      </c>
      <c r="F2146" s="95">
        <v>10088</v>
      </c>
      <c r="G2146" s="95">
        <f t="shared" si="125"/>
        <v>0</v>
      </c>
      <c r="J2146" s="91" t="s">
        <v>93</v>
      </c>
      <c r="K2146" s="91">
        <f>_xlfn.XLOOKUP(J2146,'F U L L   S E T S  (-10%)'!T:T,'F U L L   S E T S  (-10%)'!H:H,0)</f>
        <v>0</v>
      </c>
      <c r="M2146" s="91"/>
      <c r="N2146" s="90" t="s">
        <v>98</v>
      </c>
      <c r="O2146" s="9">
        <f>_xlfn.XLOOKUP(N2146,'F U L L   S E T S  (-10%)'!T:T,'F U L L   S E T S  (-10%)'!H:H,0)+_xlfn.XLOOKUP(N2146,'H O L D S'!S:S,'H O L D S'!G:G,0)</f>
        <v>0</v>
      </c>
    </row>
    <row r="2147" spans="1:15" hidden="1" x14ac:dyDescent="0.2">
      <c r="A2147" s="95" t="s">
        <v>619</v>
      </c>
      <c r="B2147" s="95">
        <f>_xlfn.XLOOKUP(D2147,'H O L D S'!S:S,'H O L D S'!G:G,0)</f>
        <v>0</v>
      </c>
      <c r="C2147" s="95">
        <f t="shared" si="132"/>
        <v>0</v>
      </c>
      <c r="D2147" s="40" t="s">
        <v>452</v>
      </c>
      <c r="E2147" s="95">
        <f t="shared" si="130"/>
        <v>0</v>
      </c>
      <c r="F2147" s="95">
        <v>10088</v>
      </c>
      <c r="G2147" s="95">
        <f t="shared" si="125"/>
        <v>0</v>
      </c>
      <c r="J2147" s="91" t="s">
        <v>93</v>
      </c>
      <c r="K2147" s="91">
        <f>_xlfn.XLOOKUP(J2147,'F U L L   S E T S  (-10%)'!T:T,'F U L L   S E T S  (-10%)'!H:H,0)</f>
        <v>0</v>
      </c>
      <c r="M2147" s="91"/>
      <c r="N2147" s="90" t="s">
        <v>98</v>
      </c>
      <c r="O2147" s="9">
        <f>_xlfn.XLOOKUP(N2147,'F U L L   S E T S  (-10%)'!T:T,'F U L L   S E T S  (-10%)'!H:H,0)+_xlfn.XLOOKUP(N2147,'H O L D S'!S:S,'H O L D S'!G:G,0)</f>
        <v>0</v>
      </c>
    </row>
    <row r="2148" spans="1:15" hidden="1" x14ac:dyDescent="0.2">
      <c r="A2148" s="95" t="s">
        <v>619</v>
      </c>
      <c r="B2148" s="95">
        <f>_xlfn.XLOOKUP(D2148,'H O L D S'!S:S,'H O L D S'!G:G,0)</f>
        <v>0</v>
      </c>
      <c r="C2148" s="95">
        <f t="shared" si="132"/>
        <v>0</v>
      </c>
      <c r="D2148" s="40" t="s">
        <v>454</v>
      </c>
      <c r="E2148" s="95">
        <f t="shared" si="130"/>
        <v>0</v>
      </c>
      <c r="F2148" s="95">
        <v>10088</v>
      </c>
      <c r="G2148" s="95">
        <f t="shared" si="125"/>
        <v>0</v>
      </c>
      <c r="J2148" s="91" t="s">
        <v>93</v>
      </c>
      <c r="K2148" s="91">
        <f>_xlfn.XLOOKUP(J2148,'F U L L   S E T S  (-10%)'!T:T,'F U L L   S E T S  (-10%)'!H:H,0)</f>
        <v>0</v>
      </c>
      <c r="M2148" s="91"/>
      <c r="N2148" s="90" t="s">
        <v>98</v>
      </c>
      <c r="O2148" s="9">
        <f>_xlfn.XLOOKUP(N2148,'F U L L   S E T S  (-10%)'!T:T,'F U L L   S E T S  (-10%)'!H:H,0)+_xlfn.XLOOKUP(N2148,'H O L D S'!S:S,'H O L D S'!G:G,0)</f>
        <v>0</v>
      </c>
    </row>
    <row r="2149" spans="1:15" hidden="1" x14ac:dyDescent="0.2">
      <c r="A2149" s="95" t="s">
        <v>619</v>
      </c>
      <c r="B2149" s="95">
        <f>_xlfn.XLOOKUP(D2149,'H O L D S'!S:S,'H O L D S'!G:G,0)</f>
        <v>0</v>
      </c>
      <c r="C2149" s="95">
        <f t="shared" si="132"/>
        <v>0</v>
      </c>
      <c r="D2149" s="40" t="s">
        <v>456</v>
      </c>
      <c r="E2149" s="95">
        <f t="shared" si="130"/>
        <v>0</v>
      </c>
      <c r="F2149" s="95">
        <v>10088</v>
      </c>
      <c r="G2149" s="95">
        <f t="shared" si="125"/>
        <v>0</v>
      </c>
      <c r="J2149" s="91" t="s">
        <v>93</v>
      </c>
      <c r="K2149" s="91">
        <f>_xlfn.XLOOKUP(J2149,'F U L L   S E T S  (-10%)'!T:T,'F U L L   S E T S  (-10%)'!H:H,0)</f>
        <v>0</v>
      </c>
      <c r="M2149" s="91"/>
      <c r="N2149" s="90" t="s">
        <v>98</v>
      </c>
      <c r="O2149" s="9">
        <f>_xlfn.XLOOKUP(N2149,'F U L L   S E T S  (-10%)'!T:T,'F U L L   S E T S  (-10%)'!H:H,0)+_xlfn.XLOOKUP(N2149,'H O L D S'!S:S,'H O L D S'!G:G,0)</f>
        <v>0</v>
      </c>
    </row>
    <row r="2150" spans="1:15" hidden="1" x14ac:dyDescent="0.2">
      <c r="A2150" s="95" t="s">
        <v>619</v>
      </c>
      <c r="B2150" s="95">
        <f>_xlfn.XLOOKUP(D2150,'H O L D S'!S:S,'H O L D S'!G:G,0)</f>
        <v>0</v>
      </c>
      <c r="C2150" s="95">
        <f t="shared" si="132"/>
        <v>0</v>
      </c>
      <c r="D2150" s="40" t="s">
        <v>480</v>
      </c>
      <c r="E2150" s="95">
        <f t="shared" si="130"/>
        <v>0</v>
      </c>
      <c r="F2150" s="95">
        <v>10088</v>
      </c>
      <c r="G2150" s="95">
        <f t="shared" si="125"/>
        <v>0</v>
      </c>
      <c r="J2150" s="91" t="s">
        <v>93</v>
      </c>
      <c r="K2150" s="91">
        <f>_xlfn.XLOOKUP(J2150,'F U L L   S E T S  (-10%)'!T:T,'F U L L   S E T S  (-10%)'!H:H,0)</f>
        <v>0</v>
      </c>
      <c r="M2150" s="91"/>
      <c r="N2150" s="90" t="s">
        <v>98</v>
      </c>
      <c r="O2150" s="9">
        <f>_xlfn.XLOOKUP(N2150,'F U L L   S E T S  (-10%)'!T:T,'F U L L   S E T S  (-10%)'!H:H,0)+_xlfn.XLOOKUP(N2150,'H O L D S'!S:S,'H O L D S'!G:G,0)</f>
        <v>0</v>
      </c>
    </row>
    <row r="2151" spans="1:15" hidden="1" x14ac:dyDescent="0.2">
      <c r="A2151" s="161" t="s">
        <v>619</v>
      </c>
      <c r="B2151" s="161">
        <f>_xlfn.XLOOKUP(D2151,'H O L D S'!S:S,'H O L D S'!H:H,0)</f>
        <v>0</v>
      </c>
      <c r="C2151" s="161">
        <f t="shared" ref="C2151:C2155" si="133">SUM(K2151,M2151)</f>
        <v>0</v>
      </c>
      <c r="D2151" s="162" t="s">
        <v>425</v>
      </c>
      <c r="E2151" s="161">
        <f t="shared" si="130"/>
        <v>0</v>
      </c>
      <c r="F2151" s="161">
        <v>10089</v>
      </c>
      <c r="G2151" s="161">
        <f t="shared" si="125"/>
        <v>0</v>
      </c>
      <c r="J2151" s="139" t="s">
        <v>624</v>
      </c>
      <c r="K2151" s="91">
        <f>_xlfn.XLOOKUP(J2151,'F U L L   S E T S  (-10%)'!T:T,'F U L L   S E T S  (-10%)'!I:I,0)+_xlfn.XLOOKUP(J2151,'H O L D S'!S:S,'H O L D S'!H:H,0)</f>
        <v>0</v>
      </c>
      <c r="L2151" s="139" t="s">
        <v>72</v>
      </c>
      <c r="M2151" s="91">
        <v>0</v>
      </c>
    </row>
    <row r="2152" spans="1:15" hidden="1" x14ac:dyDescent="0.2">
      <c r="A2152" s="95" t="s">
        <v>619</v>
      </c>
      <c r="B2152" s="95">
        <f>_xlfn.XLOOKUP(D2152,'H O L D S'!S:S,'H O L D S'!H:H,0)</f>
        <v>0</v>
      </c>
      <c r="C2152" s="95">
        <f t="shared" si="133"/>
        <v>0</v>
      </c>
      <c r="D2152" s="164" t="s">
        <v>427</v>
      </c>
      <c r="E2152" s="95">
        <f t="shared" si="130"/>
        <v>0</v>
      </c>
      <c r="F2152" s="95">
        <v>10089</v>
      </c>
      <c r="G2152" s="95">
        <f t="shared" si="125"/>
        <v>0</v>
      </c>
      <c r="J2152" s="139" t="s">
        <v>624</v>
      </c>
      <c r="K2152" s="91">
        <f>_xlfn.XLOOKUP(J2152,'F U L L   S E T S  (-10%)'!T:T,'F U L L   S E T S  (-10%)'!I:I,0)+_xlfn.XLOOKUP(J2152,'H O L D S'!S:S,'H O L D S'!H:H,0)</f>
        <v>0</v>
      </c>
      <c r="L2152" s="139" t="s">
        <v>72</v>
      </c>
      <c r="M2152" s="91">
        <v>0</v>
      </c>
    </row>
    <row r="2153" spans="1:15" hidden="1" x14ac:dyDescent="0.2">
      <c r="A2153" s="95" t="s">
        <v>619</v>
      </c>
      <c r="B2153" s="95">
        <f>_xlfn.XLOOKUP(D2153,'H O L D S'!S:S,'H O L D S'!H:H,0)</f>
        <v>0</v>
      </c>
      <c r="C2153" s="95">
        <f t="shared" si="133"/>
        <v>0</v>
      </c>
      <c r="D2153" s="164" t="s">
        <v>429</v>
      </c>
      <c r="E2153" s="95">
        <f t="shared" si="130"/>
        <v>0</v>
      </c>
      <c r="F2153" s="95">
        <v>10089</v>
      </c>
      <c r="G2153" s="95">
        <f t="shared" si="125"/>
        <v>0</v>
      </c>
      <c r="J2153" s="139" t="s">
        <v>624</v>
      </c>
      <c r="K2153" s="91">
        <f>_xlfn.XLOOKUP(J2153,'F U L L   S E T S  (-10%)'!T:T,'F U L L   S E T S  (-10%)'!I:I,0)+_xlfn.XLOOKUP(J2153,'H O L D S'!S:S,'H O L D S'!H:H,0)</f>
        <v>0</v>
      </c>
      <c r="L2153" s="139" t="s">
        <v>72</v>
      </c>
      <c r="M2153" s="91">
        <v>0</v>
      </c>
    </row>
    <row r="2154" spans="1:15" hidden="1" x14ac:dyDescent="0.2">
      <c r="A2154" s="95" t="s">
        <v>619</v>
      </c>
      <c r="B2154" s="95">
        <f>_xlfn.XLOOKUP(D2154,'H O L D S'!S:S,'H O L D S'!H:H,0)</f>
        <v>0</v>
      </c>
      <c r="C2154" s="95">
        <f t="shared" si="133"/>
        <v>0</v>
      </c>
      <c r="D2154" s="164" t="s">
        <v>431</v>
      </c>
      <c r="E2154" s="95">
        <f t="shared" si="130"/>
        <v>0</v>
      </c>
      <c r="F2154" s="95">
        <v>10089</v>
      </c>
      <c r="G2154" s="95">
        <f t="shared" si="125"/>
        <v>0</v>
      </c>
      <c r="J2154" s="139" t="s">
        <v>624</v>
      </c>
      <c r="K2154" s="91">
        <f>_xlfn.XLOOKUP(J2154,'F U L L   S E T S  (-10%)'!T:T,'F U L L   S E T S  (-10%)'!I:I,0)+_xlfn.XLOOKUP(J2154,'H O L D S'!S:S,'H O L D S'!H:H,0)</f>
        <v>0</v>
      </c>
      <c r="L2154" s="139" t="s">
        <v>72</v>
      </c>
      <c r="M2154" s="91">
        <v>0</v>
      </c>
    </row>
    <row r="2155" spans="1:15" hidden="1" x14ac:dyDescent="0.2">
      <c r="A2155" s="95" t="s">
        <v>619</v>
      </c>
      <c r="B2155" s="95">
        <f>_xlfn.XLOOKUP(D2155,'H O L D S'!S:S,'H O L D S'!H:H,0)</f>
        <v>0</v>
      </c>
      <c r="C2155" s="95">
        <f t="shared" si="133"/>
        <v>0</v>
      </c>
      <c r="D2155" s="164" t="s">
        <v>433</v>
      </c>
      <c r="E2155" s="95">
        <f t="shared" si="130"/>
        <v>0</v>
      </c>
      <c r="F2155" s="95">
        <v>10089</v>
      </c>
      <c r="G2155" s="95">
        <f t="shared" si="125"/>
        <v>0</v>
      </c>
      <c r="J2155" s="139" t="s">
        <v>624</v>
      </c>
      <c r="K2155" s="91">
        <f>_xlfn.XLOOKUP(J2155,'F U L L   S E T S  (-10%)'!T:T,'F U L L   S E T S  (-10%)'!I:I,0)+_xlfn.XLOOKUP(J2155,'H O L D S'!S:S,'H O L D S'!H:H,0)</f>
        <v>0</v>
      </c>
      <c r="L2155" s="139" t="s">
        <v>72</v>
      </c>
      <c r="M2155" s="91">
        <v>0</v>
      </c>
    </row>
    <row r="2156" spans="1:15" hidden="1" x14ac:dyDescent="0.2">
      <c r="A2156" s="163" t="s">
        <v>619</v>
      </c>
      <c r="B2156" s="163">
        <f>_xlfn.XLOOKUP(D2156,'H O L D S'!S:S,'H O L D S'!H:H,0)</f>
        <v>0</v>
      </c>
      <c r="C2156" s="161">
        <f t="shared" ref="C2156:C2162" si="134">SUM(K2156+M2156+O2156)</f>
        <v>0</v>
      </c>
      <c r="D2156" s="176" t="s">
        <v>446</v>
      </c>
      <c r="E2156" s="161">
        <f t="shared" si="130"/>
        <v>0</v>
      </c>
      <c r="F2156" s="163">
        <v>10089</v>
      </c>
      <c r="G2156" s="161">
        <f t="shared" si="125"/>
        <v>0</v>
      </c>
      <c r="J2156" s="91" t="s">
        <v>93</v>
      </c>
      <c r="K2156" s="91">
        <f>_xlfn.XLOOKUP(J2156,'F U L L   S E T S  (-10%)'!T:T,'F U L L   S E T S  (-10%)'!I:I,0)</f>
        <v>0</v>
      </c>
      <c r="M2156" s="91"/>
      <c r="N2156" s="90" t="s">
        <v>98</v>
      </c>
      <c r="O2156" s="9">
        <f>_xlfn.XLOOKUP(N2156,'F U L L   S E T S  (-10%)'!T:T,'F U L L   S E T S  (-10%)'!I:I,0)+_xlfn.XLOOKUP(N2156,'H O L D S'!S:S,'H O L D S'!H:H,0)</f>
        <v>0</v>
      </c>
    </row>
    <row r="2157" spans="1:15" hidden="1" x14ac:dyDescent="0.2">
      <c r="A2157" s="95" t="s">
        <v>619</v>
      </c>
      <c r="B2157" s="95">
        <f>_xlfn.XLOOKUP(D2157,'H O L D S'!S:S,'H O L D S'!H:H,0)</f>
        <v>0</v>
      </c>
      <c r="C2157" s="95">
        <f t="shared" si="134"/>
        <v>0</v>
      </c>
      <c r="D2157" s="40" t="s">
        <v>448</v>
      </c>
      <c r="E2157" s="95">
        <f t="shared" si="130"/>
        <v>0</v>
      </c>
      <c r="F2157" s="95">
        <v>10089</v>
      </c>
      <c r="G2157" s="95">
        <f t="shared" si="125"/>
        <v>0</v>
      </c>
      <c r="J2157" s="91" t="s">
        <v>93</v>
      </c>
      <c r="K2157" s="91">
        <f>_xlfn.XLOOKUP(J2157,'F U L L   S E T S  (-10%)'!T:T,'F U L L   S E T S  (-10%)'!I:I,0)</f>
        <v>0</v>
      </c>
      <c r="M2157" s="91"/>
      <c r="N2157" s="90" t="s">
        <v>98</v>
      </c>
      <c r="O2157" s="9">
        <f>_xlfn.XLOOKUP(N2157,'F U L L   S E T S  (-10%)'!T:T,'F U L L   S E T S  (-10%)'!I:I,0)+_xlfn.XLOOKUP(N2157,'H O L D S'!S:S,'H O L D S'!H:H,0)</f>
        <v>0</v>
      </c>
    </row>
    <row r="2158" spans="1:15" hidden="1" x14ac:dyDescent="0.2">
      <c r="A2158" s="95" t="s">
        <v>619</v>
      </c>
      <c r="B2158" s="95">
        <f>_xlfn.XLOOKUP(D2158,'H O L D S'!S:S,'H O L D S'!H:H,0)</f>
        <v>0</v>
      </c>
      <c r="C2158" s="95">
        <f t="shared" si="134"/>
        <v>0</v>
      </c>
      <c r="D2158" s="40" t="s">
        <v>450</v>
      </c>
      <c r="E2158" s="95">
        <f t="shared" si="130"/>
        <v>0</v>
      </c>
      <c r="F2158" s="95">
        <v>10089</v>
      </c>
      <c r="G2158" s="95">
        <f t="shared" si="125"/>
        <v>0</v>
      </c>
      <c r="J2158" s="91" t="s">
        <v>93</v>
      </c>
      <c r="K2158" s="91">
        <f>_xlfn.XLOOKUP(J2158,'F U L L   S E T S  (-10%)'!T:T,'F U L L   S E T S  (-10%)'!I:I,0)</f>
        <v>0</v>
      </c>
      <c r="M2158" s="91"/>
      <c r="N2158" s="90" t="s">
        <v>98</v>
      </c>
      <c r="O2158" s="9">
        <f>_xlfn.XLOOKUP(N2158,'F U L L   S E T S  (-10%)'!T:T,'F U L L   S E T S  (-10%)'!I:I,0)+_xlfn.XLOOKUP(N2158,'H O L D S'!S:S,'H O L D S'!H:H,0)</f>
        <v>0</v>
      </c>
    </row>
    <row r="2159" spans="1:15" hidden="1" x14ac:dyDescent="0.2">
      <c r="A2159" s="95" t="s">
        <v>619</v>
      </c>
      <c r="B2159" s="95">
        <f>_xlfn.XLOOKUP(D2159,'H O L D S'!S:S,'H O L D S'!H:H,0)</f>
        <v>0</v>
      </c>
      <c r="C2159" s="95">
        <f t="shared" si="134"/>
        <v>0</v>
      </c>
      <c r="D2159" s="40" t="s">
        <v>452</v>
      </c>
      <c r="E2159" s="95">
        <f t="shared" si="130"/>
        <v>0</v>
      </c>
      <c r="F2159" s="95">
        <v>10089</v>
      </c>
      <c r="G2159" s="95">
        <f t="shared" si="125"/>
        <v>0</v>
      </c>
      <c r="J2159" s="91" t="s">
        <v>93</v>
      </c>
      <c r="K2159" s="91">
        <f>_xlfn.XLOOKUP(J2159,'F U L L   S E T S  (-10%)'!T:T,'F U L L   S E T S  (-10%)'!I:I,0)</f>
        <v>0</v>
      </c>
      <c r="M2159" s="91"/>
      <c r="N2159" s="90" t="s">
        <v>98</v>
      </c>
      <c r="O2159" s="9">
        <f>_xlfn.XLOOKUP(N2159,'F U L L   S E T S  (-10%)'!T:T,'F U L L   S E T S  (-10%)'!I:I,0)+_xlfn.XLOOKUP(N2159,'H O L D S'!S:S,'H O L D S'!H:H,0)</f>
        <v>0</v>
      </c>
    </row>
    <row r="2160" spans="1:15" hidden="1" x14ac:dyDescent="0.2">
      <c r="A2160" s="95" t="s">
        <v>619</v>
      </c>
      <c r="B2160" s="95">
        <f>_xlfn.XLOOKUP(D2160,'H O L D S'!S:S,'H O L D S'!H:H,0)</f>
        <v>0</v>
      </c>
      <c r="C2160" s="95">
        <f t="shared" si="134"/>
        <v>0</v>
      </c>
      <c r="D2160" s="40" t="s">
        <v>454</v>
      </c>
      <c r="E2160" s="95">
        <f t="shared" si="130"/>
        <v>0</v>
      </c>
      <c r="F2160" s="95">
        <v>10089</v>
      </c>
      <c r="G2160" s="95">
        <f t="shared" si="125"/>
        <v>0</v>
      </c>
      <c r="J2160" s="91" t="s">
        <v>93</v>
      </c>
      <c r="K2160" s="91">
        <f>_xlfn.XLOOKUP(J2160,'F U L L   S E T S  (-10%)'!T:T,'F U L L   S E T S  (-10%)'!I:I,0)</f>
        <v>0</v>
      </c>
      <c r="M2160" s="91"/>
      <c r="N2160" s="90" t="s">
        <v>98</v>
      </c>
      <c r="O2160" s="9">
        <f>_xlfn.XLOOKUP(N2160,'F U L L   S E T S  (-10%)'!T:T,'F U L L   S E T S  (-10%)'!I:I,0)+_xlfn.XLOOKUP(N2160,'H O L D S'!S:S,'H O L D S'!H:H,0)</f>
        <v>0</v>
      </c>
    </row>
    <row r="2161" spans="1:15" hidden="1" x14ac:dyDescent="0.2">
      <c r="A2161" s="95" t="s">
        <v>619</v>
      </c>
      <c r="B2161" s="95">
        <f>_xlfn.XLOOKUP(D2161,'H O L D S'!S:S,'H O L D S'!H:H,0)</f>
        <v>0</v>
      </c>
      <c r="C2161" s="95">
        <f t="shared" si="134"/>
        <v>0</v>
      </c>
      <c r="D2161" s="40" t="s">
        <v>456</v>
      </c>
      <c r="E2161" s="95">
        <f t="shared" si="130"/>
        <v>0</v>
      </c>
      <c r="F2161" s="95">
        <v>10089</v>
      </c>
      <c r="G2161" s="95">
        <f t="shared" si="125"/>
        <v>0</v>
      </c>
      <c r="J2161" s="91" t="s">
        <v>93</v>
      </c>
      <c r="K2161" s="91">
        <f>_xlfn.XLOOKUP(J2161,'F U L L   S E T S  (-10%)'!T:T,'F U L L   S E T S  (-10%)'!I:I,0)</f>
        <v>0</v>
      </c>
      <c r="M2161" s="91"/>
      <c r="N2161" s="90" t="s">
        <v>98</v>
      </c>
      <c r="O2161" s="9">
        <f>_xlfn.XLOOKUP(N2161,'F U L L   S E T S  (-10%)'!T:T,'F U L L   S E T S  (-10%)'!I:I,0)+_xlfn.XLOOKUP(N2161,'H O L D S'!S:S,'H O L D S'!H:H,0)</f>
        <v>0</v>
      </c>
    </row>
    <row r="2162" spans="1:15" hidden="1" x14ac:dyDescent="0.2">
      <c r="A2162" s="95" t="s">
        <v>619</v>
      </c>
      <c r="B2162" s="95">
        <f>_xlfn.XLOOKUP(D2162,'H O L D S'!S:S,'H O L D S'!H:H,0)</f>
        <v>0</v>
      </c>
      <c r="C2162" s="95">
        <f t="shared" si="134"/>
        <v>0</v>
      </c>
      <c r="D2162" s="40" t="s">
        <v>480</v>
      </c>
      <c r="E2162" s="95">
        <f t="shared" si="130"/>
        <v>0</v>
      </c>
      <c r="F2162" s="95">
        <v>10089</v>
      </c>
      <c r="G2162" s="95">
        <f t="shared" si="125"/>
        <v>0</v>
      </c>
      <c r="J2162" s="91" t="s">
        <v>93</v>
      </c>
      <c r="K2162" s="91">
        <f>_xlfn.XLOOKUP(J2162,'F U L L   S E T S  (-10%)'!T:T,'F U L L   S E T S  (-10%)'!I:I,0)</f>
        <v>0</v>
      </c>
      <c r="M2162" s="91"/>
      <c r="N2162" s="90" t="s">
        <v>98</v>
      </c>
      <c r="O2162" s="9">
        <f>_xlfn.XLOOKUP(N2162,'F U L L   S E T S  (-10%)'!T:T,'F U L L   S E T S  (-10%)'!I:I,0)+_xlfn.XLOOKUP(N2162,'H O L D S'!S:S,'H O L D S'!H:H,0)</f>
        <v>0</v>
      </c>
    </row>
    <row r="2163" spans="1:15" hidden="1" x14ac:dyDescent="0.2">
      <c r="A2163" s="161" t="s">
        <v>619</v>
      </c>
      <c r="B2163" s="161">
        <f>_xlfn.XLOOKUP(D2163,'H O L D S'!S:S,'H O L D S'!I:I,0)</f>
        <v>0</v>
      </c>
      <c r="C2163" s="161">
        <f t="shared" ref="C2163:C2167" si="135">SUM(K2163,M2163)</f>
        <v>0</v>
      </c>
      <c r="D2163" s="162" t="s">
        <v>425</v>
      </c>
      <c r="E2163" s="161">
        <f t="shared" si="130"/>
        <v>0</v>
      </c>
      <c r="F2163" s="161">
        <v>10090</v>
      </c>
      <c r="G2163" s="161">
        <f t="shared" si="125"/>
        <v>0</v>
      </c>
      <c r="J2163" s="139" t="s">
        <v>624</v>
      </c>
      <c r="K2163" s="91">
        <f>_xlfn.XLOOKUP(J2163,'F U L L   S E T S  (-10%)'!T:T,'F U L L   S E T S  (-10%)'!J:J,0)+_xlfn.XLOOKUP(J2163,'H O L D S'!S:S,'H O L D S'!I:I,0)</f>
        <v>0</v>
      </c>
      <c r="L2163" s="139" t="s">
        <v>72</v>
      </c>
      <c r="M2163" s="91">
        <f>_xlfn.XLOOKUP(L2163,'F U L L   S E T S  (-10%)'!T:T,'F U L L   S E T S  (-10%)'!J:J,0)</f>
        <v>0</v>
      </c>
    </row>
    <row r="2164" spans="1:15" hidden="1" x14ac:dyDescent="0.2">
      <c r="A2164" s="95" t="s">
        <v>619</v>
      </c>
      <c r="B2164" s="95">
        <f>_xlfn.XLOOKUP(D2164,'H O L D S'!S:S,'H O L D S'!I:I,0)</f>
        <v>0</v>
      </c>
      <c r="C2164" s="95">
        <f t="shared" si="135"/>
        <v>0</v>
      </c>
      <c r="D2164" s="164" t="s">
        <v>427</v>
      </c>
      <c r="E2164" s="95">
        <f t="shared" si="130"/>
        <v>0</v>
      </c>
      <c r="F2164" s="95">
        <v>10090</v>
      </c>
      <c r="G2164" s="95">
        <f t="shared" si="125"/>
        <v>0</v>
      </c>
      <c r="J2164" s="139" t="s">
        <v>624</v>
      </c>
      <c r="K2164" s="91">
        <f>_xlfn.XLOOKUP(J2164,'F U L L   S E T S  (-10%)'!T:T,'F U L L   S E T S  (-10%)'!J:J,0)+_xlfn.XLOOKUP(J2164,'H O L D S'!S:S,'H O L D S'!I:I,0)</f>
        <v>0</v>
      </c>
      <c r="L2164" s="139" t="s">
        <v>72</v>
      </c>
      <c r="M2164" s="91">
        <f>_xlfn.XLOOKUP(L2164,'F U L L   S E T S  (-10%)'!T:T,'F U L L   S E T S  (-10%)'!J:J,0)</f>
        <v>0</v>
      </c>
    </row>
    <row r="2165" spans="1:15" hidden="1" x14ac:dyDescent="0.2">
      <c r="A2165" s="95" t="s">
        <v>619</v>
      </c>
      <c r="B2165" s="95">
        <f>_xlfn.XLOOKUP(D2165,'H O L D S'!S:S,'H O L D S'!I:I,0)</f>
        <v>0</v>
      </c>
      <c r="C2165" s="95">
        <f t="shared" si="135"/>
        <v>0</v>
      </c>
      <c r="D2165" s="164" t="s">
        <v>429</v>
      </c>
      <c r="E2165" s="95">
        <f t="shared" si="130"/>
        <v>0</v>
      </c>
      <c r="F2165" s="95">
        <v>10090</v>
      </c>
      <c r="G2165" s="95">
        <f t="shared" si="125"/>
        <v>0</v>
      </c>
      <c r="J2165" s="139" t="s">
        <v>624</v>
      </c>
      <c r="K2165" s="91">
        <f>_xlfn.XLOOKUP(J2165,'F U L L   S E T S  (-10%)'!T:T,'F U L L   S E T S  (-10%)'!J:J,0)+_xlfn.XLOOKUP(J2165,'H O L D S'!S:S,'H O L D S'!I:I,0)</f>
        <v>0</v>
      </c>
      <c r="L2165" s="139" t="s">
        <v>72</v>
      </c>
      <c r="M2165" s="91">
        <f>_xlfn.XLOOKUP(L2165,'F U L L   S E T S  (-10%)'!T:T,'F U L L   S E T S  (-10%)'!J:J,0)</f>
        <v>0</v>
      </c>
    </row>
    <row r="2166" spans="1:15" hidden="1" x14ac:dyDescent="0.2">
      <c r="A2166" s="95" t="s">
        <v>619</v>
      </c>
      <c r="B2166" s="95">
        <f>_xlfn.XLOOKUP(D2166,'H O L D S'!S:S,'H O L D S'!I:I,0)</f>
        <v>0</v>
      </c>
      <c r="C2166" s="95">
        <f t="shared" si="135"/>
        <v>0</v>
      </c>
      <c r="D2166" s="164" t="s">
        <v>431</v>
      </c>
      <c r="E2166" s="95">
        <f t="shared" si="130"/>
        <v>0</v>
      </c>
      <c r="F2166" s="95">
        <v>10090</v>
      </c>
      <c r="G2166" s="95">
        <f t="shared" si="125"/>
        <v>0</v>
      </c>
      <c r="J2166" s="139" t="s">
        <v>624</v>
      </c>
      <c r="K2166" s="91">
        <f>_xlfn.XLOOKUP(J2166,'F U L L   S E T S  (-10%)'!T:T,'F U L L   S E T S  (-10%)'!J:J,0)+_xlfn.XLOOKUP(J2166,'H O L D S'!S:S,'H O L D S'!I:I,0)</f>
        <v>0</v>
      </c>
      <c r="L2166" s="139" t="s">
        <v>72</v>
      </c>
      <c r="M2166" s="91">
        <f>_xlfn.XLOOKUP(L2166,'F U L L   S E T S  (-10%)'!T:T,'F U L L   S E T S  (-10%)'!J:J,0)</f>
        <v>0</v>
      </c>
    </row>
    <row r="2167" spans="1:15" hidden="1" x14ac:dyDescent="0.2">
      <c r="A2167" s="95" t="s">
        <v>619</v>
      </c>
      <c r="B2167" s="95">
        <f>_xlfn.XLOOKUP(D2167,'H O L D S'!S:S,'H O L D S'!I:I,0)</f>
        <v>0</v>
      </c>
      <c r="C2167" s="95">
        <f t="shared" si="135"/>
        <v>0</v>
      </c>
      <c r="D2167" s="164" t="s">
        <v>433</v>
      </c>
      <c r="E2167" s="95">
        <f t="shared" si="130"/>
        <v>0</v>
      </c>
      <c r="F2167" s="95">
        <v>10090</v>
      </c>
      <c r="G2167" s="95">
        <f t="shared" si="125"/>
        <v>0</v>
      </c>
      <c r="J2167" s="139" t="s">
        <v>624</v>
      </c>
      <c r="K2167" s="91">
        <f>_xlfn.XLOOKUP(J2167,'F U L L   S E T S  (-10%)'!T:T,'F U L L   S E T S  (-10%)'!J:J,0)+_xlfn.XLOOKUP(J2167,'H O L D S'!S:S,'H O L D S'!I:I,0)</f>
        <v>0</v>
      </c>
      <c r="L2167" s="139" t="s">
        <v>72</v>
      </c>
      <c r="M2167" s="91">
        <f>_xlfn.XLOOKUP(L2167,'F U L L   S E T S  (-10%)'!T:T,'F U L L   S E T S  (-10%)'!J:J,0)</f>
        <v>0</v>
      </c>
    </row>
    <row r="2168" spans="1:15" hidden="1" x14ac:dyDescent="0.2">
      <c r="A2168" s="163" t="s">
        <v>619</v>
      </c>
      <c r="B2168" s="163">
        <f>_xlfn.XLOOKUP(D2168,'H O L D S'!S:S,'H O L D S'!I:I,0)</f>
        <v>0</v>
      </c>
      <c r="C2168" s="161">
        <f t="shared" ref="C2168:C2174" si="136">SUM(K2168+M2168+O2168)</f>
        <v>0</v>
      </c>
      <c r="D2168" s="176" t="s">
        <v>446</v>
      </c>
      <c r="E2168" s="161">
        <f t="shared" si="130"/>
        <v>0</v>
      </c>
      <c r="F2168" s="163">
        <v>10090</v>
      </c>
      <c r="G2168" s="161">
        <f t="shared" si="125"/>
        <v>0</v>
      </c>
      <c r="J2168" s="91" t="s">
        <v>93</v>
      </c>
      <c r="K2168" s="91">
        <f>_xlfn.XLOOKUP(J2168,'F U L L   S E T S  (-10%)'!T:T,'F U L L   S E T S  (-10%)'!J:J,0)</f>
        <v>0</v>
      </c>
      <c r="M2168" s="91"/>
      <c r="N2168" s="90" t="s">
        <v>98</v>
      </c>
      <c r="O2168" s="9">
        <f>_xlfn.XLOOKUP(N2168,'F U L L   S E T S  (-10%)'!T:T,'F U L L   S E T S  (-10%)'!J:J,0)+_xlfn.XLOOKUP(N2168,'H O L D S'!S:S,'H O L D S'!I:I,0)</f>
        <v>0</v>
      </c>
    </row>
    <row r="2169" spans="1:15" hidden="1" x14ac:dyDescent="0.2">
      <c r="A2169" s="95" t="s">
        <v>619</v>
      </c>
      <c r="B2169" s="95">
        <f>_xlfn.XLOOKUP(D2169,'H O L D S'!S:S,'H O L D S'!I:I,0)</f>
        <v>0</v>
      </c>
      <c r="C2169" s="95">
        <f t="shared" si="136"/>
        <v>0</v>
      </c>
      <c r="D2169" s="40" t="s">
        <v>448</v>
      </c>
      <c r="E2169" s="95">
        <f t="shared" si="130"/>
        <v>0</v>
      </c>
      <c r="F2169" s="95">
        <v>10090</v>
      </c>
      <c r="G2169" s="95">
        <f t="shared" si="125"/>
        <v>0</v>
      </c>
      <c r="J2169" s="91" t="s">
        <v>93</v>
      </c>
      <c r="K2169" s="91">
        <f>_xlfn.XLOOKUP(J2169,'F U L L   S E T S  (-10%)'!T:T,'F U L L   S E T S  (-10%)'!J:J,0)</f>
        <v>0</v>
      </c>
      <c r="M2169" s="91"/>
      <c r="N2169" s="90" t="s">
        <v>98</v>
      </c>
      <c r="O2169" s="9">
        <f>_xlfn.XLOOKUP(N2169,'F U L L   S E T S  (-10%)'!T:T,'F U L L   S E T S  (-10%)'!J:J,0)+_xlfn.XLOOKUP(N2169,'H O L D S'!S:S,'H O L D S'!I:I,0)</f>
        <v>0</v>
      </c>
    </row>
    <row r="2170" spans="1:15" hidden="1" x14ac:dyDescent="0.2">
      <c r="A2170" s="95" t="s">
        <v>619</v>
      </c>
      <c r="B2170" s="95">
        <f>_xlfn.XLOOKUP(D2170,'H O L D S'!S:S,'H O L D S'!I:I,0)</f>
        <v>0</v>
      </c>
      <c r="C2170" s="95">
        <f t="shared" si="136"/>
        <v>0</v>
      </c>
      <c r="D2170" s="40" t="s">
        <v>450</v>
      </c>
      <c r="E2170" s="95">
        <f t="shared" si="130"/>
        <v>0</v>
      </c>
      <c r="F2170" s="95">
        <v>10090</v>
      </c>
      <c r="G2170" s="95">
        <f t="shared" si="125"/>
        <v>0</v>
      </c>
      <c r="J2170" s="91" t="s">
        <v>93</v>
      </c>
      <c r="K2170" s="91">
        <f>_xlfn.XLOOKUP(J2170,'F U L L   S E T S  (-10%)'!T:T,'F U L L   S E T S  (-10%)'!J:J,0)</f>
        <v>0</v>
      </c>
      <c r="M2170" s="91"/>
      <c r="N2170" s="90" t="s">
        <v>98</v>
      </c>
      <c r="O2170" s="9">
        <f>_xlfn.XLOOKUP(N2170,'F U L L   S E T S  (-10%)'!T:T,'F U L L   S E T S  (-10%)'!J:J,0)+_xlfn.XLOOKUP(N2170,'H O L D S'!S:S,'H O L D S'!I:I,0)</f>
        <v>0</v>
      </c>
    </row>
    <row r="2171" spans="1:15" hidden="1" x14ac:dyDescent="0.2">
      <c r="A2171" s="95" t="s">
        <v>619</v>
      </c>
      <c r="B2171" s="95">
        <f>_xlfn.XLOOKUP(D2171,'H O L D S'!S:S,'H O L D S'!I:I,0)</f>
        <v>0</v>
      </c>
      <c r="C2171" s="95">
        <f t="shared" si="136"/>
        <v>0</v>
      </c>
      <c r="D2171" s="40" t="s">
        <v>452</v>
      </c>
      <c r="E2171" s="95">
        <f t="shared" si="130"/>
        <v>0</v>
      </c>
      <c r="F2171" s="95">
        <v>10090</v>
      </c>
      <c r="G2171" s="95">
        <f t="shared" si="125"/>
        <v>0</v>
      </c>
      <c r="J2171" s="91" t="s">
        <v>93</v>
      </c>
      <c r="K2171" s="91">
        <f>_xlfn.XLOOKUP(J2171,'F U L L   S E T S  (-10%)'!T:T,'F U L L   S E T S  (-10%)'!J:J,0)</f>
        <v>0</v>
      </c>
      <c r="M2171" s="91"/>
      <c r="N2171" s="90" t="s">
        <v>98</v>
      </c>
      <c r="O2171" s="9">
        <f>_xlfn.XLOOKUP(N2171,'F U L L   S E T S  (-10%)'!T:T,'F U L L   S E T S  (-10%)'!J:J,0)+_xlfn.XLOOKUP(N2171,'H O L D S'!S:S,'H O L D S'!I:I,0)</f>
        <v>0</v>
      </c>
    </row>
    <row r="2172" spans="1:15" hidden="1" x14ac:dyDescent="0.2">
      <c r="A2172" s="95" t="s">
        <v>619</v>
      </c>
      <c r="B2172" s="95">
        <f>_xlfn.XLOOKUP(D2172,'H O L D S'!S:S,'H O L D S'!I:I,0)</f>
        <v>0</v>
      </c>
      <c r="C2172" s="95">
        <f t="shared" si="136"/>
        <v>0</v>
      </c>
      <c r="D2172" s="40" t="s">
        <v>454</v>
      </c>
      <c r="E2172" s="95">
        <f t="shared" si="130"/>
        <v>0</v>
      </c>
      <c r="F2172" s="95">
        <v>10090</v>
      </c>
      <c r="G2172" s="95">
        <f t="shared" si="125"/>
        <v>0</v>
      </c>
      <c r="J2172" s="91" t="s">
        <v>93</v>
      </c>
      <c r="K2172" s="91">
        <f>_xlfn.XLOOKUP(J2172,'F U L L   S E T S  (-10%)'!T:T,'F U L L   S E T S  (-10%)'!J:J,0)</f>
        <v>0</v>
      </c>
      <c r="M2172" s="91"/>
      <c r="N2172" s="90" t="s">
        <v>98</v>
      </c>
      <c r="O2172" s="9">
        <f>_xlfn.XLOOKUP(N2172,'F U L L   S E T S  (-10%)'!T:T,'F U L L   S E T S  (-10%)'!J:J,0)+_xlfn.XLOOKUP(N2172,'H O L D S'!S:S,'H O L D S'!I:I,0)</f>
        <v>0</v>
      </c>
    </row>
    <row r="2173" spans="1:15" hidden="1" x14ac:dyDescent="0.2">
      <c r="A2173" s="95" t="s">
        <v>619</v>
      </c>
      <c r="B2173" s="95">
        <f>_xlfn.XLOOKUP(D2173,'H O L D S'!S:S,'H O L D S'!I:I,0)</f>
        <v>0</v>
      </c>
      <c r="C2173" s="95">
        <f t="shared" si="136"/>
        <v>0</v>
      </c>
      <c r="D2173" s="40" t="s">
        <v>456</v>
      </c>
      <c r="E2173" s="95">
        <f t="shared" si="130"/>
        <v>0</v>
      </c>
      <c r="F2173" s="95">
        <v>10090</v>
      </c>
      <c r="G2173" s="95">
        <f t="shared" si="125"/>
        <v>0</v>
      </c>
      <c r="J2173" s="91" t="s">
        <v>93</v>
      </c>
      <c r="K2173" s="91">
        <f>_xlfn.XLOOKUP(J2173,'F U L L   S E T S  (-10%)'!T:T,'F U L L   S E T S  (-10%)'!J:J,0)</f>
        <v>0</v>
      </c>
      <c r="M2173" s="91"/>
      <c r="N2173" s="90" t="s">
        <v>98</v>
      </c>
      <c r="O2173" s="9">
        <f>_xlfn.XLOOKUP(N2173,'F U L L   S E T S  (-10%)'!T:T,'F U L L   S E T S  (-10%)'!J:J,0)+_xlfn.XLOOKUP(N2173,'H O L D S'!S:S,'H O L D S'!I:I,0)</f>
        <v>0</v>
      </c>
    </row>
    <row r="2174" spans="1:15" hidden="1" x14ac:dyDescent="0.2">
      <c r="A2174" s="95" t="s">
        <v>619</v>
      </c>
      <c r="B2174" s="95">
        <f>_xlfn.XLOOKUP(D2174,'H O L D S'!S:S,'H O L D S'!I:I,0)</f>
        <v>0</v>
      </c>
      <c r="C2174" s="95">
        <f t="shared" si="136"/>
        <v>0</v>
      </c>
      <c r="D2174" s="40" t="s">
        <v>480</v>
      </c>
      <c r="E2174" s="95">
        <f t="shared" si="130"/>
        <v>0</v>
      </c>
      <c r="F2174" s="95">
        <v>10090</v>
      </c>
      <c r="G2174" s="95">
        <f t="shared" si="125"/>
        <v>0</v>
      </c>
      <c r="J2174" s="91" t="s">
        <v>93</v>
      </c>
      <c r="K2174" s="91">
        <f>_xlfn.XLOOKUP(J2174,'F U L L   S E T S  (-10%)'!T:T,'F U L L   S E T S  (-10%)'!J:J,0)</f>
        <v>0</v>
      </c>
      <c r="M2174" s="91"/>
      <c r="N2174" s="90" t="s">
        <v>98</v>
      </c>
      <c r="O2174" s="9">
        <f>_xlfn.XLOOKUP(N2174,'F U L L   S E T S  (-10%)'!T:T,'F U L L   S E T S  (-10%)'!J:J,0)+_xlfn.XLOOKUP(N2174,'H O L D S'!S:S,'H O L D S'!I:I,0)</f>
        <v>0</v>
      </c>
    </row>
    <row r="2175" spans="1:15" hidden="1" x14ac:dyDescent="0.2">
      <c r="A2175" s="161" t="s">
        <v>619</v>
      </c>
      <c r="B2175" s="161">
        <f>_xlfn.XLOOKUP(D2175,'H O L D S'!S:S,'H O L D S'!J:J,0)</f>
        <v>0</v>
      </c>
      <c r="C2175" s="161">
        <f t="shared" ref="C2175:C2179" si="137">SUM(K2175,M2175)</f>
        <v>0</v>
      </c>
      <c r="D2175" s="162" t="s">
        <v>425</v>
      </c>
      <c r="E2175" s="161">
        <f t="shared" si="130"/>
        <v>0</v>
      </c>
      <c r="F2175" s="161">
        <v>10091</v>
      </c>
      <c r="G2175" s="161">
        <f t="shared" si="125"/>
        <v>0</v>
      </c>
      <c r="J2175" s="139" t="s">
        <v>624</v>
      </c>
      <c r="K2175" s="91">
        <f>_xlfn.XLOOKUP(J2175,'F U L L   S E T S  (-10%)'!T:T,'F U L L   S E T S  (-10%)'!K:K,0)+_xlfn.XLOOKUP(J2175,'H O L D S'!S:S,'H O L D S'!J:J,0)</f>
        <v>0</v>
      </c>
      <c r="L2175" s="139" t="s">
        <v>72</v>
      </c>
      <c r="M2175" s="91">
        <f>_xlfn.XLOOKUP(L2175,'F U L L   S E T S  (-10%)'!T:T,'F U L L   S E T S  (-10%)'!K:K,0)</f>
        <v>0</v>
      </c>
    </row>
    <row r="2176" spans="1:15" hidden="1" x14ac:dyDescent="0.2">
      <c r="A2176" s="95" t="s">
        <v>619</v>
      </c>
      <c r="B2176" s="95">
        <f>_xlfn.XLOOKUP(D2176,'H O L D S'!S:S,'H O L D S'!J:J,0)</f>
        <v>0</v>
      </c>
      <c r="C2176" s="95">
        <f t="shared" si="137"/>
        <v>0</v>
      </c>
      <c r="D2176" s="164" t="s">
        <v>427</v>
      </c>
      <c r="E2176" s="95">
        <f t="shared" si="130"/>
        <v>0</v>
      </c>
      <c r="F2176" s="95">
        <v>10091</v>
      </c>
      <c r="G2176" s="95">
        <f t="shared" si="125"/>
        <v>0</v>
      </c>
      <c r="J2176" s="139" t="s">
        <v>624</v>
      </c>
      <c r="K2176" s="91">
        <f>_xlfn.XLOOKUP(J2176,'F U L L   S E T S  (-10%)'!T:T,'F U L L   S E T S  (-10%)'!K:K,0)+_xlfn.XLOOKUP(J2176,'H O L D S'!S:S,'H O L D S'!J:J,0)</f>
        <v>0</v>
      </c>
      <c r="L2176" s="139" t="s">
        <v>72</v>
      </c>
      <c r="M2176" s="91">
        <f>_xlfn.XLOOKUP(L2176,'F U L L   S E T S  (-10%)'!T:T,'F U L L   S E T S  (-10%)'!K:K,0)</f>
        <v>0</v>
      </c>
    </row>
    <row r="2177" spans="1:15" hidden="1" x14ac:dyDescent="0.2">
      <c r="A2177" s="95" t="s">
        <v>619</v>
      </c>
      <c r="B2177" s="95">
        <f>_xlfn.XLOOKUP(D2177,'H O L D S'!S:S,'H O L D S'!J:J,0)</f>
        <v>0</v>
      </c>
      <c r="C2177" s="95">
        <f t="shared" si="137"/>
        <v>0</v>
      </c>
      <c r="D2177" s="164" t="s">
        <v>429</v>
      </c>
      <c r="E2177" s="95">
        <f t="shared" si="130"/>
        <v>0</v>
      </c>
      <c r="F2177" s="95">
        <v>10091</v>
      </c>
      <c r="G2177" s="95">
        <f t="shared" si="125"/>
        <v>0</v>
      </c>
      <c r="J2177" s="139" t="s">
        <v>624</v>
      </c>
      <c r="K2177" s="91">
        <f>_xlfn.XLOOKUP(J2177,'F U L L   S E T S  (-10%)'!T:T,'F U L L   S E T S  (-10%)'!K:K,0)+_xlfn.XLOOKUP(J2177,'H O L D S'!S:S,'H O L D S'!J:J,0)</f>
        <v>0</v>
      </c>
      <c r="L2177" s="139" t="s">
        <v>72</v>
      </c>
      <c r="M2177" s="91">
        <f>_xlfn.XLOOKUP(L2177,'F U L L   S E T S  (-10%)'!T:T,'F U L L   S E T S  (-10%)'!K:K,0)</f>
        <v>0</v>
      </c>
    </row>
    <row r="2178" spans="1:15" hidden="1" x14ac:dyDescent="0.2">
      <c r="A2178" s="95" t="s">
        <v>619</v>
      </c>
      <c r="B2178" s="95">
        <f>_xlfn.XLOOKUP(D2178,'H O L D S'!S:S,'H O L D S'!J:J,0)</f>
        <v>0</v>
      </c>
      <c r="C2178" s="95">
        <f t="shared" si="137"/>
        <v>0</v>
      </c>
      <c r="D2178" s="164" t="s">
        <v>431</v>
      </c>
      <c r="E2178" s="95">
        <f t="shared" si="130"/>
        <v>0</v>
      </c>
      <c r="F2178" s="95">
        <v>10091</v>
      </c>
      <c r="G2178" s="95">
        <f t="shared" ref="G2178:G2234" si="138">IF(C2178&gt;0,10*C2178/E2178,0)</f>
        <v>0</v>
      </c>
      <c r="J2178" s="139" t="s">
        <v>624</v>
      </c>
      <c r="K2178" s="91">
        <f>_xlfn.XLOOKUP(J2178,'F U L L   S E T S  (-10%)'!T:T,'F U L L   S E T S  (-10%)'!K:K,0)+_xlfn.XLOOKUP(J2178,'H O L D S'!S:S,'H O L D S'!J:J,0)</f>
        <v>0</v>
      </c>
      <c r="L2178" s="139" t="s">
        <v>72</v>
      </c>
      <c r="M2178" s="91">
        <f>_xlfn.XLOOKUP(L2178,'F U L L   S E T S  (-10%)'!T:T,'F U L L   S E T S  (-10%)'!K:K,0)</f>
        <v>0</v>
      </c>
    </row>
    <row r="2179" spans="1:15" hidden="1" x14ac:dyDescent="0.2">
      <c r="A2179" s="95" t="s">
        <v>619</v>
      </c>
      <c r="B2179" s="95">
        <f>_xlfn.XLOOKUP(D2179,'H O L D S'!S:S,'H O L D S'!J:J,0)</f>
        <v>0</v>
      </c>
      <c r="C2179" s="95">
        <f t="shared" si="137"/>
        <v>0</v>
      </c>
      <c r="D2179" s="164" t="s">
        <v>433</v>
      </c>
      <c r="E2179" s="95">
        <f t="shared" si="130"/>
        <v>0</v>
      </c>
      <c r="F2179" s="95">
        <v>10091</v>
      </c>
      <c r="G2179" s="95">
        <f t="shared" si="138"/>
        <v>0</v>
      </c>
      <c r="J2179" s="139" t="s">
        <v>624</v>
      </c>
      <c r="K2179" s="91">
        <f>_xlfn.XLOOKUP(J2179,'F U L L   S E T S  (-10%)'!T:T,'F U L L   S E T S  (-10%)'!K:K,0)+_xlfn.XLOOKUP(J2179,'H O L D S'!S:S,'H O L D S'!J:J,0)</f>
        <v>0</v>
      </c>
      <c r="L2179" s="139" t="s">
        <v>72</v>
      </c>
      <c r="M2179" s="91">
        <f>_xlfn.XLOOKUP(L2179,'F U L L   S E T S  (-10%)'!T:T,'F U L L   S E T S  (-10%)'!K:K,0)</f>
        <v>0</v>
      </c>
    </row>
    <row r="2180" spans="1:15" hidden="1" x14ac:dyDescent="0.2">
      <c r="A2180" s="163" t="s">
        <v>619</v>
      </c>
      <c r="B2180" s="163">
        <f>_xlfn.XLOOKUP(D2180,'H O L D S'!S:S,'H O L D S'!J:J,0)</f>
        <v>0</v>
      </c>
      <c r="C2180" s="161">
        <f t="shared" ref="C2180:C2186" si="139">SUM(K2180+M2180+O2180)</f>
        <v>0</v>
      </c>
      <c r="D2180" s="176" t="s">
        <v>446</v>
      </c>
      <c r="E2180" s="161">
        <f t="shared" si="130"/>
        <v>0</v>
      </c>
      <c r="F2180" s="163">
        <v>10091</v>
      </c>
      <c r="G2180" s="161">
        <f t="shared" si="138"/>
        <v>0</v>
      </c>
      <c r="J2180" s="91" t="s">
        <v>93</v>
      </c>
      <c r="K2180" s="91">
        <f>_xlfn.XLOOKUP(J2180,'F U L L   S E T S  (-10%)'!T:T,'F U L L   S E T S  (-10%)'!K:K,0)</f>
        <v>0</v>
      </c>
      <c r="M2180" s="91"/>
      <c r="N2180" s="90" t="s">
        <v>98</v>
      </c>
      <c r="O2180" s="9">
        <f>_xlfn.XLOOKUP(N2180,'F U L L   S E T S  (-10%)'!T:T,'F U L L   S E T S  (-10%)'!K:K,0)+_xlfn.XLOOKUP(N2180,'H O L D S'!S:S,'H O L D S'!J:J,0)</f>
        <v>0</v>
      </c>
    </row>
    <row r="2181" spans="1:15" hidden="1" x14ac:dyDescent="0.2">
      <c r="A2181" s="95" t="s">
        <v>619</v>
      </c>
      <c r="B2181" s="95">
        <f>_xlfn.XLOOKUP(D2181,'H O L D S'!S:S,'H O L D S'!J:J,0)</f>
        <v>0</v>
      </c>
      <c r="C2181" s="95">
        <f t="shared" si="139"/>
        <v>0</v>
      </c>
      <c r="D2181" s="40" t="s">
        <v>448</v>
      </c>
      <c r="E2181" s="95">
        <f t="shared" si="130"/>
        <v>0</v>
      </c>
      <c r="F2181" s="95">
        <v>10091</v>
      </c>
      <c r="G2181" s="95">
        <f t="shared" si="138"/>
        <v>0</v>
      </c>
      <c r="J2181" s="91" t="s">
        <v>93</v>
      </c>
      <c r="K2181" s="91">
        <f>_xlfn.XLOOKUP(J2181,'F U L L   S E T S  (-10%)'!T:T,'F U L L   S E T S  (-10%)'!K:K,0)</f>
        <v>0</v>
      </c>
      <c r="M2181" s="91"/>
      <c r="N2181" s="90" t="s">
        <v>98</v>
      </c>
      <c r="O2181" s="9">
        <f>_xlfn.XLOOKUP(N2181,'F U L L   S E T S  (-10%)'!T:T,'F U L L   S E T S  (-10%)'!K:K,0)+_xlfn.XLOOKUP(N2181,'H O L D S'!S:S,'H O L D S'!J:J,0)</f>
        <v>0</v>
      </c>
    </row>
    <row r="2182" spans="1:15" hidden="1" x14ac:dyDescent="0.2">
      <c r="A2182" s="95" t="s">
        <v>619</v>
      </c>
      <c r="B2182" s="95">
        <f>_xlfn.XLOOKUP(D2182,'H O L D S'!S:S,'H O L D S'!J:J,0)</f>
        <v>0</v>
      </c>
      <c r="C2182" s="95">
        <f t="shared" si="139"/>
        <v>0</v>
      </c>
      <c r="D2182" s="40" t="s">
        <v>450</v>
      </c>
      <c r="E2182" s="95">
        <f t="shared" si="130"/>
        <v>0</v>
      </c>
      <c r="F2182" s="95">
        <v>10091</v>
      </c>
      <c r="G2182" s="95">
        <f t="shared" si="138"/>
        <v>0</v>
      </c>
      <c r="J2182" s="91" t="s">
        <v>93</v>
      </c>
      <c r="K2182" s="91">
        <f>_xlfn.XLOOKUP(J2182,'F U L L   S E T S  (-10%)'!T:T,'F U L L   S E T S  (-10%)'!K:K,0)</f>
        <v>0</v>
      </c>
      <c r="M2182" s="91"/>
      <c r="N2182" s="90" t="s">
        <v>98</v>
      </c>
      <c r="O2182" s="9">
        <f>_xlfn.XLOOKUP(N2182,'F U L L   S E T S  (-10%)'!T:T,'F U L L   S E T S  (-10%)'!K:K,0)+_xlfn.XLOOKUP(N2182,'H O L D S'!S:S,'H O L D S'!J:J,0)</f>
        <v>0</v>
      </c>
    </row>
    <row r="2183" spans="1:15" hidden="1" x14ac:dyDescent="0.2">
      <c r="A2183" s="95" t="s">
        <v>619</v>
      </c>
      <c r="B2183" s="95">
        <f>_xlfn.XLOOKUP(D2183,'H O L D S'!S:S,'H O L D S'!J:J,0)</f>
        <v>0</v>
      </c>
      <c r="C2183" s="95">
        <f t="shared" si="139"/>
        <v>0</v>
      </c>
      <c r="D2183" s="40" t="s">
        <v>452</v>
      </c>
      <c r="E2183" s="95">
        <f t="shared" si="130"/>
        <v>0</v>
      </c>
      <c r="F2183" s="95">
        <v>10091</v>
      </c>
      <c r="G2183" s="95">
        <f t="shared" si="138"/>
        <v>0</v>
      </c>
      <c r="J2183" s="91" t="s">
        <v>93</v>
      </c>
      <c r="K2183" s="91">
        <f>_xlfn.XLOOKUP(J2183,'F U L L   S E T S  (-10%)'!T:T,'F U L L   S E T S  (-10%)'!K:K,0)</f>
        <v>0</v>
      </c>
      <c r="M2183" s="91"/>
      <c r="N2183" s="90" t="s">
        <v>98</v>
      </c>
      <c r="O2183" s="9">
        <f>_xlfn.XLOOKUP(N2183,'F U L L   S E T S  (-10%)'!T:T,'F U L L   S E T S  (-10%)'!K:K,0)+_xlfn.XLOOKUP(N2183,'H O L D S'!S:S,'H O L D S'!J:J,0)</f>
        <v>0</v>
      </c>
    </row>
    <row r="2184" spans="1:15" hidden="1" x14ac:dyDescent="0.2">
      <c r="A2184" s="95" t="s">
        <v>619</v>
      </c>
      <c r="B2184" s="95">
        <f>_xlfn.XLOOKUP(D2184,'H O L D S'!S:S,'H O L D S'!J:J,0)</f>
        <v>0</v>
      </c>
      <c r="C2184" s="95">
        <f t="shared" si="139"/>
        <v>0</v>
      </c>
      <c r="D2184" s="40" t="s">
        <v>454</v>
      </c>
      <c r="E2184" s="95">
        <f t="shared" si="130"/>
        <v>0</v>
      </c>
      <c r="F2184" s="95">
        <v>10091</v>
      </c>
      <c r="G2184" s="95">
        <f t="shared" si="138"/>
        <v>0</v>
      </c>
      <c r="J2184" s="91" t="s">
        <v>93</v>
      </c>
      <c r="K2184" s="91">
        <f>_xlfn.XLOOKUP(J2184,'F U L L   S E T S  (-10%)'!T:T,'F U L L   S E T S  (-10%)'!K:K,0)</f>
        <v>0</v>
      </c>
      <c r="M2184" s="91"/>
      <c r="N2184" s="90" t="s">
        <v>98</v>
      </c>
      <c r="O2184" s="9">
        <f>_xlfn.XLOOKUP(N2184,'F U L L   S E T S  (-10%)'!T:T,'F U L L   S E T S  (-10%)'!K:K,0)+_xlfn.XLOOKUP(N2184,'H O L D S'!S:S,'H O L D S'!J:J,0)</f>
        <v>0</v>
      </c>
    </row>
    <row r="2185" spans="1:15" hidden="1" x14ac:dyDescent="0.2">
      <c r="A2185" s="95" t="s">
        <v>619</v>
      </c>
      <c r="B2185" s="95">
        <f>_xlfn.XLOOKUP(D2185,'H O L D S'!S:S,'H O L D S'!J:J,0)</f>
        <v>0</v>
      </c>
      <c r="C2185" s="95">
        <f t="shared" si="139"/>
        <v>0</v>
      </c>
      <c r="D2185" s="40" t="s">
        <v>456</v>
      </c>
      <c r="E2185" s="95">
        <f t="shared" si="130"/>
        <v>0</v>
      </c>
      <c r="F2185" s="95">
        <v>10091</v>
      </c>
      <c r="G2185" s="95">
        <f t="shared" si="138"/>
        <v>0</v>
      </c>
      <c r="J2185" s="91" t="s">
        <v>93</v>
      </c>
      <c r="K2185" s="91">
        <f>_xlfn.XLOOKUP(J2185,'F U L L   S E T S  (-10%)'!T:T,'F U L L   S E T S  (-10%)'!K:K,0)</f>
        <v>0</v>
      </c>
      <c r="M2185" s="91"/>
      <c r="N2185" s="90" t="s">
        <v>98</v>
      </c>
      <c r="O2185" s="9">
        <f>_xlfn.XLOOKUP(N2185,'F U L L   S E T S  (-10%)'!T:T,'F U L L   S E T S  (-10%)'!K:K,0)+_xlfn.XLOOKUP(N2185,'H O L D S'!S:S,'H O L D S'!J:J,0)</f>
        <v>0</v>
      </c>
    </row>
    <row r="2186" spans="1:15" hidden="1" x14ac:dyDescent="0.2">
      <c r="A2186" s="95" t="s">
        <v>619</v>
      </c>
      <c r="B2186" s="95">
        <f>_xlfn.XLOOKUP(D2186,'H O L D S'!S:S,'H O L D S'!J:J,0)</f>
        <v>0</v>
      </c>
      <c r="C2186" s="95">
        <f t="shared" si="139"/>
        <v>0</v>
      </c>
      <c r="D2186" s="40" t="s">
        <v>480</v>
      </c>
      <c r="E2186" s="95">
        <f t="shared" si="130"/>
        <v>0</v>
      </c>
      <c r="F2186" s="95">
        <v>10091</v>
      </c>
      <c r="G2186" s="95">
        <f t="shared" si="138"/>
        <v>0</v>
      </c>
      <c r="J2186" s="91" t="s">
        <v>93</v>
      </c>
      <c r="K2186" s="91">
        <f>_xlfn.XLOOKUP(J2186,'F U L L   S E T S  (-10%)'!T:T,'F U L L   S E T S  (-10%)'!K:K,0)</f>
        <v>0</v>
      </c>
      <c r="M2186" s="91"/>
      <c r="N2186" s="90" t="s">
        <v>98</v>
      </c>
      <c r="O2186" s="9">
        <f>_xlfn.XLOOKUP(N2186,'F U L L   S E T S  (-10%)'!T:T,'F U L L   S E T S  (-10%)'!K:K,0)+_xlfn.XLOOKUP(N2186,'H O L D S'!S:S,'H O L D S'!J:J,0)</f>
        <v>0</v>
      </c>
    </row>
    <row r="2187" spans="1:15" hidden="1" x14ac:dyDescent="0.2">
      <c r="A2187" s="161" t="s">
        <v>619</v>
      </c>
      <c r="B2187" s="161">
        <f>_xlfn.XLOOKUP(D2187,'H O L D S'!S:S,'H O L D S'!K:K,0)</f>
        <v>0</v>
      </c>
      <c r="C2187" s="161">
        <f t="shared" ref="C2187:C2191" si="140">SUM(K2187,M2187)</f>
        <v>0</v>
      </c>
      <c r="D2187" s="162" t="s">
        <v>425</v>
      </c>
      <c r="E2187" s="161">
        <f t="shared" si="130"/>
        <v>0</v>
      </c>
      <c r="F2187" s="161">
        <v>10094</v>
      </c>
      <c r="G2187" s="161">
        <f t="shared" si="138"/>
        <v>0</v>
      </c>
      <c r="J2187" s="139" t="s">
        <v>624</v>
      </c>
      <c r="K2187" s="91">
        <f>_xlfn.XLOOKUP(J2187,'F U L L   S E T S  (-10%)'!T:T,'F U L L   S E T S  (-10%)'!L:L,0)+_xlfn.XLOOKUP(J2187,'H O L D S'!S:S,'H O L D S'!K:K,0)</f>
        <v>0</v>
      </c>
      <c r="L2187" s="139" t="s">
        <v>72</v>
      </c>
      <c r="M2187" s="91">
        <f>_xlfn.XLOOKUP(L2187,'F U L L   S E T S  (-10%)'!T:T,'F U L L   S E T S  (-10%)'!L:L,0)</f>
        <v>0</v>
      </c>
    </row>
    <row r="2188" spans="1:15" hidden="1" x14ac:dyDescent="0.2">
      <c r="A2188" s="95" t="s">
        <v>619</v>
      </c>
      <c r="B2188" s="95">
        <f>_xlfn.XLOOKUP(D2188,'H O L D S'!S:S,'H O L D S'!K:K,0)</f>
        <v>0</v>
      </c>
      <c r="C2188" s="95">
        <f t="shared" si="140"/>
        <v>0</v>
      </c>
      <c r="D2188" s="164" t="s">
        <v>427</v>
      </c>
      <c r="E2188" s="95">
        <f t="shared" si="130"/>
        <v>0</v>
      </c>
      <c r="F2188" s="95">
        <v>10094</v>
      </c>
      <c r="G2188" s="95">
        <f t="shared" si="138"/>
        <v>0</v>
      </c>
      <c r="J2188" s="139" t="s">
        <v>624</v>
      </c>
      <c r="K2188" s="91">
        <f>_xlfn.XLOOKUP(J2188,'F U L L   S E T S  (-10%)'!T:T,'F U L L   S E T S  (-10%)'!L:L,0)+_xlfn.XLOOKUP(J2188,'H O L D S'!S:S,'H O L D S'!K:K,0)</f>
        <v>0</v>
      </c>
      <c r="L2188" s="139" t="s">
        <v>72</v>
      </c>
      <c r="M2188" s="91">
        <f>_xlfn.XLOOKUP(L2188,'F U L L   S E T S  (-10%)'!T:T,'F U L L   S E T S  (-10%)'!L:L,0)</f>
        <v>0</v>
      </c>
    </row>
    <row r="2189" spans="1:15" hidden="1" x14ac:dyDescent="0.2">
      <c r="A2189" s="95" t="s">
        <v>619</v>
      </c>
      <c r="B2189" s="95">
        <f>_xlfn.XLOOKUP(D2189,'H O L D S'!S:S,'H O L D S'!K:K,0)</f>
        <v>0</v>
      </c>
      <c r="C2189" s="95">
        <f t="shared" si="140"/>
        <v>0</v>
      </c>
      <c r="D2189" s="164" t="s">
        <v>429</v>
      </c>
      <c r="E2189" s="95">
        <f t="shared" si="130"/>
        <v>0</v>
      </c>
      <c r="F2189" s="95">
        <v>10094</v>
      </c>
      <c r="G2189" s="95">
        <f t="shared" si="138"/>
        <v>0</v>
      </c>
      <c r="J2189" s="139" t="s">
        <v>624</v>
      </c>
      <c r="K2189" s="91">
        <f>_xlfn.XLOOKUP(J2189,'F U L L   S E T S  (-10%)'!T:T,'F U L L   S E T S  (-10%)'!L:L,0)+_xlfn.XLOOKUP(J2189,'H O L D S'!S:S,'H O L D S'!K:K,0)</f>
        <v>0</v>
      </c>
      <c r="L2189" s="139" t="s">
        <v>72</v>
      </c>
      <c r="M2189" s="91">
        <f>_xlfn.XLOOKUP(L2189,'F U L L   S E T S  (-10%)'!T:T,'F U L L   S E T S  (-10%)'!L:L,0)</f>
        <v>0</v>
      </c>
    </row>
    <row r="2190" spans="1:15" hidden="1" x14ac:dyDescent="0.2">
      <c r="A2190" s="95" t="s">
        <v>619</v>
      </c>
      <c r="B2190" s="95">
        <f>_xlfn.XLOOKUP(D2190,'H O L D S'!S:S,'H O L D S'!K:K,0)</f>
        <v>0</v>
      </c>
      <c r="C2190" s="95">
        <f t="shared" si="140"/>
        <v>0</v>
      </c>
      <c r="D2190" s="164" t="s">
        <v>431</v>
      </c>
      <c r="E2190" s="95">
        <f t="shared" si="130"/>
        <v>0</v>
      </c>
      <c r="F2190" s="95">
        <v>10094</v>
      </c>
      <c r="G2190" s="95">
        <f t="shared" si="138"/>
        <v>0</v>
      </c>
      <c r="J2190" s="139" t="s">
        <v>624</v>
      </c>
      <c r="K2190" s="91">
        <f>_xlfn.XLOOKUP(J2190,'F U L L   S E T S  (-10%)'!T:T,'F U L L   S E T S  (-10%)'!L:L,0)+_xlfn.XLOOKUP(J2190,'H O L D S'!S:S,'H O L D S'!K:K,0)</f>
        <v>0</v>
      </c>
      <c r="L2190" s="139" t="s">
        <v>72</v>
      </c>
      <c r="M2190" s="91">
        <f>_xlfn.XLOOKUP(L2190,'F U L L   S E T S  (-10%)'!T:T,'F U L L   S E T S  (-10%)'!L:L,0)</f>
        <v>0</v>
      </c>
    </row>
    <row r="2191" spans="1:15" hidden="1" x14ac:dyDescent="0.2">
      <c r="A2191" s="95" t="s">
        <v>619</v>
      </c>
      <c r="B2191" s="95">
        <f>_xlfn.XLOOKUP(D2191,'H O L D S'!S:S,'H O L D S'!K:K,0)</f>
        <v>0</v>
      </c>
      <c r="C2191" s="95">
        <f t="shared" si="140"/>
        <v>0</v>
      </c>
      <c r="D2191" s="164" t="s">
        <v>433</v>
      </c>
      <c r="E2191" s="95">
        <f t="shared" si="130"/>
        <v>0</v>
      </c>
      <c r="F2191" s="95">
        <v>10094</v>
      </c>
      <c r="G2191" s="95">
        <f t="shared" si="138"/>
        <v>0</v>
      </c>
      <c r="J2191" s="139" t="s">
        <v>624</v>
      </c>
      <c r="K2191" s="91">
        <f>_xlfn.XLOOKUP(J2191,'F U L L   S E T S  (-10%)'!T:T,'F U L L   S E T S  (-10%)'!L:L,0)+_xlfn.XLOOKUP(J2191,'H O L D S'!S:S,'H O L D S'!K:K,0)</f>
        <v>0</v>
      </c>
      <c r="L2191" s="139" t="s">
        <v>72</v>
      </c>
      <c r="M2191" s="91">
        <f>_xlfn.XLOOKUP(L2191,'F U L L   S E T S  (-10%)'!T:T,'F U L L   S E T S  (-10%)'!L:L,0)</f>
        <v>0</v>
      </c>
    </row>
    <row r="2192" spans="1:15" hidden="1" x14ac:dyDescent="0.2">
      <c r="A2192" s="163" t="s">
        <v>619</v>
      </c>
      <c r="B2192" s="163">
        <f>_xlfn.XLOOKUP(D2192,'H O L D S'!S:S,'H O L D S'!K:K,0)</f>
        <v>0</v>
      </c>
      <c r="C2192" s="161">
        <f t="shared" ref="C2192:C2198" si="141">SUM(K2192+M2192+O2192)</f>
        <v>0</v>
      </c>
      <c r="D2192" s="176" t="s">
        <v>446</v>
      </c>
      <c r="E2192" s="161">
        <f t="shared" si="130"/>
        <v>0</v>
      </c>
      <c r="F2192" s="163">
        <v>10094</v>
      </c>
      <c r="G2192" s="161">
        <f t="shared" si="138"/>
        <v>0</v>
      </c>
      <c r="J2192" s="91" t="s">
        <v>93</v>
      </c>
      <c r="K2192" s="91">
        <f>_xlfn.XLOOKUP(J2192,'F U L L   S E T S  (-10%)'!T:T,'F U L L   S E T S  (-10%)'!L:L,0)</f>
        <v>0</v>
      </c>
      <c r="M2192" s="91"/>
      <c r="N2192" s="90" t="s">
        <v>98</v>
      </c>
      <c r="O2192" s="9">
        <f>_xlfn.XLOOKUP(N2192,'F U L L   S E T S  (-10%)'!T:T,'F U L L   S E T S  (-10%)'!L:L,0)+_xlfn.XLOOKUP(N2192,'H O L D S'!S:S,'H O L D S'!K:K,0)</f>
        <v>0</v>
      </c>
    </row>
    <row r="2193" spans="1:15" hidden="1" x14ac:dyDescent="0.2">
      <c r="A2193" s="95" t="s">
        <v>619</v>
      </c>
      <c r="B2193" s="95">
        <f>_xlfn.XLOOKUP(D2193,'H O L D S'!S:S,'H O L D S'!K:K,0)</f>
        <v>0</v>
      </c>
      <c r="C2193" s="95">
        <f t="shared" si="141"/>
        <v>0</v>
      </c>
      <c r="D2193" s="40" t="s">
        <v>448</v>
      </c>
      <c r="E2193" s="95">
        <f t="shared" si="130"/>
        <v>0</v>
      </c>
      <c r="F2193" s="95">
        <v>10094</v>
      </c>
      <c r="G2193" s="95">
        <f t="shared" si="138"/>
        <v>0</v>
      </c>
      <c r="J2193" s="91" t="s">
        <v>93</v>
      </c>
      <c r="K2193" s="91">
        <f>_xlfn.XLOOKUP(J2193,'F U L L   S E T S  (-10%)'!T:T,'F U L L   S E T S  (-10%)'!L:L,0)</f>
        <v>0</v>
      </c>
      <c r="M2193" s="91"/>
      <c r="N2193" s="90" t="s">
        <v>98</v>
      </c>
      <c r="O2193" s="9">
        <f>_xlfn.XLOOKUP(N2193,'F U L L   S E T S  (-10%)'!T:T,'F U L L   S E T S  (-10%)'!L:L,0)+_xlfn.XLOOKUP(N2193,'H O L D S'!S:S,'H O L D S'!K:K,0)</f>
        <v>0</v>
      </c>
    </row>
    <row r="2194" spans="1:15" hidden="1" x14ac:dyDescent="0.2">
      <c r="A2194" s="95" t="s">
        <v>619</v>
      </c>
      <c r="B2194" s="95">
        <f>_xlfn.XLOOKUP(D2194,'H O L D S'!S:S,'H O L D S'!K:K,0)</f>
        <v>0</v>
      </c>
      <c r="C2194" s="95">
        <f t="shared" si="141"/>
        <v>0</v>
      </c>
      <c r="D2194" s="40" t="s">
        <v>450</v>
      </c>
      <c r="E2194" s="95">
        <f t="shared" si="130"/>
        <v>0</v>
      </c>
      <c r="F2194" s="95">
        <v>10094</v>
      </c>
      <c r="G2194" s="95">
        <f t="shared" si="138"/>
        <v>0</v>
      </c>
      <c r="J2194" s="91" t="s">
        <v>93</v>
      </c>
      <c r="K2194" s="91">
        <f>_xlfn.XLOOKUP(J2194,'F U L L   S E T S  (-10%)'!T:T,'F U L L   S E T S  (-10%)'!L:L,0)</f>
        <v>0</v>
      </c>
      <c r="M2194" s="91"/>
      <c r="N2194" s="90" t="s">
        <v>98</v>
      </c>
      <c r="O2194" s="9">
        <f>_xlfn.XLOOKUP(N2194,'F U L L   S E T S  (-10%)'!T:T,'F U L L   S E T S  (-10%)'!L:L,0)+_xlfn.XLOOKUP(N2194,'H O L D S'!S:S,'H O L D S'!K:K,0)</f>
        <v>0</v>
      </c>
    </row>
    <row r="2195" spans="1:15" hidden="1" x14ac:dyDescent="0.2">
      <c r="A2195" s="95" t="s">
        <v>619</v>
      </c>
      <c r="B2195" s="95">
        <f>_xlfn.XLOOKUP(D2195,'H O L D S'!S:S,'H O L D S'!K:K,0)</f>
        <v>0</v>
      </c>
      <c r="C2195" s="95">
        <f t="shared" si="141"/>
        <v>0</v>
      </c>
      <c r="D2195" s="40" t="s">
        <v>452</v>
      </c>
      <c r="E2195" s="95">
        <f t="shared" si="130"/>
        <v>0</v>
      </c>
      <c r="F2195" s="95">
        <v>10094</v>
      </c>
      <c r="G2195" s="95">
        <f t="shared" si="138"/>
        <v>0</v>
      </c>
      <c r="J2195" s="91" t="s">
        <v>93</v>
      </c>
      <c r="K2195" s="91">
        <f>_xlfn.XLOOKUP(J2195,'F U L L   S E T S  (-10%)'!T:T,'F U L L   S E T S  (-10%)'!L:L,0)</f>
        <v>0</v>
      </c>
      <c r="M2195" s="91"/>
      <c r="N2195" s="90" t="s">
        <v>98</v>
      </c>
      <c r="O2195" s="9">
        <f>_xlfn.XLOOKUP(N2195,'F U L L   S E T S  (-10%)'!T:T,'F U L L   S E T S  (-10%)'!L:L,0)+_xlfn.XLOOKUP(N2195,'H O L D S'!S:S,'H O L D S'!K:K,0)</f>
        <v>0</v>
      </c>
    </row>
    <row r="2196" spans="1:15" hidden="1" x14ac:dyDescent="0.2">
      <c r="A2196" s="95" t="s">
        <v>619</v>
      </c>
      <c r="B2196" s="95">
        <f>_xlfn.XLOOKUP(D2196,'H O L D S'!S:S,'H O L D S'!K:K,0)</f>
        <v>0</v>
      </c>
      <c r="C2196" s="95">
        <f t="shared" si="141"/>
        <v>0</v>
      </c>
      <c r="D2196" s="40" t="s">
        <v>454</v>
      </c>
      <c r="E2196" s="95">
        <f t="shared" si="130"/>
        <v>0</v>
      </c>
      <c r="F2196" s="95">
        <v>10094</v>
      </c>
      <c r="G2196" s="95">
        <f t="shared" si="138"/>
        <v>0</v>
      </c>
      <c r="J2196" s="91" t="s">
        <v>93</v>
      </c>
      <c r="K2196" s="91">
        <f>_xlfn.XLOOKUP(J2196,'F U L L   S E T S  (-10%)'!T:T,'F U L L   S E T S  (-10%)'!L:L,0)</f>
        <v>0</v>
      </c>
      <c r="M2196" s="91"/>
      <c r="N2196" s="90" t="s">
        <v>98</v>
      </c>
      <c r="O2196" s="9">
        <f>_xlfn.XLOOKUP(N2196,'F U L L   S E T S  (-10%)'!T:T,'F U L L   S E T S  (-10%)'!L:L,0)+_xlfn.XLOOKUP(N2196,'H O L D S'!S:S,'H O L D S'!K:K,0)</f>
        <v>0</v>
      </c>
    </row>
    <row r="2197" spans="1:15" hidden="1" x14ac:dyDescent="0.2">
      <c r="A2197" s="95" t="s">
        <v>619</v>
      </c>
      <c r="B2197" s="95">
        <f>_xlfn.XLOOKUP(D2197,'H O L D S'!S:S,'H O L D S'!K:K,0)</f>
        <v>0</v>
      </c>
      <c r="C2197" s="95">
        <f t="shared" si="141"/>
        <v>0</v>
      </c>
      <c r="D2197" s="40" t="s">
        <v>456</v>
      </c>
      <c r="E2197" s="95">
        <f t="shared" si="130"/>
        <v>0</v>
      </c>
      <c r="F2197" s="95">
        <v>10094</v>
      </c>
      <c r="G2197" s="95">
        <f t="shared" si="138"/>
        <v>0</v>
      </c>
      <c r="J2197" s="91" t="s">
        <v>93</v>
      </c>
      <c r="K2197" s="91">
        <f>_xlfn.XLOOKUP(J2197,'F U L L   S E T S  (-10%)'!T:T,'F U L L   S E T S  (-10%)'!L:L,0)</f>
        <v>0</v>
      </c>
      <c r="M2197" s="91"/>
      <c r="N2197" s="90" t="s">
        <v>98</v>
      </c>
      <c r="O2197" s="9">
        <f>_xlfn.XLOOKUP(N2197,'F U L L   S E T S  (-10%)'!T:T,'F U L L   S E T S  (-10%)'!L:L,0)+_xlfn.XLOOKUP(N2197,'H O L D S'!S:S,'H O L D S'!K:K,0)</f>
        <v>0</v>
      </c>
    </row>
    <row r="2198" spans="1:15" hidden="1" x14ac:dyDescent="0.2">
      <c r="A2198" s="95" t="s">
        <v>619</v>
      </c>
      <c r="B2198" s="95">
        <f>_xlfn.XLOOKUP(D2198,'H O L D S'!S:S,'H O L D S'!K:K,0)</f>
        <v>0</v>
      </c>
      <c r="C2198" s="95">
        <f t="shared" si="141"/>
        <v>0</v>
      </c>
      <c r="D2198" s="40" t="s">
        <v>480</v>
      </c>
      <c r="E2198" s="95">
        <f t="shared" si="130"/>
        <v>0</v>
      </c>
      <c r="F2198" s="95">
        <v>10094</v>
      </c>
      <c r="G2198" s="95">
        <f t="shared" si="138"/>
        <v>0</v>
      </c>
      <c r="J2198" s="91" t="s">
        <v>93</v>
      </c>
      <c r="K2198" s="91">
        <f>_xlfn.XLOOKUP(J2198,'F U L L   S E T S  (-10%)'!T:T,'F U L L   S E T S  (-10%)'!L:L,0)</f>
        <v>0</v>
      </c>
      <c r="M2198" s="91"/>
      <c r="N2198" s="90" t="s">
        <v>98</v>
      </c>
      <c r="O2198" s="9">
        <f>_xlfn.XLOOKUP(N2198,'F U L L   S E T S  (-10%)'!T:T,'F U L L   S E T S  (-10%)'!L:L,0)+_xlfn.XLOOKUP(N2198,'H O L D S'!S:S,'H O L D S'!K:K,0)</f>
        <v>0</v>
      </c>
    </row>
    <row r="2199" spans="1:15" hidden="1" x14ac:dyDescent="0.2">
      <c r="A2199" s="161" t="s">
        <v>619</v>
      </c>
      <c r="B2199" s="161">
        <f>_xlfn.XLOOKUP(D2199,'H O L D S'!S:S,'H O L D S'!L:L,0)</f>
        <v>0</v>
      </c>
      <c r="C2199" s="161">
        <f t="shared" ref="C2199:C2203" si="142">SUM(K2199,M2199)</f>
        <v>0</v>
      </c>
      <c r="D2199" s="162" t="s">
        <v>425</v>
      </c>
      <c r="E2199" s="161">
        <f t="shared" ref="E2199:E2234" si="143">SUM(B2199:C2199)</f>
        <v>0</v>
      </c>
      <c r="F2199" s="161">
        <v>10095</v>
      </c>
      <c r="G2199" s="161">
        <f t="shared" si="138"/>
        <v>0</v>
      </c>
      <c r="J2199" s="139" t="s">
        <v>624</v>
      </c>
      <c r="K2199" s="91">
        <f>_xlfn.XLOOKUP(J2199,'F U L L   S E T S  (-10%)'!T:T,'F U L L   S E T S  (-10%)'!M:M,0)+_xlfn.XLOOKUP(J2199,'H O L D S'!S:S,'H O L D S'!L:L,0)</f>
        <v>0</v>
      </c>
      <c r="L2199" s="139" t="s">
        <v>72</v>
      </c>
      <c r="M2199" s="91">
        <f>_xlfn.XLOOKUP(L2199,'F U L L   S E T S  (-10%)'!T:T,'F U L L   S E T S  (-10%)'!M:M,0)</f>
        <v>0</v>
      </c>
    </row>
    <row r="2200" spans="1:15" hidden="1" x14ac:dyDescent="0.2">
      <c r="A2200" s="95" t="s">
        <v>619</v>
      </c>
      <c r="B2200" s="95">
        <f>_xlfn.XLOOKUP(D2200,'H O L D S'!S:S,'H O L D S'!L:L,0)</f>
        <v>0</v>
      </c>
      <c r="C2200" s="95">
        <f t="shared" si="142"/>
        <v>0</v>
      </c>
      <c r="D2200" s="164" t="s">
        <v>427</v>
      </c>
      <c r="E2200" s="95">
        <f t="shared" si="143"/>
        <v>0</v>
      </c>
      <c r="F2200" s="95">
        <v>10095</v>
      </c>
      <c r="G2200" s="95">
        <f t="shared" si="138"/>
        <v>0</v>
      </c>
      <c r="J2200" s="139" t="s">
        <v>624</v>
      </c>
      <c r="K2200" s="91">
        <f>_xlfn.XLOOKUP(J2200,'F U L L   S E T S  (-10%)'!T:T,'F U L L   S E T S  (-10%)'!M:M,0)+_xlfn.XLOOKUP(J2200,'H O L D S'!S:S,'H O L D S'!L:L,0)</f>
        <v>0</v>
      </c>
      <c r="L2200" s="139" t="s">
        <v>72</v>
      </c>
      <c r="M2200" s="91">
        <f>_xlfn.XLOOKUP(L2200,'F U L L   S E T S  (-10%)'!T:T,'F U L L   S E T S  (-10%)'!M:M,0)</f>
        <v>0</v>
      </c>
    </row>
    <row r="2201" spans="1:15" hidden="1" x14ac:dyDescent="0.2">
      <c r="A2201" s="95" t="s">
        <v>619</v>
      </c>
      <c r="B2201" s="95">
        <f>_xlfn.XLOOKUP(D2201,'H O L D S'!S:S,'H O L D S'!L:L,0)</f>
        <v>0</v>
      </c>
      <c r="C2201" s="95">
        <f t="shared" si="142"/>
        <v>0</v>
      </c>
      <c r="D2201" s="164" t="s">
        <v>429</v>
      </c>
      <c r="E2201" s="95">
        <f t="shared" si="143"/>
        <v>0</v>
      </c>
      <c r="F2201" s="95">
        <v>10095</v>
      </c>
      <c r="G2201" s="95">
        <f t="shared" si="138"/>
        <v>0</v>
      </c>
      <c r="J2201" s="139" t="s">
        <v>624</v>
      </c>
      <c r="K2201" s="91">
        <f>_xlfn.XLOOKUP(J2201,'F U L L   S E T S  (-10%)'!T:T,'F U L L   S E T S  (-10%)'!M:M,0)+_xlfn.XLOOKUP(J2201,'H O L D S'!S:S,'H O L D S'!L:L,0)</f>
        <v>0</v>
      </c>
      <c r="L2201" s="139" t="s">
        <v>72</v>
      </c>
      <c r="M2201" s="91">
        <f>_xlfn.XLOOKUP(L2201,'F U L L   S E T S  (-10%)'!T:T,'F U L L   S E T S  (-10%)'!M:M,0)</f>
        <v>0</v>
      </c>
    </row>
    <row r="2202" spans="1:15" hidden="1" x14ac:dyDescent="0.2">
      <c r="A2202" s="95" t="s">
        <v>619</v>
      </c>
      <c r="B2202" s="95">
        <f>_xlfn.XLOOKUP(D2202,'H O L D S'!S:S,'H O L D S'!L:L,0)</f>
        <v>0</v>
      </c>
      <c r="C2202" s="95">
        <f t="shared" si="142"/>
        <v>0</v>
      </c>
      <c r="D2202" s="164" t="s">
        <v>431</v>
      </c>
      <c r="E2202" s="95">
        <f t="shared" si="143"/>
        <v>0</v>
      </c>
      <c r="F2202" s="95">
        <v>10095</v>
      </c>
      <c r="G2202" s="95">
        <f t="shared" si="138"/>
        <v>0</v>
      </c>
      <c r="J2202" s="139" t="s">
        <v>624</v>
      </c>
      <c r="K2202" s="91">
        <f>_xlfn.XLOOKUP(J2202,'F U L L   S E T S  (-10%)'!T:T,'F U L L   S E T S  (-10%)'!M:M,0)+_xlfn.XLOOKUP(J2202,'H O L D S'!S:S,'H O L D S'!L:L,0)</f>
        <v>0</v>
      </c>
      <c r="L2202" s="139" t="s">
        <v>72</v>
      </c>
      <c r="M2202" s="91">
        <f>_xlfn.XLOOKUP(L2202,'F U L L   S E T S  (-10%)'!T:T,'F U L L   S E T S  (-10%)'!M:M,0)</f>
        <v>0</v>
      </c>
    </row>
    <row r="2203" spans="1:15" hidden="1" x14ac:dyDescent="0.2">
      <c r="A2203" s="95" t="s">
        <v>619</v>
      </c>
      <c r="B2203" s="95">
        <f>_xlfn.XLOOKUP(D2203,'H O L D S'!S:S,'H O L D S'!L:L,0)</f>
        <v>0</v>
      </c>
      <c r="C2203" s="95">
        <f t="shared" si="142"/>
        <v>0</v>
      </c>
      <c r="D2203" s="164" t="s">
        <v>433</v>
      </c>
      <c r="E2203" s="95">
        <f t="shared" si="143"/>
        <v>0</v>
      </c>
      <c r="F2203" s="95">
        <v>10095</v>
      </c>
      <c r="G2203" s="95">
        <f t="shared" si="138"/>
        <v>0</v>
      </c>
      <c r="J2203" s="139" t="s">
        <v>624</v>
      </c>
      <c r="K2203" s="91">
        <f>_xlfn.XLOOKUP(J2203,'F U L L   S E T S  (-10%)'!T:T,'F U L L   S E T S  (-10%)'!M:M,0)+_xlfn.XLOOKUP(J2203,'H O L D S'!S:S,'H O L D S'!L:L,0)</f>
        <v>0</v>
      </c>
      <c r="L2203" s="139" t="s">
        <v>72</v>
      </c>
      <c r="M2203" s="91">
        <f>_xlfn.XLOOKUP(L2203,'F U L L   S E T S  (-10%)'!T:T,'F U L L   S E T S  (-10%)'!M:M,0)</f>
        <v>0</v>
      </c>
    </row>
    <row r="2204" spans="1:15" hidden="1" x14ac:dyDescent="0.2">
      <c r="A2204" s="163" t="s">
        <v>619</v>
      </c>
      <c r="B2204" s="163">
        <f>_xlfn.XLOOKUP(D2204,'H O L D S'!S:S,'H O L D S'!L:L,0)</f>
        <v>0</v>
      </c>
      <c r="C2204" s="161">
        <f t="shared" ref="C2204:C2210" si="144">SUM(K2204+M2204+O2204)</f>
        <v>0</v>
      </c>
      <c r="D2204" s="176" t="s">
        <v>446</v>
      </c>
      <c r="E2204" s="161">
        <f t="shared" si="143"/>
        <v>0</v>
      </c>
      <c r="F2204" s="163">
        <v>10095</v>
      </c>
      <c r="G2204" s="161">
        <f t="shared" si="138"/>
        <v>0</v>
      </c>
      <c r="J2204" s="91" t="s">
        <v>93</v>
      </c>
      <c r="K2204" s="91">
        <f>_xlfn.XLOOKUP(J2204,'F U L L   S E T S  (-10%)'!T:T,'F U L L   S E T S  (-10%)'!M:M,0)</f>
        <v>0</v>
      </c>
      <c r="M2204" s="91"/>
      <c r="N2204" s="90" t="s">
        <v>98</v>
      </c>
      <c r="O2204" s="9">
        <f>_xlfn.XLOOKUP(N2204,'F U L L   S E T S  (-10%)'!T:T,'F U L L   S E T S  (-10%)'!M:M,0)+_xlfn.XLOOKUP(N2204,'H O L D S'!S:S,'H O L D S'!L:L,0)</f>
        <v>0</v>
      </c>
    </row>
    <row r="2205" spans="1:15" hidden="1" x14ac:dyDescent="0.2">
      <c r="A2205" s="95" t="s">
        <v>619</v>
      </c>
      <c r="B2205" s="95">
        <f>_xlfn.XLOOKUP(D2205,'H O L D S'!S:S,'H O L D S'!L:L,0)</f>
        <v>0</v>
      </c>
      <c r="C2205" s="95">
        <f t="shared" si="144"/>
        <v>0</v>
      </c>
      <c r="D2205" s="40" t="s">
        <v>448</v>
      </c>
      <c r="E2205" s="95">
        <f t="shared" si="143"/>
        <v>0</v>
      </c>
      <c r="F2205" s="95">
        <v>10095</v>
      </c>
      <c r="G2205" s="95">
        <f t="shared" si="138"/>
        <v>0</v>
      </c>
      <c r="J2205" s="91" t="s">
        <v>93</v>
      </c>
      <c r="K2205" s="91">
        <f>_xlfn.XLOOKUP(J2205,'F U L L   S E T S  (-10%)'!T:T,'F U L L   S E T S  (-10%)'!M:M,0)</f>
        <v>0</v>
      </c>
      <c r="M2205" s="91"/>
      <c r="N2205" s="90" t="s">
        <v>98</v>
      </c>
      <c r="O2205" s="9">
        <f>_xlfn.XLOOKUP(N2205,'F U L L   S E T S  (-10%)'!T:T,'F U L L   S E T S  (-10%)'!M:M,0)+_xlfn.XLOOKUP(N2205,'H O L D S'!S:S,'H O L D S'!L:L,0)</f>
        <v>0</v>
      </c>
    </row>
    <row r="2206" spans="1:15" hidden="1" x14ac:dyDescent="0.2">
      <c r="A2206" s="95" t="s">
        <v>619</v>
      </c>
      <c r="B2206" s="95">
        <f>_xlfn.XLOOKUP(D2206,'H O L D S'!S:S,'H O L D S'!L:L,0)</f>
        <v>0</v>
      </c>
      <c r="C2206" s="95">
        <f t="shared" si="144"/>
        <v>0</v>
      </c>
      <c r="D2206" s="40" t="s">
        <v>450</v>
      </c>
      <c r="E2206" s="95">
        <f t="shared" si="143"/>
        <v>0</v>
      </c>
      <c r="F2206" s="95">
        <v>10095</v>
      </c>
      <c r="G2206" s="95">
        <f t="shared" si="138"/>
        <v>0</v>
      </c>
      <c r="J2206" s="91" t="s">
        <v>93</v>
      </c>
      <c r="K2206" s="91">
        <f>_xlfn.XLOOKUP(J2206,'F U L L   S E T S  (-10%)'!T:T,'F U L L   S E T S  (-10%)'!M:M,0)</f>
        <v>0</v>
      </c>
      <c r="M2206" s="91"/>
      <c r="N2206" s="90" t="s">
        <v>98</v>
      </c>
      <c r="O2206" s="9">
        <f>_xlfn.XLOOKUP(N2206,'F U L L   S E T S  (-10%)'!T:T,'F U L L   S E T S  (-10%)'!M:M,0)+_xlfn.XLOOKUP(N2206,'H O L D S'!S:S,'H O L D S'!L:L,0)</f>
        <v>0</v>
      </c>
    </row>
    <row r="2207" spans="1:15" hidden="1" x14ac:dyDescent="0.2">
      <c r="A2207" s="95" t="s">
        <v>619</v>
      </c>
      <c r="B2207" s="95">
        <f>_xlfn.XLOOKUP(D2207,'H O L D S'!S:S,'H O L D S'!L:L,0)</f>
        <v>0</v>
      </c>
      <c r="C2207" s="95">
        <f t="shared" si="144"/>
        <v>0</v>
      </c>
      <c r="D2207" s="40" t="s">
        <v>452</v>
      </c>
      <c r="E2207" s="95">
        <f t="shared" si="143"/>
        <v>0</v>
      </c>
      <c r="F2207" s="95">
        <v>10095</v>
      </c>
      <c r="G2207" s="95">
        <f t="shared" si="138"/>
        <v>0</v>
      </c>
      <c r="J2207" s="91" t="s">
        <v>93</v>
      </c>
      <c r="K2207" s="91">
        <f>_xlfn.XLOOKUP(J2207,'F U L L   S E T S  (-10%)'!T:T,'F U L L   S E T S  (-10%)'!M:M,0)</f>
        <v>0</v>
      </c>
      <c r="M2207" s="91"/>
      <c r="N2207" s="90" t="s">
        <v>98</v>
      </c>
      <c r="O2207" s="9">
        <f>_xlfn.XLOOKUP(N2207,'F U L L   S E T S  (-10%)'!T:T,'F U L L   S E T S  (-10%)'!M:M,0)+_xlfn.XLOOKUP(N2207,'H O L D S'!S:S,'H O L D S'!L:L,0)</f>
        <v>0</v>
      </c>
    </row>
    <row r="2208" spans="1:15" hidden="1" x14ac:dyDescent="0.2">
      <c r="A2208" s="95" t="s">
        <v>619</v>
      </c>
      <c r="B2208" s="95">
        <f>_xlfn.XLOOKUP(D2208,'H O L D S'!S:S,'H O L D S'!L:L,0)</f>
        <v>0</v>
      </c>
      <c r="C2208" s="95">
        <f t="shared" si="144"/>
        <v>0</v>
      </c>
      <c r="D2208" s="40" t="s">
        <v>454</v>
      </c>
      <c r="E2208" s="95">
        <f t="shared" si="143"/>
        <v>0</v>
      </c>
      <c r="F2208" s="95">
        <v>10095</v>
      </c>
      <c r="G2208" s="95">
        <f t="shared" si="138"/>
        <v>0</v>
      </c>
      <c r="J2208" s="91" t="s">
        <v>93</v>
      </c>
      <c r="K2208" s="91">
        <f>_xlfn.XLOOKUP(J2208,'F U L L   S E T S  (-10%)'!T:T,'F U L L   S E T S  (-10%)'!M:M,0)</f>
        <v>0</v>
      </c>
      <c r="M2208" s="91"/>
      <c r="N2208" s="90" t="s">
        <v>98</v>
      </c>
      <c r="O2208" s="9">
        <f>_xlfn.XLOOKUP(N2208,'F U L L   S E T S  (-10%)'!T:T,'F U L L   S E T S  (-10%)'!M:M,0)+_xlfn.XLOOKUP(N2208,'H O L D S'!S:S,'H O L D S'!L:L,0)</f>
        <v>0</v>
      </c>
    </row>
    <row r="2209" spans="1:15" hidden="1" x14ac:dyDescent="0.2">
      <c r="A2209" s="95" t="s">
        <v>619</v>
      </c>
      <c r="B2209" s="95">
        <f>_xlfn.XLOOKUP(D2209,'H O L D S'!S:S,'H O L D S'!L:L,0)</f>
        <v>0</v>
      </c>
      <c r="C2209" s="95">
        <f t="shared" si="144"/>
        <v>0</v>
      </c>
      <c r="D2209" s="40" t="s">
        <v>456</v>
      </c>
      <c r="E2209" s="95">
        <f t="shared" si="143"/>
        <v>0</v>
      </c>
      <c r="F2209" s="95">
        <v>10095</v>
      </c>
      <c r="G2209" s="95">
        <f t="shared" si="138"/>
        <v>0</v>
      </c>
      <c r="J2209" s="91" t="s">
        <v>93</v>
      </c>
      <c r="K2209" s="91">
        <f>_xlfn.XLOOKUP(J2209,'F U L L   S E T S  (-10%)'!T:T,'F U L L   S E T S  (-10%)'!M:M,0)</f>
        <v>0</v>
      </c>
      <c r="M2209" s="91"/>
      <c r="N2209" s="90" t="s">
        <v>98</v>
      </c>
      <c r="O2209" s="9">
        <f>_xlfn.XLOOKUP(N2209,'F U L L   S E T S  (-10%)'!T:T,'F U L L   S E T S  (-10%)'!M:M,0)+_xlfn.XLOOKUP(N2209,'H O L D S'!S:S,'H O L D S'!L:L,0)</f>
        <v>0</v>
      </c>
    </row>
    <row r="2210" spans="1:15" hidden="1" x14ac:dyDescent="0.2">
      <c r="A2210" s="95" t="s">
        <v>619</v>
      </c>
      <c r="B2210" s="95">
        <f>_xlfn.XLOOKUP(D2210,'H O L D S'!S:S,'H O L D S'!L:L,0)</f>
        <v>0</v>
      </c>
      <c r="C2210" s="95">
        <f t="shared" si="144"/>
        <v>0</v>
      </c>
      <c r="D2210" s="40" t="s">
        <v>480</v>
      </c>
      <c r="E2210" s="95">
        <f t="shared" si="143"/>
        <v>0</v>
      </c>
      <c r="F2210" s="95">
        <v>10095</v>
      </c>
      <c r="G2210" s="95">
        <f t="shared" si="138"/>
        <v>0</v>
      </c>
      <c r="J2210" s="91" t="s">
        <v>93</v>
      </c>
      <c r="K2210" s="91">
        <f>_xlfn.XLOOKUP(J2210,'F U L L   S E T S  (-10%)'!T:T,'F U L L   S E T S  (-10%)'!M:M,0)</f>
        <v>0</v>
      </c>
      <c r="M2210" s="91"/>
      <c r="N2210" s="90" t="s">
        <v>98</v>
      </c>
      <c r="O2210" s="9">
        <f>_xlfn.XLOOKUP(N2210,'F U L L   S E T S  (-10%)'!T:T,'F U L L   S E T S  (-10%)'!M:M,0)+_xlfn.XLOOKUP(N2210,'H O L D S'!S:S,'H O L D S'!L:L,0)</f>
        <v>0</v>
      </c>
    </row>
    <row r="2211" spans="1:15" x14ac:dyDescent="0.2">
      <c r="A2211" s="161" t="s">
        <v>619</v>
      </c>
      <c r="B2211" s="161">
        <f>_xlfn.XLOOKUP(D2211,'H O L D S'!S:S,'H O L D S'!N:N,0)</f>
        <v>0</v>
      </c>
      <c r="C2211" s="161">
        <f t="shared" ref="C2211:C2215" si="145">SUM(K2211,M2211)</f>
        <v>0</v>
      </c>
      <c r="D2211" s="162" t="s">
        <v>425</v>
      </c>
      <c r="E2211" s="161">
        <f t="shared" si="143"/>
        <v>0</v>
      </c>
      <c r="F2211" s="161">
        <v>10083</v>
      </c>
      <c r="G2211" s="161">
        <f t="shared" si="138"/>
        <v>0</v>
      </c>
      <c r="J2211" s="139" t="s">
        <v>624</v>
      </c>
      <c r="K2211" s="91">
        <f>_xlfn.XLOOKUP(J2211,'F U L L   S E T S  (-10%)'!T:T,'F U L L   S E T S  (-10%)'!O:O,0)+_xlfn.XLOOKUP(J2211,'H O L D S'!S:S,'H O L D S'!N:N,0)</f>
        <v>0</v>
      </c>
      <c r="L2211" s="139" t="s">
        <v>72</v>
      </c>
      <c r="M2211" s="91">
        <f>_xlfn.XLOOKUP(L2211,'F U L L   S E T S  (-10%)'!T:T,'F U L L   S E T S  (-10%)'!O:O,0)</f>
        <v>0</v>
      </c>
    </row>
    <row r="2212" spans="1:15" x14ac:dyDescent="0.2">
      <c r="A2212" s="95" t="s">
        <v>619</v>
      </c>
      <c r="B2212" s="95">
        <f>_xlfn.XLOOKUP(D2212,'H O L D S'!S:S,'H O L D S'!N:N,0)</f>
        <v>0</v>
      </c>
      <c r="C2212" s="95">
        <f t="shared" si="145"/>
        <v>0</v>
      </c>
      <c r="D2212" s="164" t="s">
        <v>427</v>
      </c>
      <c r="E2212" s="95">
        <f t="shared" si="143"/>
        <v>0</v>
      </c>
      <c r="F2212" s="95">
        <v>10083</v>
      </c>
      <c r="G2212" s="95">
        <f t="shared" si="138"/>
        <v>0</v>
      </c>
      <c r="J2212" s="139" t="s">
        <v>624</v>
      </c>
      <c r="K2212" s="91">
        <f>_xlfn.XLOOKUP(J2212,'F U L L   S E T S  (-10%)'!T:T,'F U L L   S E T S  (-10%)'!O:O,0)+_xlfn.XLOOKUP(J2212,'H O L D S'!S:S,'H O L D S'!N:N,0)</f>
        <v>0</v>
      </c>
      <c r="L2212" s="139" t="s">
        <v>72</v>
      </c>
      <c r="M2212" s="91">
        <f>_xlfn.XLOOKUP(L2212,'F U L L   S E T S  (-10%)'!T:T,'F U L L   S E T S  (-10%)'!O:O,0)</f>
        <v>0</v>
      </c>
    </row>
    <row r="2213" spans="1:15" x14ac:dyDescent="0.2">
      <c r="A2213" s="95" t="s">
        <v>619</v>
      </c>
      <c r="B2213" s="95">
        <f>_xlfn.XLOOKUP(D2213,'H O L D S'!S:S,'H O L D S'!N:N,0)</f>
        <v>0</v>
      </c>
      <c r="C2213" s="95">
        <f t="shared" si="145"/>
        <v>0</v>
      </c>
      <c r="D2213" s="164" t="s">
        <v>429</v>
      </c>
      <c r="E2213" s="95">
        <f t="shared" si="143"/>
        <v>0</v>
      </c>
      <c r="F2213" s="95">
        <v>10083</v>
      </c>
      <c r="G2213" s="95">
        <f t="shared" si="138"/>
        <v>0</v>
      </c>
      <c r="J2213" s="139" t="s">
        <v>624</v>
      </c>
      <c r="K2213" s="91">
        <f>_xlfn.XLOOKUP(J2213,'F U L L   S E T S  (-10%)'!T:T,'F U L L   S E T S  (-10%)'!O:O,0)+_xlfn.XLOOKUP(J2213,'H O L D S'!S:S,'H O L D S'!N:N,0)</f>
        <v>0</v>
      </c>
      <c r="L2213" s="139" t="s">
        <v>72</v>
      </c>
      <c r="M2213" s="91">
        <f>_xlfn.XLOOKUP(L2213,'F U L L   S E T S  (-10%)'!T:T,'F U L L   S E T S  (-10%)'!O:O,0)</f>
        <v>0</v>
      </c>
    </row>
    <row r="2214" spans="1:15" x14ac:dyDescent="0.2">
      <c r="A2214" s="95" t="s">
        <v>619</v>
      </c>
      <c r="B2214" s="95">
        <f>_xlfn.XLOOKUP(D2214,'H O L D S'!S:S,'H O L D S'!N:N,0)</f>
        <v>0</v>
      </c>
      <c r="C2214" s="95">
        <f t="shared" si="145"/>
        <v>0</v>
      </c>
      <c r="D2214" s="164" t="s">
        <v>431</v>
      </c>
      <c r="E2214" s="95">
        <f t="shared" si="143"/>
        <v>0</v>
      </c>
      <c r="F2214" s="95">
        <v>10083</v>
      </c>
      <c r="G2214" s="95">
        <f t="shared" si="138"/>
        <v>0</v>
      </c>
      <c r="J2214" s="139" t="s">
        <v>624</v>
      </c>
      <c r="K2214" s="91">
        <f>_xlfn.XLOOKUP(J2214,'F U L L   S E T S  (-10%)'!T:T,'F U L L   S E T S  (-10%)'!O:O,0)+_xlfn.XLOOKUP(J2214,'H O L D S'!S:S,'H O L D S'!N:N,0)</f>
        <v>0</v>
      </c>
      <c r="L2214" s="139" t="s">
        <v>72</v>
      </c>
      <c r="M2214" s="91">
        <f>_xlfn.XLOOKUP(L2214,'F U L L   S E T S  (-10%)'!T:T,'F U L L   S E T S  (-10%)'!O:O,0)</f>
        <v>0</v>
      </c>
    </row>
    <row r="2215" spans="1:15" x14ac:dyDescent="0.2">
      <c r="A2215" s="95" t="s">
        <v>619</v>
      </c>
      <c r="B2215" s="95">
        <f>_xlfn.XLOOKUP(D2215,'H O L D S'!S:S,'H O L D S'!N:N,0)</f>
        <v>0</v>
      </c>
      <c r="C2215" s="95">
        <f t="shared" si="145"/>
        <v>0</v>
      </c>
      <c r="D2215" s="164" t="s">
        <v>433</v>
      </c>
      <c r="E2215" s="95">
        <f t="shared" si="143"/>
        <v>0</v>
      </c>
      <c r="F2215" s="95">
        <v>10083</v>
      </c>
      <c r="G2215" s="95">
        <f t="shared" si="138"/>
        <v>0</v>
      </c>
      <c r="J2215" s="139" t="s">
        <v>624</v>
      </c>
      <c r="K2215" s="91">
        <f>_xlfn.XLOOKUP(J2215,'F U L L   S E T S  (-10%)'!T:T,'F U L L   S E T S  (-10%)'!O:O,0)+_xlfn.XLOOKUP(J2215,'H O L D S'!S:S,'H O L D S'!N:N,0)</f>
        <v>0</v>
      </c>
      <c r="L2215" s="139" t="s">
        <v>72</v>
      </c>
      <c r="M2215" s="91">
        <f>_xlfn.XLOOKUP(L2215,'F U L L   S E T S  (-10%)'!T:T,'F U L L   S E T S  (-10%)'!O:O,0)</f>
        <v>0</v>
      </c>
    </row>
    <row r="2216" spans="1:15" x14ac:dyDescent="0.2">
      <c r="A2216" s="163" t="s">
        <v>619</v>
      </c>
      <c r="B2216" s="163">
        <f>_xlfn.XLOOKUP(D2216,'H O L D S'!S:S,'H O L D S'!N:N,0)</f>
        <v>0</v>
      </c>
      <c r="C2216" s="161">
        <f t="shared" ref="C2216:C2222" si="146">SUM(K2216+M2216+O2216)</f>
        <v>0</v>
      </c>
      <c r="D2216" s="176" t="s">
        <v>446</v>
      </c>
      <c r="E2216" s="161">
        <f t="shared" si="143"/>
        <v>0</v>
      </c>
      <c r="F2216" s="163">
        <v>10083</v>
      </c>
      <c r="G2216" s="161">
        <f t="shared" si="138"/>
        <v>0</v>
      </c>
      <c r="J2216" s="91" t="s">
        <v>93</v>
      </c>
      <c r="K2216" s="91">
        <f>_xlfn.XLOOKUP(J2216,'F U L L   S E T S  (-10%)'!T:T,'F U L L   S E T S  (-10%)'!O:O,0)</f>
        <v>0</v>
      </c>
      <c r="M2216" s="91"/>
      <c r="N2216" s="90" t="s">
        <v>98</v>
      </c>
      <c r="O2216" s="9">
        <f>_xlfn.XLOOKUP(N2216,'F U L L   S E T S  (-10%)'!T:T,'F U L L   S E T S  (-10%)'!O:O,0)+_xlfn.XLOOKUP(N2216,'H O L D S'!S:S,'H O L D S'!N:N,0)</f>
        <v>0</v>
      </c>
    </row>
    <row r="2217" spans="1:15" x14ac:dyDescent="0.2">
      <c r="A2217" s="95" t="s">
        <v>619</v>
      </c>
      <c r="B2217" s="95">
        <f>_xlfn.XLOOKUP(D2217,'H O L D S'!S:S,'H O L D S'!N:N,0)</f>
        <v>0</v>
      </c>
      <c r="C2217" s="95">
        <f t="shared" si="146"/>
        <v>0</v>
      </c>
      <c r="D2217" s="40" t="s">
        <v>448</v>
      </c>
      <c r="E2217" s="95">
        <f t="shared" si="143"/>
        <v>0</v>
      </c>
      <c r="F2217" s="95">
        <v>10083</v>
      </c>
      <c r="G2217" s="95">
        <f t="shared" si="138"/>
        <v>0</v>
      </c>
      <c r="J2217" s="91" t="s">
        <v>93</v>
      </c>
      <c r="K2217" s="91">
        <f>_xlfn.XLOOKUP(J2217,'F U L L   S E T S  (-10%)'!T:T,'F U L L   S E T S  (-10%)'!O:O,0)</f>
        <v>0</v>
      </c>
      <c r="M2217" s="91"/>
      <c r="N2217" s="90" t="s">
        <v>98</v>
      </c>
      <c r="O2217" s="9">
        <f>_xlfn.XLOOKUP(N2217,'F U L L   S E T S  (-10%)'!T:T,'F U L L   S E T S  (-10%)'!O:O,0)+_xlfn.XLOOKUP(N2217,'H O L D S'!S:S,'H O L D S'!N:N,0)</f>
        <v>0</v>
      </c>
    </row>
    <row r="2218" spans="1:15" x14ac:dyDescent="0.2">
      <c r="A2218" s="95" t="s">
        <v>619</v>
      </c>
      <c r="B2218" s="95">
        <f>_xlfn.XLOOKUP(D2218,'H O L D S'!S:S,'H O L D S'!N:N,0)</f>
        <v>0</v>
      </c>
      <c r="C2218" s="95">
        <f t="shared" si="146"/>
        <v>0</v>
      </c>
      <c r="D2218" s="40" t="s">
        <v>450</v>
      </c>
      <c r="E2218" s="95">
        <f t="shared" si="143"/>
        <v>0</v>
      </c>
      <c r="F2218" s="95">
        <v>10083</v>
      </c>
      <c r="G2218" s="95">
        <f t="shared" si="138"/>
        <v>0</v>
      </c>
      <c r="J2218" s="91" t="s">
        <v>93</v>
      </c>
      <c r="K2218" s="91">
        <f>_xlfn.XLOOKUP(J2218,'F U L L   S E T S  (-10%)'!T:T,'F U L L   S E T S  (-10%)'!O:O,0)</f>
        <v>0</v>
      </c>
      <c r="M2218" s="91"/>
      <c r="N2218" s="90" t="s">
        <v>98</v>
      </c>
      <c r="O2218" s="9">
        <f>_xlfn.XLOOKUP(N2218,'F U L L   S E T S  (-10%)'!T:T,'F U L L   S E T S  (-10%)'!O:O,0)+_xlfn.XLOOKUP(N2218,'H O L D S'!S:S,'H O L D S'!N:N,0)</f>
        <v>0</v>
      </c>
    </row>
    <row r="2219" spans="1:15" x14ac:dyDescent="0.2">
      <c r="A2219" s="95" t="s">
        <v>619</v>
      </c>
      <c r="B2219" s="95">
        <f>_xlfn.XLOOKUP(D2219,'H O L D S'!S:S,'H O L D S'!N:N,0)</f>
        <v>0</v>
      </c>
      <c r="C2219" s="95">
        <f t="shared" si="146"/>
        <v>0</v>
      </c>
      <c r="D2219" s="40" t="s">
        <v>452</v>
      </c>
      <c r="E2219" s="95">
        <f t="shared" si="143"/>
        <v>0</v>
      </c>
      <c r="F2219" s="95">
        <v>10083</v>
      </c>
      <c r="G2219" s="95">
        <f t="shared" si="138"/>
        <v>0</v>
      </c>
      <c r="J2219" s="91" t="s">
        <v>93</v>
      </c>
      <c r="K2219" s="91">
        <f>_xlfn.XLOOKUP(J2219,'F U L L   S E T S  (-10%)'!T:T,'F U L L   S E T S  (-10%)'!O:O,0)</f>
        <v>0</v>
      </c>
      <c r="M2219" s="91"/>
      <c r="N2219" s="90" t="s">
        <v>98</v>
      </c>
      <c r="O2219" s="9">
        <f>_xlfn.XLOOKUP(N2219,'F U L L   S E T S  (-10%)'!T:T,'F U L L   S E T S  (-10%)'!O:O,0)+_xlfn.XLOOKUP(N2219,'H O L D S'!S:S,'H O L D S'!N:N,0)</f>
        <v>0</v>
      </c>
    </row>
    <row r="2220" spans="1:15" x14ac:dyDescent="0.2">
      <c r="A2220" s="95" t="s">
        <v>619</v>
      </c>
      <c r="B2220" s="95">
        <f>_xlfn.XLOOKUP(D2220,'H O L D S'!S:S,'H O L D S'!N:N,0)</f>
        <v>0</v>
      </c>
      <c r="C2220" s="95">
        <f t="shared" si="146"/>
        <v>0</v>
      </c>
      <c r="D2220" s="40" t="s">
        <v>454</v>
      </c>
      <c r="E2220" s="95">
        <f t="shared" si="143"/>
        <v>0</v>
      </c>
      <c r="F2220" s="95">
        <v>10083</v>
      </c>
      <c r="G2220" s="95">
        <f t="shared" si="138"/>
        <v>0</v>
      </c>
      <c r="J2220" s="91" t="s">
        <v>93</v>
      </c>
      <c r="K2220" s="91">
        <f>_xlfn.XLOOKUP(J2220,'F U L L   S E T S  (-10%)'!T:T,'F U L L   S E T S  (-10%)'!O:O,0)</f>
        <v>0</v>
      </c>
      <c r="M2220" s="91"/>
      <c r="N2220" s="90" t="s">
        <v>98</v>
      </c>
      <c r="O2220" s="9">
        <f>_xlfn.XLOOKUP(N2220,'F U L L   S E T S  (-10%)'!T:T,'F U L L   S E T S  (-10%)'!O:O,0)+_xlfn.XLOOKUP(N2220,'H O L D S'!S:S,'H O L D S'!N:N,0)</f>
        <v>0</v>
      </c>
    </row>
    <row r="2221" spans="1:15" x14ac:dyDescent="0.2">
      <c r="A2221" s="95" t="s">
        <v>619</v>
      </c>
      <c r="B2221" s="95">
        <f>_xlfn.XLOOKUP(D2221,'H O L D S'!S:S,'H O L D S'!N:N,0)</f>
        <v>0</v>
      </c>
      <c r="C2221" s="95">
        <f t="shared" si="146"/>
        <v>0</v>
      </c>
      <c r="D2221" s="40" t="s">
        <v>456</v>
      </c>
      <c r="E2221" s="95">
        <f t="shared" si="143"/>
        <v>0</v>
      </c>
      <c r="F2221" s="95">
        <v>10083</v>
      </c>
      <c r="G2221" s="95">
        <f t="shared" si="138"/>
        <v>0</v>
      </c>
      <c r="J2221" s="91" t="s">
        <v>93</v>
      </c>
      <c r="K2221" s="91">
        <f>_xlfn.XLOOKUP(J2221,'F U L L   S E T S  (-10%)'!T:T,'F U L L   S E T S  (-10%)'!O:O,0)</f>
        <v>0</v>
      </c>
      <c r="M2221" s="91"/>
      <c r="N2221" s="90" t="s">
        <v>98</v>
      </c>
      <c r="O2221" s="9">
        <f>_xlfn.XLOOKUP(N2221,'F U L L   S E T S  (-10%)'!T:T,'F U L L   S E T S  (-10%)'!O:O,0)+_xlfn.XLOOKUP(N2221,'H O L D S'!S:S,'H O L D S'!N:N,0)</f>
        <v>0</v>
      </c>
    </row>
    <row r="2222" spans="1:15" x14ac:dyDescent="0.2">
      <c r="A2222" s="95" t="s">
        <v>619</v>
      </c>
      <c r="B2222" s="95">
        <f>_xlfn.XLOOKUP(D2222,'H O L D S'!S:S,'H O L D S'!N:N,0)</f>
        <v>0</v>
      </c>
      <c r="C2222" s="95">
        <f t="shared" si="146"/>
        <v>0</v>
      </c>
      <c r="D2222" s="40" t="s">
        <v>480</v>
      </c>
      <c r="E2222" s="95">
        <f t="shared" si="143"/>
        <v>0</v>
      </c>
      <c r="F2222" s="95">
        <v>10083</v>
      </c>
      <c r="G2222" s="95">
        <f t="shared" si="138"/>
        <v>0</v>
      </c>
      <c r="J2222" s="91" t="s">
        <v>93</v>
      </c>
      <c r="K2222" s="91">
        <f>_xlfn.XLOOKUP(J2222,'F U L L   S E T S  (-10%)'!T:T,'F U L L   S E T S  (-10%)'!O:O,0)</f>
        <v>0</v>
      </c>
      <c r="M2222" s="91"/>
      <c r="N2222" s="90" t="s">
        <v>98</v>
      </c>
      <c r="O2222" s="9">
        <f>_xlfn.XLOOKUP(N2222,'F U L L   S E T S  (-10%)'!T:T,'F U L L   S E T S  (-10%)'!O:O,0)+_xlfn.XLOOKUP(N2222,'H O L D S'!S:S,'H O L D S'!N:N,0)</f>
        <v>0</v>
      </c>
    </row>
    <row r="2223" spans="1:15" hidden="1" x14ac:dyDescent="0.2">
      <c r="A2223" s="161" t="s">
        <v>619</v>
      </c>
      <c r="B2223" s="161">
        <f>_xlfn.XLOOKUP(D2223,'H O L D S'!S:S,'H O L D S'!O:O,0)</f>
        <v>0</v>
      </c>
      <c r="C2223" s="161">
        <f t="shared" ref="C2223:C2227" si="147">SUM(K2223,M2223)</f>
        <v>0</v>
      </c>
      <c r="D2223" s="162" t="s">
        <v>425</v>
      </c>
      <c r="E2223" s="161">
        <f t="shared" si="143"/>
        <v>0</v>
      </c>
      <c r="F2223" s="161">
        <v>10082</v>
      </c>
      <c r="G2223" s="161">
        <f t="shared" si="138"/>
        <v>0</v>
      </c>
      <c r="J2223" s="139" t="s">
        <v>624</v>
      </c>
      <c r="K2223" s="91">
        <f>_xlfn.XLOOKUP(J2223,'F U L L   S E T S  (-10%)'!T:T,'F U L L   S E T S  (-10%)'!P:P,0)+_xlfn.XLOOKUP(J2223,'H O L D S'!S:S,'H O L D S'!O:O,0)</f>
        <v>0</v>
      </c>
      <c r="L2223" s="139" t="s">
        <v>72</v>
      </c>
      <c r="M2223" s="91">
        <f>_xlfn.XLOOKUP(L2223,'F U L L   S E T S  (-10%)'!T:T,'F U L L   S E T S  (-10%)'!P:P,0)</f>
        <v>0</v>
      </c>
    </row>
    <row r="2224" spans="1:15" hidden="1" x14ac:dyDescent="0.2">
      <c r="A2224" s="95" t="s">
        <v>619</v>
      </c>
      <c r="B2224" s="95">
        <f>_xlfn.XLOOKUP(D2224,'H O L D S'!S:S,'H O L D S'!O:O,0)</f>
        <v>0</v>
      </c>
      <c r="C2224" s="95">
        <f t="shared" si="147"/>
        <v>0</v>
      </c>
      <c r="D2224" s="164" t="s">
        <v>427</v>
      </c>
      <c r="E2224" s="95">
        <f t="shared" si="143"/>
        <v>0</v>
      </c>
      <c r="F2224" s="95">
        <v>10082</v>
      </c>
      <c r="G2224" s="95">
        <f t="shared" si="138"/>
        <v>0</v>
      </c>
      <c r="J2224" s="139" t="s">
        <v>624</v>
      </c>
      <c r="K2224" s="91">
        <f>_xlfn.XLOOKUP(J2224,'F U L L   S E T S  (-10%)'!T:T,'F U L L   S E T S  (-10%)'!P:P,0)+_xlfn.XLOOKUP(J2224,'H O L D S'!S:S,'H O L D S'!O:O,0)</f>
        <v>0</v>
      </c>
      <c r="L2224" s="139" t="s">
        <v>72</v>
      </c>
      <c r="M2224" s="91">
        <f>_xlfn.XLOOKUP(L2224,'F U L L   S E T S  (-10%)'!T:T,'F U L L   S E T S  (-10%)'!P:P,0)</f>
        <v>0</v>
      </c>
    </row>
    <row r="2225" spans="1:15" hidden="1" x14ac:dyDescent="0.2">
      <c r="A2225" s="95" t="s">
        <v>619</v>
      </c>
      <c r="B2225" s="95">
        <f>_xlfn.XLOOKUP(D2225,'H O L D S'!S:S,'H O L D S'!O:O,0)</f>
        <v>0</v>
      </c>
      <c r="C2225" s="95">
        <f t="shared" si="147"/>
        <v>0</v>
      </c>
      <c r="D2225" s="164" t="s">
        <v>429</v>
      </c>
      <c r="E2225" s="95">
        <f t="shared" si="143"/>
        <v>0</v>
      </c>
      <c r="F2225" s="95">
        <v>10082</v>
      </c>
      <c r="G2225" s="95">
        <f t="shared" si="138"/>
        <v>0</v>
      </c>
      <c r="J2225" s="139" t="s">
        <v>624</v>
      </c>
      <c r="K2225" s="91">
        <f>_xlfn.XLOOKUP(J2225,'F U L L   S E T S  (-10%)'!T:T,'F U L L   S E T S  (-10%)'!P:P,0)+_xlfn.XLOOKUP(J2225,'H O L D S'!S:S,'H O L D S'!O:O,0)</f>
        <v>0</v>
      </c>
      <c r="L2225" s="139" t="s">
        <v>72</v>
      </c>
      <c r="M2225" s="91">
        <f>_xlfn.XLOOKUP(L2225,'F U L L   S E T S  (-10%)'!T:T,'F U L L   S E T S  (-10%)'!P:P,0)</f>
        <v>0</v>
      </c>
    </row>
    <row r="2226" spans="1:15" hidden="1" x14ac:dyDescent="0.2">
      <c r="A2226" s="95" t="s">
        <v>619</v>
      </c>
      <c r="B2226" s="95">
        <f>_xlfn.XLOOKUP(D2226,'H O L D S'!S:S,'H O L D S'!O:O,0)</f>
        <v>0</v>
      </c>
      <c r="C2226" s="95">
        <f t="shared" si="147"/>
        <v>0</v>
      </c>
      <c r="D2226" s="164" t="s">
        <v>431</v>
      </c>
      <c r="E2226" s="95">
        <f t="shared" si="143"/>
        <v>0</v>
      </c>
      <c r="F2226" s="95">
        <v>10082</v>
      </c>
      <c r="G2226" s="95">
        <f t="shared" si="138"/>
        <v>0</v>
      </c>
      <c r="J2226" s="139" t="s">
        <v>624</v>
      </c>
      <c r="K2226" s="91">
        <f>_xlfn.XLOOKUP(J2226,'F U L L   S E T S  (-10%)'!T:T,'F U L L   S E T S  (-10%)'!P:P,0)+_xlfn.XLOOKUP(J2226,'H O L D S'!S:S,'H O L D S'!O:O,0)</f>
        <v>0</v>
      </c>
      <c r="L2226" s="139" t="s">
        <v>72</v>
      </c>
      <c r="M2226" s="91">
        <f>_xlfn.XLOOKUP(L2226,'F U L L   S E T S  (-10%)'!T:T,'F U L L   S E T S  (-10%)'!P:P,0)</f>
        <v>0</v>
      </c>
    </row>
    <row r="2227" spans="1:15" hidden="1" x14ac:dyDescent="0.2">
      <c r="A2227" s="95" t="s">
        <v>619</v>
      </c>
      <c r="B2227" s="95">
        <f>_xlfn.XLOOKUP(D2227,'H O L D S'!S:S,'H O L D S'!O:O,0)</f>
        <v>0</v>
      </c>
      <c r="C2227" s="95">
        <f t="shared" si="147"/>
        <v>0</v>
      </c>
      <c r="D2227" s="164" t="s">
        <v>433</v>
      </c>
      <c r="E2227" s="95">
        <f t="shared" si="143"/>
        <v>0</v>
      </c>
      <c r="F2227" s="95">
        <v>10082</v>
      </c>
      <c r="G2227" s="95">
        <f t="shared" si="138"/>
        <v>0</v>
      </c>
      <c r="J2227" s="139" t="s">
        <v>624</v>
      </c>
      <c r="K2227" s="91">
        <f>_xlfn.XLOOKUP(J2227,'F U L L   S E T S  (-10%)'!T:T,'F U L L   S E T S  (-10%)'!P:P,0)+_xlfn.XLOOKUP(J2227,'H O L D S'!S:S,'H O L D S'!O:O,0)</f>
        <v>0</v>
      </c>
      <c r="L2227" s="139" t="s">
        <v>72</v>
      </c>
      <c r="M2227" s="91">
        <f>_xlfn.XLOOKUP(L2227,'F U L L   S E T S  (-10%)'!T:T,'F U L L   S E T S  (-10%)'!P:P,0)</f>
        <v>0</v>
      </c>
    </row>
    <row r="2228" spans="1:15" hidden="1" x14ac:dyDescent="0.2">
      <c r="A2228" s="163" t="s">
        <v>619</v>
      </c>
      <c r="B2228" s="163">
        <f>_xlfn.XLOOKUP(D2228,'H O L D S'!S:S,'H O L D S'!O:O,0)</f>
        <v>0</v>
      </c>
      <c r="C2228" s="161">
        <f t="shared" ref="C2228:C2234" si="148">SUM(K2228+M2228+O2228)</f>
        <v>0</v>
      </c>
      <c r="D2228" s="176" t="s">
        <v>446</v>
      </c>
      <c r="E2228" s="161">
        <f t="shared" si="143"/>
        <v>0</v>
      </c>
      <c r="F2228" s="163">
        <v>10082</v>
      </c>
      <c r="G2228" s="163">
        <f t="shared" si="138"/>
        <v>0</v>
      </c>
      <c r="J2228" s="91" t="s">
        <v>93</v>
      </c>
      <c r="K2228" s="5">
        <f>_xlfn.XLOOKUP(J2228,'F U L L   S E T S  (-10%)'!T:T,'F U L L   S E T S  (-10%)'!P:P,0)</f>
        <v>0</v>
      </c>
      <c r="N2228" s="90" t="s">
        <v>98</v>
      </c>
      <c r="O2228" s="9">
        <f>_xlfn.XLOOKUP(N2228,'F U L L   S E T S  (-10%)'!T:T,'F U L L   S E T S  (-10%)'!P:P,0)+_xlfn.XLOOKUP(N2228,'H O L D S'!S:S,'H O L D S'!O:O,0)</f>
        <v>0</v>
      </c>
    </row>
    <row r="2229" spans="1:15" hidden="1" x14ac:dyDescent="0.2">
      <c r="A2229" s="95" t="s">
        <v>619</v>
      </c>
      <c r="B2229" s="95">
        <f>_xlfn.XLOOKUP(D2229,'H O L D S'!S:S,'H O L D S'!O:O,0)</f>
        <v>0</v>
      </c>
      <c r="C2229" s="95">
        <f t="shared" si="148"/>
        <v>0</v>
      </c>
      <c r="D2229" s="40" t="s">
        <v>448</v>
      </c>
      <c r="E2229" s="95">
        <f t="shared" si="143"/>
        <v>0</v>
      </c>
      <c r="F2229" s="95">
        <v>10082</v>
      </c>
      <c r="G2229" s="95">
        <f t="shared" si="138"/>
        <v>0</v>
      </c>
      <c r="J2229" s="91" t="s">
        <v>93</v>
      </c>
      <c r="K2229" s="5">
        <f>_xlfn.XLOOKUP(J2229,'F U L L   S E T S  (-10%)'!T:T,'F U L L   S E T S  (-10%)'!P:P,0)</f>
        <v>0</v>
      </c>
      <c r="N2229" s="90" t="s">
        <v>98</v>
      </c>
      <c r="O2229" s="9">
        <f>_xlfn.XLOOKUP(N2229,'F U L L   S E T S  (-10%)'!T:T,'F U L L   S E T S  (-10%)'!P:P,0)+_xlfn.XLOOKUP(N2229,'H O L D S'!S:S,'H O L D S'!O:O,0)</f>
        <v>0</v>
      </c>
    </row>
    <row r="2230" spans="1:15" hidden="1" x14ac:dyDescent="0.2">
      <c r="A2230" s="95" t="s">
        <v>619</v>
      </c>
      <c r="B2230" s="95">
        <f>_xlfn.XLOOKUP(D2230,'H O L D S'!S:S,'H O L D S'!O:O,0)</f>
        <v>0</v>
      </c>
      <c r="C2230" s="95">
        <f t="shared" si="148"/>
        <v>0</v>
      </c>
      <c r="D2230" s="40" t="s">
        <v>450</v>
      </c>
      <c r="E2230" s="95">
        <f t="shared" si="143"/>
        <v>0</v>
      </c>
      <c r="F2230" s="95">
        <v>10082</v>
      </c>
      <c r="G2230" s="95">
        <f t="shared" si="138"/>
        <v>0</v>
      </c>
      <c r="J2230" s="91" t="s">
        <v>93</v>
      </c>
      <c r="K2230" s="5">
        <f>_xlfn.XLOOKUP(J2230,'F U L L   S E T S  (-10%)'!T:T,'F U L L   S E T S  (-10%)'!P:P,0)</f>
        <v>0</v>
      </c>
      <c r="N2230" s="90" t="s">
        <v>98</v>
      </c>
      <c r="O2230" s="9">
        <f>_xlfn.XLOOKUP(N2230,'F U L L   S E T S  (-10%)'!T:T,'F U L L   S E T S  (-10%)'!P:P,0)+_xlfn.XLOOKUP(N2230,'H O L D S'!S:S,'H O L D S'!O:O,0)</f>
        <v>0</v>
      </c>
    </row>
    <row r="2231" spans="1:15" hidden="1" x14ac:dyDescent="0.2">
      <c r="A2231" s="95" t="s">
        <v>619</v>
      </c>
      <c r="B2231" s="95">
        <f>_xlfn.XLOOKUP(D2231,'H O L D S'!S:S,'H O L D S'!O:O,0)</f>
        <v>0</v>
      </c>
      <c r="C2231" s="95">
        <f t="shared" si="148"/>
        <v>0</v>
      </c>
      <c r="D2231" s="40" t="s">
        <v>452</v>
      </c>
      <c r="E2231" s="95">
        <f t="shared" si="143"/>
        <v>0</v>
      </c>
      <c r="F2231" s="95">
        <v>10082</v>
      </c>
      <c r="G2231" s="95">
        <f t="shared" si="138"/>
        <v>0</v>
      </c>
      <c r="J2231" s="91" t="s">
        <v>93</v>
      </c>
      <c r="K2231" s="5">
        <f>_xlfn.XLOOKUP(J2231,'F U L L   S E T S  (-10%)'!T:T,'F U L L   S E T S  (-10%)'!P:P,0)</f>
        <v>0</v>
      </c>
      <c r="N2231" s="90" t="s">
        <v>98</v>
      </c>
      <c r="O2231" s="9">
        <f>_xlfn.XLOOKUP(N2231,'F U L L   S E T S  (-10%)'!T:T,'F U L L   S E T S  (-10%)'!P:P,0)+_xlfn.XLOOKUP(N2231,'H O L D S'!S:S,'H O L D S'!O:O,0)</f>
        <v>0</v>
      </c>
    </row>
    <row r="2232" spans="1:15" hidden="1" x14ac:dyDescent="0.2">
      <c r="A2232" s="95" t="s">
        <v>619</v>
      </c>
      <c r="B2232" s="95">
        <f>_xlfn.XLOOKUP(D2232,'H O L D S'!S:S,'H O L D S'!O:O,0)</f>
        <v>0</v>
      </c>
      <c r="C2232" s="95">
        <f t="shared" si="148"/>
        <v>0</v>
      </c>
      <c r="D2232" s="40" t="s">
        <v>454</v>
      </c>
      <c r="E2232" s="95">
        <f t="shared" si="143"/>
        <v>0</v>
      </c>
      <c r="F2232" s="95">
        <v>10082</v>
      </c>
      <c r="G2232" s="95">
        <f t="shared" si="138"/>
        <v>0</v>
      </c>
      <c r="J2232" s="91" t="s">
        <v>93</v>
      </c>
      <c r="K2232" s="5">
        <f>_xlfn.XLOOKUP(J2232,'F U L L   S E T S  (-10%)'!T:T,'F U L L   S E T S  (-10%)'!P:P,0)</f>
        <v>0</v>
      </c>
      <c r="N2232" s="90" t="s">
        <v>98</v>
      </c>
      <c r="O2232" s="9">
        <f>_xlfn.XLOOKUP(N2232,'F U L L   S E T S  (-10%)'!T:T,'F U L L   S E T S  (-10%)'!P:P,0)+_xlfn.XLOOKUP(N2232,'H O L D S'!S:S,'H O L D S'!O:O,0)</f>
        <v>0</v>
      </c>
    </row>
    <row r="2233" spans="1:15" hidden="1" x14ac:dyDescent="0.2">
      <c r="A2233" s="95" t="s">
        <v>619</v>
      </c>
      <c r="B2233" s="95">
        <f>_xlfn.XLOOKUP(D2233,'H O L D S'!S:S,'H O L D S'!O:O,0)</f>
        <v>0</v>
      </c>
      <c r="C2233" s="95">
        <f t="shared" si="148"/>
        <v>0</v>
      </c>
      <c r="D2233" s="40" t="s">
        <v>456</v>
      </c>
      <c r="E2233" s="95">
        <f t="shared" si="143"/>
        <v>0</v>
      </c>
      <c r="F2233" s="95">
        <v>10082</v>
      </c>
      <c r="G2233" s="95">
        <f t="shared" si="138"/>
        <v>0</v>
      </c>
      <c r="J2233" s="91" t="s">
        <v>93</v>
      </c>
      <c r="K2233" s="5">
        <f>_xlfn.XLOOKUP(J2233,'F U L L   S E T S  (-10%)'!T:T,'F U L L   S E T S  (-10%)'!P:P,0)</f>
        <v>0</v>
      </c>
      <c r="N2233" s="90" t="s">
        <v>98</v>
      </c>
      <c r="O2233" s="9">
        <f>_xlfn.XLOOKUP(N2233,'F U L L   S E T S  (-10%)'!T:T,'F U L L   S E T S  (-10%)'!P:P,0)+_xlfn.XLOOKUP(N2233,'H O L D S'!S:S,'H O L D S'!O:O,0)</f>
        <v>0</v>
      </c>
    </row>
    <row r="2234" spans="1:15" hidden="1" x14ac:dyDescent="0.2">
      <c r="A2234" s="95" t="s">
        <v>619</v>
      </c>
      <c r="B2234" s="95">
        <f>_xlfn.XLOOKUP(D2234,'H O L D S'!S:S,'H O L D S'!O:O,0)</f>
        <v>0</v>
      </c>
      <c r="C2234" s="95">
        <f t="shared" si="148"/>
        <v>0</v>
      </c>
      <c r="D2234" s="40" t="s">
        <v>480</v>
      </c>
      <c r="E2234" s="95">
        <f t="shared" si="143"/>
        <v>0</v>
      </c>
      <c r="F2234" s="95">
        <v>10082</v>
      </c>
      <c r="G2234" s="95">
        <f t="shared" si="138"/>
        <v>0</v>
      </c>
      <c r="J2234" s="91" t="s">
        <v>93</v>
      </c>
      <c r="K2234" s="5">
        <f>_xlfn.XLOOKUP(J2234,'F U L L   S E T S  (-10%)'!T:T,'F U L L   S E T S  (-10%)'!P:P,0)</f>
        <v>0</v>
      </c>
      <c r="N2234" s="90" t="s">
        <v>98</v>
      </c>
      <c r="O2234" s="9">
        <f>_xlfn.XLOOKUP(N2234,'F U L L   S E T S  (-10%)'!T:T,'F U L L   S E T S  (-10%)'!P:P,0)+_xlfn.XLOOKUP(N2234,'H O L D S'!S:S,'H O L D S'!O:O,0)</f>
        <v>0</v>
      </c>
    </row>
    <row r="2235" spans="1:15" x14ac:dyDescent="0.2">
      <c r="J2235" s="91"/>
    </row>
  </sheetData>
  <sheetProtection selectLockedCells="1" autoFilter="0"/>
  <autoFilter ref="A1:R2234" xr:uid="{33925940-CE47-FE4C-8F4A-F3DEA0801E71}">
    <filterColumn colId="4">
      <filters>
        <filter val="1"/>
        <filter val="2"/>
        <filter val="3"/>
      </filters>
    </filterColumn>
  </autoFilter>
  <phoneticPr fontId="24" type="noConversion"/>
  <pageMargins left="0.7" right="0.7" top="0.75" bottom="0.75" header="0.3" footer="0.3"/>
  <pageSetup paperSize="9" scale="42"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74D4-F399-9946-9FC3-391E6C67B730}">
  <sheetPr>
    <tabColor theme="0" tint="-0.14999847407452621"/>
    <pageSetUpPr autoPageBreaks="0" fitToPage="1"/>
  </sheetPr>
  <dimension ref="A1:M2453"/>
  <sheetViews>
    <sheetView topLeftCell="A2424" zoomScale="85" zoomScaleNormal="100" workbookViewId="0">
      <selection activeCell="B2455" sqref="B2455"/>
    </sheetView>
  </sheetViews>
  <sheetFormatPr baseColWidth="10" defaultColWidth="10.83203125" defaultRowHeight="19" x14ac:dyDescent="0.2"/>
  <cols>
    <col min="1" max="1" width="13" style="95" customWidth="1"/>
    <col min="2" max="2" width="32.33203125" style="95" customWidth="1"/>
    <col min="3" max="4" width="16.1640625" style="95" customWidth="1"/>
    <col min="5" max="5" width="32.33203125" style="95" customWidth="1"/>
    <col min="6" max="6" width="13.1640625" style="5" hidden="1" customWidth="1"/>
    <col min="7" max="7" width="15.6640625" style="1" hidden="1" customWidth="1"/>
    <col min="8" max="8" width="15.1640625" style="1" hidden="1" customWidth="1"/>
    <col min="9" max="9" width="11.33203125" style="1" hidden="1" customWidth="1"/>
    <col min="10" max="10" width="15.6640625" style="1" hidden="1" customWidth="1"/>
    <col min="11" max="11" width="11.5" style="1" hidden="1" customWidth="1"/>
    <col min="12" max="12" width="14.6640625" style="1" hidden="1" customWidth="1"/>
    <col min="13" max="13" width="13" style="1" hidden="1" customWidth="1"/>
    <col min="14" max="16384" width="10.83203125" style="1"/>
  </cols>
  <sheetData>
    <row r="1" spans="1:13" ht="49" customHeight="1" x14ac:dyDescent="0.2">
      <c r="A1" s="95" t="s">
        <v>612</v>
      </c>
      <c r="B1" s="95" t="s">
        <v>614</v>
      </c>
      <c r="C1" s="95" t="s">
        <v>615</v>
      </c>
      <c r="D1" s="95" t="s">
        <v>616</v>
      </c>
      <c r="E1" s="95" t="s">
        <v>614</v>
      </c>
      <c r="F1" s="91"/>
      <c r="G1" s="91"/>
      <c r="H1" s="91"/>
      <c r="I1" s="91"/>
      <c r="J1" s="91"/>
      <c r="K1" s="91"/>
      <c r="L1" s="91"/>
      <c r="M1" s="91"/>
    </row>
    <row r="2" spans="1:13" s="4" customFormat="1" ht="15.75" customHeight="1" x14ac:dyDescent="0.2">
      <c r="A2" s="161">
        <f>_xlfn.XLOOKUP(E2,'M A C R O S'!R:R,'M A C R O S'!D:D,0)</f>
        <v>0</v>
      </c>
      <c r="B2" s="161" t="str">
        <f>E2&amp;"-"&amp;D2</f>
        <v>UH.VM.00084-10124</v>
      </c>
      <c r="C2" s="161">
        <f>SUM(A2:A2)</f>
        <v>0</v>
      </c>
      <c r="D2" s="161">
        <v>10124</v>
      </c>
      <c r="E2" s="161" t="s">
        <v>171</v>
      </c>
      <c r="F2" s="91" t="s">
        <v>77</v>
      </c>
      <c r="G2" s="95">
        <f>_xlfn.XLOOKUP(F2,'F U L L   S E T S  (-10%)'!T:T,'F U L L   S E T S  (-10%)'!E:E,0)+_xlfn.XLOOKUP(F2,'M A C R O S'!R:R,'M A C R O S'!D:D,0)</f>
        <v>0</v>
      </c>
      <c r="H2" s="91" t="s">
        <v>81</v>
      </c>
      <c r="I2" s="95">
        <f>_xlfn.XLOOKUP(H2,'F U L L   S E T S  (-10%)'!T:T,'F U L L   S E T S  (-10%)'!E:E,0)+_xlfn.XLOOKUP(H2,'M A C R O S'!R:R,'M A C R O S'!D:D,0)</f>
        <v>0</v>
      </c>
      <c r="J2" s="95"/>
      <c r="K2" s="91"/>
      <c r="L2" s="91" t="s">
        <v>79</v>
      </c>
      <c r="M2" s="95">
        <f>_xlfn.XLOOKUP(L2,'F U L L   S E T S  (-10%)'!T:T,'F U L L   S E T S  (-10%)'!E:E,0)+_xlfn.XLOOKUP(L2,'M A C R O S'!R:R,'M A C R O S'!D:D,0)</f>
        <v>0</v>
      </c>
    </row>
    <row r="3" spans="1:13" ht="15.75" customHeight="1" x14ac:dyDescent="0.2">
      <c r="A3" s="95">
        <f>_xlfn.XLOOKUP(E3,'M A C R O S'!R:R,'M A C R O S'!D:D,0)</f>
        <v>0</v>
      </c>
      <c r="B3" s="161" t="str">
        <f t="shared" ref="B3:B66" si="0">E3&amp;"-"&amp;D3</f>
        <v>UH.VM.00085-10124</v>
      </c>
      <c r="C3" s="95">
        <f>SUM(A3:A3)</f>
        <v>0</v>
      </c>
      <c r="D3" s="95">
        <v>10124</v>
      </c>
      <c r="E3" s="95" t="s">
        <v>173</v>
      </c>
      <c r="F3" s="91" t="s">
        <v>77</v>
      </c>
      <c r="G3" s="95">
        <f>_xlfn.XLOOKUP(F3,'F U L L   S E T S  (-10%)'!T:T,'F U L L   S E T S  (-10%)'!E:E,0)+_xlfn.XLOOKUP(F3,'M A C R O S'!R:R,'M A C R O S'!D:D,0)</f>
        <v>0</v>
      </c>
      <c r="H3" s="95"/>
      <c r="I3" s="95"/>
      <c r="J3" s="91" t="s">
        <v>83</v>
      </c>
      <c r="K3" s="95">
        <f>_xlfn.XLOOKUP(J3,'F U L L   S E T S  (-10%)'!T:T,'F U L L   S E T S  (-10%)'!E:E,0)+_xlfn.XLOOKUP(J3,'M A C R O S'!R:R,'M A C R O S'!D:D,0)</f>
        <v>0</v>
      </c>
      <c r="L3" s="91" t="s">
        <v>79</v>
      </c>
      <c r="M3" s="95">
        <f>_xlfn.XLOOKUP(L3,'F U L L   S E T S  (-10%)'!T:T,'F U L L   S E T S  (-10%)'!E:E,0)+_xlfn.XLOOKUP(L3,'M A C R O S'!R:R,'M A C R O S'!D:D,0)</f>
        <v>0</v>
      </c>
    </row>
    <row r="4" spans="1:13" ht="22" customHeight="1" x14ac:dyDescent="0.2">
      <c r="A4" s="95">
        <f>_xlfn.XLOOKUP(E4,'M A C R O S'!R:R,'M A C R O S'!D:D,0)</f>
        <v>0</v>
      </c>
      <c r="B4" s="161" t="str">
        <f t="shared" si="0"/>
        <v>UH.VM.00086-10124</v>
      </c>
      <c r="C4" s="95">
        <f>SUM(A4:A4)</f>
        <v>0</v>
      </c>
      <c r="D4" s="95">
        <v>10124</v>
      </c>
      <c r="E4" s="95" t="s">
        <v>175</v>
      </c>
      <c r="F4" s="91" t="s">
        <v>77</v>
      </c>
      <c r="G4" s="95">
        <f>_xlfn.XLOOKUP(F4,'F U L L   S E T S  (-10%)'!T:T,'F U L L   S E T S  (-10%)'!E:E,0)+_xlfn.XLOOKUP(F4,'M A C R O S'!R:R,'M A C R O S'!D:D,0)</f>
        <v>0</v>
      </c>
      <c r="H4" s="91" t="s">
        <v>81</v>
      </c>
      <c r="I4" s="95">
        <f>_xlfn.XLOOKUP(H4,'F U L L   S E T S  (-10%)'!T:T,'F U L L   S E T S  (-10%)'!E:E,0)+_xlfn.XLOOKUP(H4,'M A C R O S'!R:R,'M A C R O S'!D:D,0)</f>
        <v>0</v>
      </c>
      <c r="J4" s="95"/>
      <c r="K4" s="95"/>
      <c r="L4" s="91" t="s">
        <v>79</v>
      </c>
      <c r="M4" s="95">
        <f>_xlfn.XLOOKUP(L4,'F U L L   S E T S  (-10%)'!T:T,'F U L L   S E T S  (-10%)'!E:E,0)+_xlfn.XLOOKUP(L4,'M A C R O S'!R:R,'M A C R O S'!D:D,0)</f>
        <v>0</v>
      </c>
    </row>
    <row r="5" spans="1:13" s="5" customFormat="1" ht="22" customHeight="1" x14ac:dyDescent="0.2">
      <c r="A5" s="95">
        <f>_xlfn.XLOOKUP(E5,'M A C R O S'!R:R,'M A C R O S'!D:D,0)</f>
        <v>0</v>
      </c>
      <c r="B5" s="161" t="str">
        <f t="shared" si="0"/>
        <v>UH.VM.00087-10124</v>
      </c>
      <c r="C5" s="95">
        <f>SUM(A5:A5)</f>
        <v>0</v>
      </c>
      <c r="D5" s="95">
        <v>10124</v>
      </c>
      <c r="E5" s="95" t="s">
        <v>177</v>
      </c>
      <c r="F5" s="91" t="s">
        <v>77</v>
      </c>
      <c r="G5" s="95">
        <f>_xlfn.XLOOKUP(F5,'F U L L   S E T S  (-10%)'!T:T,'F U L L   S E T S  (-10%)'!E:E,0)+_xlfn.XLOOKUP(F5,'M A C R O S'!R:R,'M A C R O S'!D:D,0)</f>
        <v>0</v>
      </c>
      <c r="H5" s="91" t="s">
        <v>81</v>
      </c>
      <c r="I5" s="95">
        <f>_xlfn.XLOOKUP(H5,'F U L L   S E T S  (-10%)'!T:T,'F U L L   S E T S  (-10%)'!E:E,0)+_xlfn.XLOOKUP(H5,'M A C R O S'!R:R,'M A C R O S'!D:D,0)</f>
        <v>0</v>
      </c>
      <c r="J5" s="95"/>
      <c r="K5" s="95"/>
      <c r="L5" s="91" t="s">
        <v>79</v>
      </c>
      <c r="M5" s="95">
        <f>_xlfn.XLOOKUP(L5,'F U L L   S E T S  (-10%)'!T:T,'F U L L   S E T S  (-10%)'!E:E,0)+_xlfn.XLOOKUP(L5,'M A C R O S'!R:R,'M A C R O S'!D:D,0)</f>
        <v>0</v>
      </c>
    </row>
    <row r="6" spans="1:13" ht="22" customHeight="1" x14ac:dyDescent="0.2">
      <c r="A6" s="95">
        <f>_xlfn.XLOOKUP(E6,'M A C R O S'!R:R,'M A C R O S'!D:D,0)</f>
        <v>0</v>
      </c>
      <c r="B6" s="161" t="str">
        <f t="shared" si="0"/>
        <v>UH.VM.00088-10124</v>
      </c>
      <c r="C6" s="95">
        <f>SUM(A6:A6)</f>
        <v>0</v>
      </c>
      <c r="D6" s="95">
        <v>10124</v>
      </c>
      <c r="E6" s="95" t="s">
        <v>179</v>
      </c>
      <c r="F6" s="91" t="s">
        <v>77</v>
      </c>
      <c r="G6" s="95">
        <f>_xlfn.XLOOKUP(F6,'F U L L   S E T S  (-10%)'!T:T,'F U L L   S E T S  (-10%)'!E:E,0)+_xlfn.XLOOKUP(F6,'M A C R O S'!R:R,'M A C R O S'!D:D,0)</f>
        <v>0</v>
      </c>
      <c r="H6" s="95"/>
      <c r="I6" s="95"/>
      <c r="J6" s="91" t="s">
        <v>83</v>
      </c>
      <c r="K6" s="95">
        <f>_xlfn.XLOOKUP(J6,'F U L L   S E T S  (-10%)'!T:T,'F U L L   S E T S  (-10%)'!E:E,0)+_xlfn.XLOOKUP(J6,'M A C R O S'!R:R,'M A C R O S'!D:D,0)</f>
        <v>0</v>
      </c>
      <c r="L6" s="91" t="s">
        <v>79</v>
      </c>
      <c r="M6" s="95">
        <f>_xlfn.XLOOKUP(L6,'F U L L   S E T S  (-10%)'!T:T,'F U L L   S E T S  (-10%)'!E:E,0)+_xlfn.XLOOKUP(L6,'M A C R O S'!R:R,'M A C R O S'!D:D,0)</f>
        <v>0</v>
      </c>
    </row>
    <row r="7" spans="1:13" s="5" customFormat="1" ht="22" customHeight="1" x14ac:dyDescent="0.2">
      <c r="A7" s="95">
        <f>_xlfn.XLOOKUP(E7,'M A C R O S'!R:R,'M A C R O S'!D:D,0)</f>
        <v>0</v>
      </c>
      <c r="B7" s="161" t="str">
        <f t="shared" si="0"/>
        <v>UH.VM.00089-10124</v>
      </c>
      <c r="C7" s="95">
        <f>SUM(A7:A7)</f>
        <v>0</v>
      </c>
      <c r="D7" s="95">
        <v>10124</v>
      </c>
      <c r="E7" s="95" t="s">
        <v>181</v>
      </c>
      <c r="F7" s="91" t="s">
        <v>77</v>
      </c>
      <c r="G7" s="95">
        <f>_xlfn.XLOOKUP(F7,'F U L L   S E T S  (-10%)'!T:T,'F U L L   S E T S  (-10%)'!E:E,0)+_xlfn.XLOOKUP(F7,'M A C R O S'!R:R,'M A C R O S'!D:D,0)</f>
        <v>0</v>
      </c>
      <c r="H7" s="95"/>
      <c r="I7" s="95"/>
      <c r="J7" s="91" t="s">
        <v>83</v>
      </c>
      <c r="K7" s="95">
        <f>_xlfn.XLOOKUP(J7,'F U L L   S E T S  (-10%)'!T:T,'F U L L   S E T S  (-10%)'!E:E,0)+_xlfn.XLOOKUP(J7,'M A C R O S'!R:R,'M A C R O S'!D:D,0)</f>
        <v>0</v>
      </c>
      <c r="L7" s="91" t="s">
        <v>79</v>
      </c>
      <c r="M7" s="95">
        <f>_xlfn.XLOOKUP(L7,'F U L L   S E T S  (-10%)'!T:T,'F U L L   S E T S  (-10%)'!E:E,0)+_xlfn.XLOOKUP(L7,'M A C R O S'!R:R,'M A C R O S'!D:D,0)</f>
        <v>0</v>
      </c>
    </row>
    <row r="8" spans="1:13" ht="22" customHeight="1" x14ac:dyDescent="0.2">
      <c r="A8" s="95">
        <f>_xlfn.XLOOKUP(E8,'M A C R O S'!R:R,'M A C R O S'!D:D,0)</f>
        <v>0</v>
      </c>
      <c r="B8" s="161" t="str">
        <f t="shared" si="0"/>
        <v>UH.VM.00090-10124</v>
      </c>
      <c r="C8" s="95">
        <f>SUM(A8:A8)</f>
        <v>0</v>
      </c>
      <c r="D8" s="95">
        <v>10124</v>
      </c>
      <c r="E8" s="95" t="s">
        <v>183</v>
      </c>
      <c r="F8" s="91" t="s">
        <v>77</v>
      </c>
      <c r="G8" s="95">
        <f>_xlfn.XLOOKUP(F8,'F U L L   S E T S  (-10%)'!T:T,'F U L L   S E T S  (-10%)'!E:E,0)+_xlfn.XLOOKUP(F8,'M A C R O S'!R:R,'M A C R O S'!D:D,0)</f>
        <v>0</v>
      </c>
      <c r="H8" s="91" t="s">
        <v>81</v>
      </c>
      <c r="I8" s="95">
        <f>_xlfn.XLOOKUP(H8,'F U L L   S E T S  (-10%)'!T:T,'F U L L   S E T S  (-10%)'!E:E,0)+_xlfn.XLOOKUP(H8,'M A C R O S'!R:R,'M A C R O S'!D:D,0)</f>
        <v>0</v>
      </c>
      <c r="J8" s="95"/>
      <c r="K8" s="95"/>
      <c r="L8" s="91" t="s">
        <v>79</v>
      </c>
      <c r="M8" s="95">
        <f>_xlfn.XLOOKUP(L8,'F U L L   S E T S  (-10%)'!T:T,'F U L L   S E T S  (-10%)'!E:E,0)+_xlfn.XLOOKUP(L8,'M A C R O S'!R:R,'M A C R O S'!D:D,0)</f>
        <v>0</v>
      </c>
    </row>
    <row r="9" spans="1:13" ht="16" x14ac:dyDescent="0.2">
      <c r="A9" s="95">
        <f>_xlfn.XLOOKUP(E9,'M A C R O S'!R:R,'M A C R O S'!D:D,0)</f>
        <v>0</v>
      </c>
      <c r="B9" s="161" t="str">
        <f t="shared" si="0"/>
        <v>UH.VM.00091-10124</v>
      </c>
      <c r="C9" s="95">
        <f>SUM(A9:A9)</f>
        <v>0</v>
      </c>
      <c r="D9" s="95">
        <v>10124</v>
      </c>
      <c r="E9" s="95" t="s">
        <v>185</v>
      </c>
      <c r="F9" s="91" t="s">
        <v>77</v>
      </c>
      <c r="G9" s="95">
        <f>_xlfn.XLOOKUP(F9,'F U L L   S E T S  (-10%)'!T:T,'F U L L   S E T S  (-10%)'!E:E,0)+_xlfn.XLOOKUP(F9,'M A C R O S'!R:R,'M A C R O S'!D:D,0)</f>
        <v>0</v>
      </c>
      <c r="H9" s="91" t="s">
        <v>81</v>
      </c>
      <c r="I9" s="95">
        <f>_xlfn.XLOOKUP(H9,'F U L L   S E T S  (-10%)'!T:T,'F U L L   S E T S  (-10%)'!E:E,0)+_xlfn.XLOOKUP(H9,'M A C R O S'!R:R,'M A C R O S'!D:D,0)</f>
        <v>0</v>
      </c>
      <c r="J9" s="95"/>
      <c r="K9" s="95"/>
      <c r="L9" s="91" t="s">
        <v>79</v>
      </c>
      <c r="M9" s="95">
        <f>_xlfn.XLOOKUP(L9,'F U L L   S E T S  (-10%)'!T:T,'F U L L   S E T S  (-10%)'!E:E,0)+_xlfn.XLOOKUP(L9,'M A C R O S'!R:R,'M A C R O S'!D:D,0)</f>
        <v>0</v>
      </c>
    </row>
    <row r="10" spans="1:13" ht="16" x14ac:dyDescent="0.2">
      <c r="A10" s="95">
        <f>_xlfn.XLOOKUP(E10,'M A C R O S'!R:R,'M A C R O S'!D:D,0)</f>
        <v>0</v>
      </c>
      <c r="B10" s="161" t="str">
        <f t="shared" si="0"/>
        <v>UH.VM.00092-10124</v>
      </c>
      <c r="C10" s="95">
        <f>SUM(A10:A10)</f>
        <v>0</v>
      </c>
      <c r="D10" s="95">
        <v>10124</v>
      </c>
      <c r="E10" s="95" t="s">
        <v>187</v>
      </c>
      <c r="F10" s="91" t="s">
        <v>77</v>
      </c>
      <c r="G10" s="95">
        <f>_xlfn.XLOOKUP(F10,'F U L L   S E T S  (-10%)'!T:T,'F U L L   S E T S  (-10%)'!E:E,0)+_xlfn.XLOOKUP(F10,'M A C R O S'!R:R,'M A C R O S'!D:D,0)</f>
        <v>0</v>
      </c>
      <c r="H10" s="95"/>
      <c r="I10" s="95"/>
      <c r="J10" s="91" t="s">
        <v>83</v>
      </c>
      <c r="K10" s="95">
        <f>_xlfn.XLOOKUP(J10,'F U L L   S E T S  (-10%)'!T:T,'F U L L   S E T S  (-10%)'!E:E,0)+_xlfn.XLOOKUP(J10,'M A C R O S'!R:R,'M A C R O S'!D:D,0)</f>
        <v>0</v>
      </c>
      <c r="L10" s="91" t="s">
        <v>79</v>
      </c>
      <c r="M10" s="95">
        <f>_xlfn.XLOOKUP(L10,'F U L L   S E T S  (-10%)'!T:T,'F U L L   S E T S  (-10%)'!E:E,0)+_xlfn.XLOOKUP(L10,'M A C R O S'!R:R,'M A C R O S'!D:D,0)</f>
        <v>0</v>
      </c>
    </row>
    <row r="11" spans="1:13" ht="16" x14ac:dyDescent="0.2">
      <c r="A11" s="95">
        <f>_xlfn.XLOOKUP(E11,'M A C R O S'!R:R,'M A C R O S'!D:D,0)</f>
        <v>0</v>
      </c>
      <c r="B11" s="161" t="str">
        <f t="shared" si="0"/>
        <v>UH.VM.00093-10124</v>
      </c>
      <c r="C11" s="95">
        <f>SUM(A11:A11)</f>
        <v>0</v>
      </c>
      <c r="D11" s="95">
        <v>10124</v>
      </c>
      <c r="E11" s="95" t="s">
        <v>189</v>
      </c>
      <c r="F11" s="91" t="s">
        <v>77</v>
      </c>
      <c r="G11" s="95">
        <f>_xlfn.XLOOKUP(F11,'F U L L   S E T S  (-10%)'!T:T,'F U L L   S E T S  (-10%)'!E:E,0)+_xlfn.XLOOKUP(F11,'M A C R O S'!R:R,'M A C R O S'!D:D,0)</f>
        <v>0</v>
      </c>
      <c r="H11" s="91" t="s">
        <v>81</v>
      </c>
      <c r="I11" s="95">
        <f>_xlfn.XLOOKUP(H11,'F U L L   S E T S  (-10%)'!T:T,'F U L L   S E T S  (-10%)'!E:E,0)+_xlfn.XLOOKUP(H11,'M A C R O S'!R:R,'M A C R O S'!D:D,0)</f>
        <v>0</v>
      </c>
      <c r="J11" s="95"/>
      <c r="K11" s="95"/>
      <c r="L11" s="91" t="s">
        <v>79</v>
      </c>
      <c r="M11" s="95">
        <f>_xlfn.XLOOKUP(L11,'F U L L   S E T S  (-10%)'!T:T,'F U L L   S E T S  (-10%)'!E:E,0)+_xlfn.XLOOKUP(L11,'M A C R O S'!R:R,'M A C R O S'!D:D,0)</f>
        <v>0</v>
      </c>
    </row>
    <row r="12" spans="1:13" ht="16" x14ac:dyDescent="0.2">
      <c r="A12" s="95">
        <f>_xlfn.XLOOKUP(E12,'M A C R O S'!R:R,'M A C R O S'!D:D,0)</f>
        <v>0</v>
      </c>
      <c r="B12" s="161" t="str">
        <f t="shared" si="0"/>
        <v>UH.VM.00094-10124</v>
      </c>
      <c r="C12" s="95">
        <f>SUM(A12:A12)</f>
        <v>0</v>
      </c>
      <c r="D12" s="95">
        <v>10124</v>
      </c>
      <c r="E12" s="95" t="s">
        <v>191</v>
      </c>
      <c r="F12" s="91" t="s">
        <v>77</v>
      </c>
      <c r="G12" s="95">
        <f>_xlfn.XLOOKUP(F12,'F U L L   S E T S  (-10%)'!T:T,'F U L L   S E T S  (-10%)'!E:E,0)+_xlfn.XLOOKUP(F12,'M A C R O S'!R:R,'M A C R O S'!D:D,0)</f>
        <v>0</v>
      </c>
      <c r="H12" s="91" t="s">
        <v>81</v>
      </c>
      <c r="I12" s="95">
        <f>_xlfn.XLOOKUP(H12,'F U L L   S E T S  (-10%)'!T:T,'F U L L   S E T S  (-10%)'!E:E,0)+_xlfn.XLOOKUP(H12,'M A C R O S'!R:R,'M A C R O S'!D:D,0)</f>
        <v>0</v>
      </c>
      <c r="J12" s="95"/>
      <c r="K12" s="95"/>
      <c r="L12" s="91" t="s">
        <v>79</v>
      </c>
      <c r="M12" s="95">
        <f>_xlfn.XLOOKUP(L12,'F U L L   S E T S  (-10%)'!T:T,'F U L L   S E T S  (-10%)'!E:E,0)+_xlfn.XLOOKUP(L12,'M A C R O S'!R:R,'M A C R O S'!D:D,0)</f>
        <v>0</v>
      </c>
    </row>
    <row r="13" spans="1:13" s="5" customFormat="1" ht="22" customHeight="1" x14ac:dyDescent="0.2">
      <c r="A13" s="95">
        <f>_xlfn.XLOOKUP(E13,'M A C R O S'!R:R,'M A C R O S'!D:D,0)</f>
        <v>0</v>
      </c>
      <c r="B13" s="161" t="str">
        <f t="shared" si="0"/>
        <v>UH.VM.00095-10124</v>
      </c>
      <c r="C13" s="95">
        <f>SUM(A13:A13)</f>
        <v>0</v>
      </c>
      <c r="D13" s="95">
        <v>10124</v>
      </c>
      <c r="E13" s="95" t="s">
        <v>193</v>
      </c>
      <c r="F13" s="91" t="s">
        <v>77</v>
      </c>
      <c r="G13" s="95">
        <f>_xlfn.XLOOKUP(F13,'F U L L   S E T S  (-10%)'!T:T,'F U L L   S E T S  (-10%)'!E:E,0)+_xlfn.XLOOKUP(F13,'M A C R O S'!R:R,'M A C R O S'!D:D,0)</f>
        <v>0</v>
      </c>
      <c r="H13" s="91" t="s">
        <v>81</v>
      </c>
      <c r="I13" s="95">
        <f>_xlfn.XLOOKUP(H13,'F U L L   S E T S  (-10%)'!T:T,'F U L L   S E T S  (-10%)'!E:E,0)+_xlfn.XLOOKUP(H13,'M A C R O S'!R:R,'M A C R O S'!D:D,0)</f>
        <v>0</v>
      </c>
      <c r="J13" s="95"/>
      <c r="K13" s="95"/>
      <c r="L13" s="91" t="s">
        <v>79</v>
      </c>
      <c r="M13" s="95">
        <f>_xlfn.XLOOKUP(L13,'F U L L   S E T S  (-10%)'!T:T,'F U L L   S E T S  (-10%)'!E:E,0)+_xlfn.XLOOKUP(L13,'M A C R O S'!R:R,'M A C R O S'!D:D,0)</f>
        <v>0</v>
      </c>
    </row>
    <row r="14" spans="1:13" s="5" customFormat="1" ht="22" customHeight="1" x14ac:dyDescent="0.2">
      <c r="A14" s="95">
        <f>_xlfn.XLOOKUP(E14,'M A C R O S'!R:R,'M A C R O S'!D:D,0)</f>
        <v>0</v>
      </c>
      <c r="B14" s="161" t="str">
        <f t="shared" si="0"/>
        <v>UH.VM.00096-10124</v>
      </c>
      <c r="C14" s="95">
        <f>SUM(A14:A14)</f>
        <v>0</v>
      </c>
      <c r="D14" s="95">
        <v>10124</v>
      </c>
      <c r="E14" s="95" t="s">
        <v>195</v>
      </c>
      <c r="F14" s="91" t="s">
        <v>77</v>
      </c>
      <c r="G14" s="95">
        <f>_xlfn.XLOOKUP(F14,'F U L L   S E T S  (-10%)'!T:T,'F U L L   S E T S  (-10%)'!E:E,0)+_xlfn.XLOOKUP(F14,'M A C R O S'!R:R,'M A C R O S'!D:D,0)</f>
        <v>0</v>
      </c>
      <c r="H14" s="91" t="s">
        <v>81</v>
      </c>
      <c r="I14" s="95">
        <f>_xlfn.XLOOKUP(H14,'F U L L   S E T S  (-10%)'!T:T,'F U L L   S E T S  (-10%)'!E:E,0)+_xlfn.XLOOKUP(H14,'M A C R O S'!R:R,'M A C R O S'!D:D,0)</f>
        <v>0</v>
      </c>
      <c r="J14" s="95"/>
      <c r="K14" s="95"/>
      <c r="L14" s="91" t="s">
        <v>79</v>
      </c>
      <c r="M14" s="95">
        <f>_xlfn.XLOOKUP(L14,'F U L L   S E T S  (-10%)'!T:T,'F U L L   S E T S  (-10%)'!E:E,0)+_xlfn.XLOOKUP(L14,'M A C R O S'!R:R,'M A C R O S'!D:D,0)</f>
        <v>0</v>
      </c>
    </row>
    <row r="15" spans="1:13" ht="22" customHeight="1" x14ac:dyDescent="0.2">
      <c r="A15" s="95">
        <f>_xlfn.XLOOKUP(E15,'M A C R O S'!R:R,'M A C R O S'!D:D,0)</f>
        <v>0</v>
      </c>
      <c r="B15" s="161" t="str">
        <f t="shared" si="0"/>
        <v>UH.VM.00097-10124</v>
      </c>
      <c r="C15" s="95">
        <f>SUM(A15:A15)</f>
        <v>0</v>
      </c>
      <c r="D15" s="95">
        <v>10124</v>
      </c>
      <c r="E15" s="95" t="s">
        <v>197</v>
      </c>
      <c r="F15" s="91" t="s">
        <v>77</v>
      </c>
      <c r="G15" s="95">
        <f>_xlfn.XLOOKUP(F15,'F U L L   S E T S  (-10%)'!T:T,'F U L L   S E T S  (-10%)'!E:E,0)+_xlfn.XLOOKUP(F15,'M A C R O S'!R:R,'M A C R O S'!D:D,0)</f>
        <v>0</v>
      </c>
      <c r="H15" s="95"/>
      <c r="I15" s="95"/>
      <c r="J15" s="91" t="s">
        <v>83</v>
      </c>
      <c r="K15" s="95">
        <f>_xlfn.XLOOKUP(J15,'F U L L   S E T S  (-10%)'!T:T,'F U L L   S E T S  (-10%)'!E:E,0)+_xlfn.XLOOKUP(J15,'M A C R O S'!R:R,'M A C R O S'!D:D,0)</f>
        <v>0</v>
      </c>
      <c r="L15" s="91" t="s">
        <v>79</v>
      </c>
      <c r="M15" s="95">
        <f>_xlfn.XLOOKUP(L15,'F U L L   S E T S  (-10%)'!T:T,'F U L L   S E T S  (-10%)'!E:E,0)+_xlfn.XLOOKUP(L15,'M A C R O S'!R:R,'M A C R O S'!D:D,0)</f>
        <v>0</v>
      </c>
    </row>
    <row r="16" spans="1:13" s="5" customFormat="1" ht="22" customHeight="1" x14ac:dyDescent="0.2">
      <c r="A16" s="95">
        <f>_xlfn.XLOOKUP(E16,'M A C R O S'!R:R,'M A C R O S'!D:D,0)</f>
        <v>0</v>
      </c>
      <c r="B16" s="161" t="str">
        <f t="shared" si="0"/>
        <v>UH.VM.00098-10124</v>
      </c>
      <c r="C16" s="95">
        <f>SUM(A16:A16)</f>
        <v>0</v>
      </c>
      <c r="D16" s="95">
        <v>10124</v>
      </c>
      <c r="E16" s="95" t="s">
        <v>199</v>
      </c>
      <c r="F16" s="91" t="s">
        <v>77</v>
      </c>
      <c r="G16" s="95">
        <f>_xlfn.XLOOKUP(F16,'F U L L   S E T S  (-10%)'!T:T,'F U L L   S E T S  (-10%)'!E:E,0)+_xlfn.XLOOKUP(F16,'M A C R O S'!R:R,'M A C R O S'!D:D,0)</f>
        <v>0</v>
      </c>
      <c r="H16" s="95"/>
      <c r="I16" s="95"/>
      <c r="J16" s="91" t="s">
        <v>83</v>
      </c>
      <c r="K16" s="95">
        <f>_xlfn.XLOOKUP(J16,'F U L L   S E T S  (-10%)'!T:T,'F U L L   S E T S  (-10%)'!E:E,0)+_xlfn.XLOOKUP(J16,'M A C R O S'!R:R,'M A C R O S'!D:D,0)</f>
        <v>0</v>
      </c>
      <c r="L16" s="91" t="s">
        <v>79</v>
      </c>
      <c r="M16" s="95">
        <f>_xlfn.XLOOKUP(L16,'F U L L   S E T S  (-10%)'!T:T,'F U L L   S E T S  (-10%)'!E:E,0)+_xlfn.XLOOKUP(L16,'M A C R O S'!R:R,'M A C R O S'!D:D,0)</f>
        <v>0</v>
      </c>
    </row>
    <row r="17" spans="1:13" ht="22" customHeight="1" x14ac:dyDescent="0.2">
      <c r="A17" s="95">
        <f>_xlfn.XLOOKUP(E17,'M A C R O S'!R:R,'M A C R O S'!D:D,0)</f>
        <v>0</v>
      </c>
      <c r="B17" s="161" t="str">
        <f t="shared" si="0"/>
        <v>UH.VM.00099-10124</v>
      </c>
      <c r="C17" s="95">
        <f>SUM(A17:A17)</f>
        <v>0</v>
      </c>
      <c r="D17" s="95">
        <v>10124</v>
      </c>
      <c r="E17" s="95" t="s">
        <v>201</v>
      </c>
      <c r="F17" s="91" t="s">
        <v>77</v>
      </c>
      <c r="G17" s="95">
        <f>_xlfn.XLOOKUP(F17,'F U L L   S E T S  (-10%)'!T:T,'F U L L   S E T S  (-10%)'!E:E,0)+_xlfn.XLOOKUP(F17,'M A C R O S'!R:R,'M A C R O S'!D:D,0)</f>
        <v>0</v>
      </c>
      <c r="H17" s="91" t="s">
        <v>81</v>
      </c>
      <c r="I17" s="95">
        <f>_xlfn.XLOOKUP(H17,'F U L L   S E T S  (-10%)'!T:T,'F U L L   S E T S  (-10%)'!E:E,0)+_xlfn.XLOOKUP(H17,'M A C R O S'!R:R,'M A C R O S'!D:D,0)</f>
        <v>0</v>
      </c>
      <c r="J17" s="95"/>
      <c r="K17" s="95"/>
      <c r="L17" s="91" t="s">
        <v>79</v>
      </c>
      <c r="M17" s="95">
        <f>_xlfn.XLOOKUP(L17,'F U L L   S E T S  (-10%)'!T:T,'F U L L   S E T S  (-10%)'!E:E,0)+_xlfn.XLOOKUP(L17,'M A C R O S'!R:R,'M A C R O S'!D:D,0)</f>
        <v>0</v>
      </c>
    </row>
    <row r="18" spans="1:13" ht="22" customHeight="1" x14ac:dyDescent="0.2">
      <c r="A18" s="95">
        <f>_xlfn.XLOOKUP(E18,'M A C R O S'!R:R,'M A C R O S'!D:D,0)</f>
        <v>0</v>
      </c>
      <c r="B18" s="161" t="str">
        <f t="shared" si="0"/>
        <v>UH.VM.00100-10124</v>
      </c>
      <c r="C18" s="95">
        <f>SUM(A18:A18)</f>
        <v>0</v>
      </c>
      <c r="D18" s="95">
        <v>10124</v>
      </c>
      <c r="E18" s="95" t="s">
        <v>203</v>
      </c>
      <c r="F18" s="91" t="s">
        <v>77</v>
      </c>
      <c r="G18" s="95">
        <f>_xlfn.XLOOKUP(F18,'F U L L   S E T S  (-10%)'!T:T,'F U L L   S E T S  (-10%)'!E:E,0)+_xlfn.XLOOKUP(F18,'M A C R O S'!R:R,'M A C R O S'!D:D,0)</f>
        <v>0</v>
      </c>
      <c r="H18" s="91" t="s">
        <v>81</v>
      </c>
      <c r="I18" s="95">
        <f>_xlfn.XLOOKUP(H18,'F U L L   S E T S  (-10%)'!T:T,'F U L L   S E T S  (-10%)'!E:E,0)+_xlfn.XLOOKUP(H18,'M A C R O S'!R:R,'M A C R O S'!D:D,0)</f>
        <v>0</v>
      </c>
      <c r="J18" s="95"/>
      <c r="K18" s="95"/>
      <c r="L18" s="91" t="s">
        <v>79</v>
      </c>
      <c r="M18" s="95">
        <f>_xlfn.XLOOKUP(L18,'F U L L   S E T S  (-10%)'!T:T,'F U L L   S E T S  (-10%)'!E:E,0)+_xlfn.XLOOKUP(L18,'M A C R O S'!R:R,'M A C R O S'!D:D,0)</f>
        <v>0</v>
      </c>
    </row>
    <row r="19" spans="1:13" ht="22" customHeight="1" x14ac:dyDescent="0.2">
      <c r="A19" s="95">
        <f>_xlfn.XLOOKUP(E19,'M A C R O S'!R:R,'M A C R O S'!D:D,0)</f>
        <v>0</v>
      </c>
      <c r="B19" s="161" t="str">
        <f t="shared" si="0"/>
        <v>UH.VM.00101-10124</v>
      </c>
      <c r="C19" s="95">
        <f>SUM(A19:A19)</f>
        <v>0</v>
      </c>
      <c r="D19" s="95">
        <v>10124</v>
      </c>
      <c r="E19" s="95" t="s">
        <v>205</v>
      </c>
      <c r="F19" s="91" t="s">
        <v>77</v>
      </c>
      <c r="G19" s="95">
        <f>_xlfn.XLOOKUP(F19,'F U L L   S E T S  (-10%)'!T:T,'F U L L   S E T S  (-10%)'!E:E,0)+_xlfn.XLOOKUP(F19,'M A C R O S'!R:R,'M A C R O S'!D:D,0)</f>
        <v>0</v>
      </c>
      <c r="H19" s="95"/>
      <c r="I19" s="95"/>
      <c r="J19" s="91" t="s">
        <v>83</v>
      </c>
      <c r="K19" s="95">
        <f>_xlfn.XLOOKUP(J19,'F U L L   S E T S  (-10%)'!T:T,'F U L L   S E T S  (-10%)'!E:E,0)+_xlfn.XLOOKUP(J19,'M A C R O S'!R:R,'M A C R O S'!D:D,0)</f>
        <v>0</v>
      </c>
      <c r="L19" s="91" t="s">
        <v>79</v>
      </c>
      <c r="M19" s="95">
        <f>_xlfn.XLOOKUP(L19,'F U L L   S E T S  (-10%)'!T:T,'F U L L   S E T S  (-10%)'!E:E,0)+_xlfn.XLOOKUP(L19,'M A C R O S'!R:R,'M A C R O S'!D:D,0)</f>
        <v>0</v>
      </c>
    </row>
    <row r="20" spans="1:13" s="5" customFormat="1" ht="22" customHeight="1" x14ac:dyDescent="0.2">
      <c r="A20" s="95">
        <f>_xlfn.XLOOKUP(E20,'M A C R O S'!R:R,'M A C R O S'!D:D,0)</f>
        <v>0</v>
      </c>
      <c r="B20" s="161" t="str">
        <f t="shared" si="0"/>
        <v>UH.VM.00102-10124</v>
      </c>
      <c r="C20" s="95">
        <f>SUM(A20:A20)</f>
        <v>0</v>
      </c>
      <c r="D20" s="95">
        <v>10124</v>
      </c>
      <c r="E20" s="95" t="s">
        <v>207</v>
      </c>
      <c r="F20" s="91" t="s">
        <v>77</v>
      </c>
      <c r="G20" s="95">
        <f>_xlfn.XLOOKUP(F20,'F U L L   S E T S  (-10%)'!T:T,'F U L L   S E T S  (-10%)'!E:E,0)+_xlfn.XLOOKUP(F20,'M A C R O S'!R:R,'M A C R O S'!D:D,0)</f>
        <v>0</v>
      </c>
      <c r="H20" s="95"/>
      <c r="I20" s="95"/>
      <c r="J20" s="91" t="s">
        <v>83</v>
      </c>
      <c r="K20" s="95">
        <f>_xlfn.XLOOKUP(J20,'F U L L   S E T S  (-10%)'!T:T,'F U L L   S E T S  (-10%)'!E:E,0)+_xlfn.XLOOKUP(J20,'M A C R O S'!R:R,'M A C R O S'!D:D,0)</f>
        <v>0</v>
      </c>
      <c r="L20" s="91" t="s">
        <v>79</v>
      </c>
      <c r="M20" s="95">
        <f>_xlfn.XLOOKUP(L20,'F U L L   S E T S  (-10%)'!T:T,'F U L L   S E T S  (-10%)'!E:E,0)+_xlfn.XLOOKUP(L20,'M A C R O S'!R:R,'M A C R O S'!D:D,0)</f>
        <v>0</v>
      </c>
    </row>
    <row r="21" spans="1:13" ht="22" customHeight="1" x14ac:dyDescent="0.2">
      <c r="A21" s="95">
        <f>_xlfn.XLOOKUP(E21,'M A C R O S'!R:R,'M A C R O S'!D:D,0)</f>
        <v>0</v>
      </c>
      <c r="B21" s="161" t="str">
        <f t="shared" si="0"/>
        <v>UH.VM.00103-10124</v>
      </c>
      <c r="C21" s="95">
        <f>SUM(A21:A21)</f>
        <v>0</v>
      </c>
      <c r="D21" s="95">
        <v>10124</v>
      </c>
      <c r="E21" s="95" t="s">
        <v>209</v>
      </c>
      <c r="F21" s="91" t="s">
        <v>77</v>
      </c>
      <c r="G21" s="95">
        <f>_xlfn.XLOOKUP(F21,'F U L L   S E T S  (-10%)'!T:T,'F U L L   S E T S  (-10%)'!E:E,0)+_xlfn.XLOOKUP(F21,'M A C R O S'!R:R,'M A C R O S'!D:D,0)</f>
        <v>0</v>
      </c>
      <c r="H21" s="91" t="s">
        <v>81</v>
      </c>
      <c r="I21" s="95">
        <f>_xlfn.XLOOKUP(H21,'F U L L   S E T S  (-10%)'!T:T,'F U L L   S E T S  (-10%)'!E:E,0)+_xlfn.XLOOKUP(H21,'M A C R O S'!R:R,'M A C R O S'!D:D,0)</f>
        <v>0</v>
      </c>
      <c r="J21" s="95"/>
      <c r="K21" s="95"/>
      <c r="L21" s="91" t="s">
        <v>79</v>
      </c>
      <c r="M21" s="95">
        <f>_xlfn.XLOOKUP(L21,'F U L L   S E T S  (-10%)'!T:T,'F U L L   S E T S  (-10%)'!E:E,0)+_xlfn.XLOOKUP(L21,'M A C R O S'!R:R,'M A C R O S'!D:D,0)</f>
        <v>0</v>
      </c>
    </row>
    <row r="22" spans="1:13" ht="22" customHeight="1" x14ac:dyDescent="0.2">
      <c r="A22" s="95">
        <f>_xlfn.XLOOKUP(E22,'M A C R O S'!R:R,'M A C R O S'!D:D,0)</f>
        <v>0</v>
      </c>
      <c r="B22" s="161" t="str">
        <f t="shared" si="0"/>
        <v>UH.VM.00104-10124</v>
      </c>
      <c r="C22" s="95">
        <f>SUM(A22:A22)</f>
        <v>0</v>
      </c>
      <c r="D22" s="95">
        <v>10124</v>
      </c>
      <c r="E22" s="95" t="s">
        <v>211</v>
      </c>
      <c r="F22" s="91" t="s">
        <v>77</v>
      </c>
      <c r="G22" s="95">
        <f>_xlfn.XLOOKUP(F22,'F U L L   S E T S  (-10%)'!T:T,'F U L L   S E T S  (-10%)'!E:E,0)+_xlfn.XLOOKUP(F22,'M A C R O S'!R:R,'M A C R O S'!D:D,0)</f>
        <v>0</v>
      </c>
      <c r="H22" s="95"/>
      <c r="I22" s="95"/>
      <c r="J22" s="91" t="s">
        <v>83</v>
      </c>
      <c r="K22" s="95">
        <f>_xlfn.XLOOKUP(J22,'F U L L   S E T S  (-10%)'!T:T,'F U L L   S E T S  (-10%)'!E:E,0)+_xlfn.XLOOKUP(J22,'M A C R O S'!R:R,'M A C R O S'!D:D,0)</f>
        <v>0</v>
      </c>
      <c r="L22" s="91" t="s">
        <v>79</v>
      </c>
      <c r="M22" s="95">
        <f>_xlfn.XLOOKUP(L22,'F U L L   S E T S  (-10%)'!T:T,'F U L L   S E T S  (-10%)'!E:E,0)+_xlfn.XLOOKUP(L22,'M A C R O S'!R:R,'M A C R O S'!D:D,0)</f>
        <v>0</v>
      </c>
    </row>
    <row r="23" spans="1:13" ht="22" customHeight="1" x14ac:dyDescent="0.2">
      <c r="A23" s="161">
        <f>_xlfn.XLOOKUP(E23,'M A C R O S'!R:R,'M A C R O S'!D:D,0)</f>
        <v>0</v>
      </c>
      <c r="B23" s="161" t="str">
        <f t="shared" si="0"/>
        <v>UH.VM.00063-10084</v>
      </c>
      <c r="C23" s="161">
        <f>SUM(A23:A23)</f>
        <v>0</v>
      </c>
      <c r="D23" s="161">
        <v>10084</v>
      </c>
      <c r="E23" s="161" t="s">
        <v>216</v>
      </c>
      <c r="F23" s="91" t="s">
        <v>85</v>
      </c>
      <c r="G23" s="95">
        <f>_xlfn.XLOOKUP(F23,'F U L L   S E T S  (-10%)'!T:T,'F U L L   S E T S  (-10%)'!E:E,0)+_xlfn.XLOOKUP(F23,'M A C R O S'!R:R,'M A C R O S'!D:D,0)</f>
        <v>0</v>
      </c>
      <c r="H23" s="91" t="s">
        <v>89</v>
      </c>
      <c r="I23" s="95">
        <f>_xlfn.XLOOKUP(H23,'F U L L   S E T S  (-10%)'!T:T,'F U L L   S E T S  (-10%)'!E:E,0)+_xlfn.XLOOKUP(H23,'M A C R O S'!R:R,'M A C R O S'!D:D,0)</f>
        <v>0</v>
      </c>
      <c r="K23" s="95"/>
      <c r="L23" s="90" t="s">
        <v>87</v>
      </c>
      <c r="M23" s="95">
        <f>_xlfn.XLOOKUP(L23,'F U L L   S E T S  (-10%)'!T:T,'F U L L   S E T S  (-10%)'!E:E,0)+_xlfn.XLOOKUP(L23,'M A C R O S'!R:R,'M A C R O S'!D:D,0)</f>
        <v>0</v>
      </c>
    </row>
    <row r="24" spans="1:13" s="5" customFormat="1" ht="20" customHeight="1" x14ac:dyDescent="0.2">
      <c r="A24" s="95">
        <f>_xlfn.XLOOKUP(E24,'M A C R O S'!R:R,'M A C R O S'!D:D,0)</f>
        <v>0</v>
      </c>
      <c r="B24" s="161" t="str">
        <f t="shared" si="0"/>
        <v>UH.VM.00064-10084</v>
      </c>
      <c r="C24" s="95">
        <f>SUM(A24:A24)</f>
        <v>0</v>
      </c>
      <c r="D24" s="95">
        <v>10084</v>
      </c>
      <c r="E24" s="95" t="s">
        <v>218</v>
      </c>
      <c r="F24" s="91" t="s">
        <v>85</v>
      </c>
      <c r="G24" s="95">
        <f>_xlfn.XLOOKUP(F24,'F U L L   S E T S  (-10%)'!T:T,'F U L L   S E T S  (-10%)'!E:E,0)+_xlfn.XLOOKUP(F24,'M A C R O S'!R:R,'M A C R O S'!D:D,0)</f>
        <v>0</v>
      </c>
      <c r="I24" s="95"/>
      <c r="J24" s="90" t="s">
        <v>91</v>
      </c>
      <c r="K24" s="95">
        <f>_xlfn.XLOOKUP(J24,'F U L L   S E T S  (-10%)'!T:T,'F U L L   S E T S  (-10%)'!E:E,0)+_xlfn.XLOOKUP(J24,'M A C R O S'!R:R,'M A C R O S'!D:D,0)</f>
        <v>0</v>
      </c>
      <c r="L24" s="90" t="s">
        <v>87</v>
      </c>
      <c r="M24" s="95">
        <f>_xlfn.XLOOKUP(L24,'F U L L   S E T S  (-10%)'!T:T,'F U L L   S E T S  (-10%)'!E:E,0)+_xlfn.XLOOKUP(L24,'M A C R O S'!R:R,'M A C R O S'!D:D,0)</f>
        <v>0</v>
      </c>
    </row>
    <row r="25" spans="1:13" ht="16" customHeight="1" x14ac:dyDescent="0.2">
      <c r="A25" s="95">
        <f>_xlfn.XLOOKUP(E25,'M A C R O S'!R:R,'M A C R O S'!D:D,0)</f>
        <v>0</v>
      </c>
      <c r="B25" s="161" t="str">
        <f t="shared" si="0"/>
        <v>UH.VM.00065-10084</v>
      </c>
      <c r="C25" s="95">
        <f>SUM(A25:A25)</f>
        <v>0</v>
      </c>
      <c r="D25" s="95">
        <v>10084</v>
      </c>
      <c r="E25" s="95" t="s">
        <v>220</v>
      </c>
      <c r="F25" s="91" t="s">
        <v>85</v>
      </c>
      <c r="G25" s="95">
        <f>_xlfn.XLOOKUP(F25,'F U L L   S E T S  (-10%)'!T:T,'F U L L   S E T S  (-10%)'!E:E,0)+_xlfn.XLOOKUP(F25,'M A C R O S'!R:R,'M A C R O S'!D:D,0)</f>
        <v>0</v>
      </c>
      <c r="H25" s="91" t="s">
        <v>89</v>
      </c>
      <c r="I25" s="95">
        <f>_xlfn.XLOOKUP(H25,'F U L L   S E T S  (-10%)'!T:T,'F U L L   S E T S  (-10%)'!E:E,0)+_xlfn.XLOOKUP(H25,'M A C R O S'!R:R,'M A C R O S'!D:D,0)</f>
        <v>0</v>
      </c>
      <c r="J25" s="95"/>
      <c r="K25" s="95"/>
      <c r="L25" s="90" t="s">
        <v>87</v>
      </c>
      <c r="M25" s="95">
        <f>_xlfn.XLOOKUP(L25,'F U L L   S E T S  (-10%)'!T:T,'F U L L   S E T S  (-10%)'!E:E,0)+_xlfn.XLOOKUP(L25,'M A C R O S'!R:R,'M A C R O S'!D:D,0)</f>
        <v>0</v>
      </c>
    </row>
    <row r="26" spans="1:13" ht="16" x14ac:dyDescent="0.2">
      <c r="A26" s="95">
        <f>_xlfn.XLOOKUP(E26,'M A C R O S'!R:R,'M A C R O S'!D:D,0)</f>
        <v>0</v>
      </c>
      <c r="B26" s="161" t="str">
        <f t="shared" si="0"/>
        <v>UH.VM.00066-10084</v>
      </c>
      <c r="C26" s="95">
        <f>SUM(A26:A26)</f>
        <v>0</v>
      </c>
      <c r="D26" s="95">
        <v>10084</v>
      </c>
      <c r="E26" s="95" t="s">
        <v>222</v>
      </c>
      <c r="F26" s="91" t="s">
        <v>85</v>
      </c>
      <c r="G26" s="95">
        <f>_xlfn.XLOOKUP(F26,'F U L L   S E T S  (-10%)'!T:T,'F U L L   S E T S  (-10%)'!E:E,0)+_xlfn.XLOOKUP(F26,'M A C R O S'!R:R,'M A C R O S'!D:D,0)</f>
        <v>0</v>
      </c>
      <c r="H26" s="91" t="s">
        <v>89</v>
      </c>
      <c r="I26" s="95">
        <f>_xlfn.XLOOKUP(H26,'F U L L   S E T S  (-10%)'!T:T,'F U L L   S E T S  (-10%)'!E:E,0)+_xlfn.XLOOKUP(H26,'M A C R O S'!R:R,'M A C R O S'!D:D,0)</f>
        <v>0</v>
      </c>
      <c r="J26" s="95"/>
      <c r="K26" s="95"/>
      <c r="L26" s="90" t="s">
        <v>87</v>
      </c>
      <c r="M26" s="95">
        <f>_xlfn.XLOOKUP(L26,'F U L L   S E T S  (-10%)'!T:T,'F U L L   S E T S  (-10%)'!E:E,0)+_xlfn.XLOOKUP(L26,'M A C R O S'!R:R,'M A C R O S'!D:D,0)</f>
        <v>0</v>
      </c>
    </row>
    <row r="27" spans="1:13" ht="16" x14ac:dyDescent="0.2">
      <c r="A27" s="95">
        <f>_xlfn.XLOOKUP(E27,'M A C R O S'!R:R,'M A C R O S'!D:D,0)</f>
        <v>0</v>
      </c>
      <c r="B27" s="161" t="str">
        <f t="shared" si="0"/>
        <v>UH.VM.00067-10084</v>
      </c>
      <c r="C27" s="95">
        <f>SUM(A27:A27)</f>
        <v>0</v>
      </c>
      <c r="D27" s="95">
        <v>10084</v>
      </c>
      <c r="E27" s="95" t="s">
        <v>224</v>
      </c>
      <c r="F27" s="91" t="s">
        <v>85</v>
      </c>
      <c r="G27" s="95">
        <f>_xlfn.XLOOKUP(F27,'F U L L   S E T S  (-10%)'!T:T,'F U L L   S E T S  (-10%)'!E:E,0)+_xlfn.XLOOKUP(F27,'M A C R O S'!R:R,'M A C R O S'!D:D,0)</f>
        <v>0</v>
      </c>
      <c r="H27" s="95"/>
      <c r="I27" s="95"/>
      <c r="J27" s="90" t="s">
        <v>91</v>
      </c>
      <c r="K27" s="95">
        <f>_xlfn.XLOOKUP(J27,'F U L L   S E T S  (-10%)'!T:T,'F U L L   S E T S  (-10%)'!E:E,0)+_xlfn.XLOOKUP(J27,'M A C R O S'!R:R,'M A C R O S'!D:D,0)</f>
        <v>0</v>
      </c>
      <c r="L27" s="90" t="s">
        <v>87</v>
      </c>
      <c r="M27" s="95">
        <f>_xlfn.XLOOKUP(L27,'F U L L   S E T S  (-10%)'!T:T,'F U L L   S E T S  (-10%)'!E:E,0)+_xlfn.XLOOKUP(L27,'M A C R O S'!R:R,'M A C R O S'!D:D,0)</f>
        <v>0</v>
      </c>
    </row>
    <row r="28" spans="1:13" ht="16" x14ac:dyDescent="0.2">
      <c r="A28" s="95">
        <f>_xlfn.XLOOKUP(E28,'M A C R O S'!R:R,'M A C R O S'!D:D,0)</f>
        <v>0</v>
      </c>
      <c r="B28" s="161" t="str">
        <f t="shared" si="0"/>
        <v>UH.VM.00068-10084</v>
      </c>
      <c r="C28" s="95">
        <f>SUM(A28:A28)</f>
        <v>0</v>
      </c>
      <c r="D28" s="95">
        <v>10084</v>
      </c>
      <c r="E28" s="95" t="s">
        <v>226</v>
      </c>
      <c r="F28" s="91" t="s">
        <v>85</v>
      </c>
      <c r="G28" s="95">
        <f>_xlfn.XLOOKUP(F28,'F U L L   S E T S  (-10%)'!T:T,'F U L L   S E T S  (-10%)'!E:E,0)+_xlfn.XLOOKUP(F28,'M A C R O S'!R:R,'M A C R O S'!D:D,0)</f>
        <v>0</v>
      </c>
      <c r="H28" s="95"/>
      <c r="I28" s="95"/>
      <c r="J28" s="90" t="s">
        <v>91</v>
      </c>
      <c r="K28" s="95">
        <f>_xlfn.XLOOKUP(J28,'F U L L   S E T S  (-10%)'!T:T,'F U L L   S E T S  (-10%)'!E:E,0)+_xlfn.XLOOKUP(J28,'M A C R O S'!R:R,'M A C R O S'!D:D,0)</f>
        <v>0</v>
      </c>
      <c r="L28" s="90" t="s">
        <v>87</v>
      </c>
      <c r="M28" s="95">
        <f>_xlfn.XLOOKUP(L28,'F U L L   S E T S  (-10%)'!T:T,'F U L L   S E T S  (-10%)'!E:E,0)+_xlfn.XLOOKUP(L28,'M A C R O S'!R:R,'M A C R O S'!D:D,0)</f>
        <v>0</v>
      </c>
    </row>
    <row r="29" spans="1:13" ht="16" x14ac:dyDescent="0.2">
      <c r="A29" s="95">
        <f>_xlfn.XLOOKUP(E29,'M A C R O S'!R:R,'M A C R O S'!D:D,0)</f>
        <v>0</v>
      </c>
      <c r="B29" s="161" t="str">
        <f t="shared" si="0"/>
        <v>UH.VM.00069-10084</v>
      </c>
      <c r="C29" s="95">
        <f>SUM(A29:A29)</f>
        <v>0</v>
      </c>
      <c r="D29" s="95">
        <v>10084</v>
      </c>
      <c r="E29" s="95" t="s">
        <v>228</v>
      </c>
      <c r="F29" s="91" t="s">
        <v>85</v>
      </c>
      <c r="G29" s="95">
        <f>_xlfn.XLOOKUP(F29,'F U L L   S E T S  (-10%)'!T:T,'F U L L   S E T S  (-10%)'!E:E,0)+_xlfn.XLOOKUP(F29,'M A C R O S'!R:R,'M A C R O S'!D:D,0)</f>
        <v>0</v>
      </c>
      <c r="H29" s="91" t="s">
        <v>89</v>
      </c>
      <c r="I29" s="95">
        <f>_xlfn.XLOOKUP(H29,'F U L L   S E T S  (-10%)'!T:T,'F U L L   S E T S  (-10%)'!E:E,0)+_xlfn.XLOOKUP(H29,'M A C R O S'!R:R,'M A C R O S'!D:D,0)</f>
        <v>0</v>
      </c>
      <c r="J29" s="95"/>
      <c r="K29" s="95"/>
      <c r="L29" s="90" t="s">
        <v>87</v>
      </c>
      <c r="M29" s="95">
        <f>_xlfn.XLOOKUP(L29,'F U L L   S E T S  (-10%)'!T:T,'F U L L   S E T S  (-10%)'!E:E,0)+_xlfn.XLOOKUP(L29,'M A C R O S'!R:R,'M A C R O S'!D:D,0)</f>
        <v>0</v>
      </c>
    </row>
    <row r="30" spans="1:13" ht="16" x14ac:dyDescent="0.2">
      <c r="A30" s="95">
        <f>_xlfn.XLOOKUP(E30,'M A C R O S'!R:R,'M A C R O S'!D:D,0)</f>
        <v>0</v>
      </c>
      <c r="B30" s="161" t="str">
        <f t="shared" si="0"/>
        <v>UH.VM.00070-10084</v>
      </c>
      <c r="C30" s="95">
        <f>SUM(A30:A30)</f>
        <v>0</v>
      </c>
      <c r="D30" s="95">
        <v>10084</v>
      </c>
      <c r="E30" s="95" t="s">
        <v>230</v>
      </c>
      <c r="F30" s="91" t="s">
        <v>85</v>
      </c>
      <c r="G30" s="95">
        <f>_xlfn.XLOOKUP(F30,'F U L L   S E T S  (-10%)'!T:T,'F U L L   S E T S  (-10%)'!E:E,0)+_xlfn.XLOOKUP(F30,'M A C R O S'!R:R,'M A C R O S'!D:D,0)</f>
        <v>0</v>
      </c>
      <c r="H30" s="91" t="s">
        <v>89</v>
      </c>
      <c r="I30" s="95">
        <f>_xlfn.XLOOKUP(H30,'F U L L   S E T S  (-10%)'!T:T,'F U L L   S E T S  (-10%)'!E:E,0)+_xlfn.XLOOKUP(H30,'M A C R O S'!R:R,'M A C R O S'!D:D,0)</f>
        <v>0</v>
      </c>
      <c r="J30" s="95"/>
      <c r="K30" s="95"/>
      <c r="L30" s="90" t="s">
        <v>87</v>
      </c>
      <c r="M30" s="95">
        <f>_xlfn.XLOOKUP(L30,'F U L L   S E T S  (-10%)'!T:T,'F U L L   S E T S  (-10%)'!E:E,0)+_xlfn.XLOOKUP(L30,'M A C R O S'!R:R,'M A C R O S'!D:D,0)</f>
        <v>0</v>
      </c>
    </row>
    <row r="31" spans="1:13" ht="16" customHeight="1" x14ac:dyDescent="0.2">
      <c r="A31" s="95">
        <f>_xlfn.XLOOKUP(E31,'M A C R O S'!R:R,'M A C R O S'!D:D,0)</f>
        <v>0</v>
      </c>
      <c r="B31" s="161" t="str">
        <f t="shared" si="0"/>
        <v>UH.VM.00071-10084</v>
      </c>
      <c r="C31" s="95">
        <f>SUM(A31:A31)</f>
        <v>0</v>
      </c>
      <c r="D31" s="95">
        <v>10084</v>
      </c>
      <c r="E31" s="95" t="s">
        <v>232</v>
      </c>
      <c r="F31" s="91" t="s">
        <v>85</v>
      </c>
      <c r="G31" s="95">
        <f>_xlfn.XLOOKUP(F31,'F U L L   S E T S  (-10%)'!T:T,'F U L L   S E T S  (-10%)'!E:E,0)+_xlfn.XLOOKUP(F31,'M A C R O S'!R:R,'M A C R O S'!D:D,0)</f>
        <v>0</v>
      </c>
      <c r="H31" s="95"/>
      <c r="I31" s="95"/>
      <c r="J31" s="90" t="s">
        <v>91</v>
      </c>
      <c r="K31" s="95">
        <f>_xlfn.XLOOKUP(J31,'F U L L   S E T S  (-10%)'!T:T,'F U L L   S E T S  (-10%)'!E:E,0)+_xlfn.XLOOKUP(J31,'M A C R O S'!R:R,'M A C R O S'!D:D,0)</f>
        <v>0</v>
      </c>
      <c r="L31" s="90" t="s">
        <v>87</v>
      </c>
      <c r="M31" s="95">
        <f>_xlfn.XLOOKUP(L31,'F U L L   S E T S  (-10%)'!T:T,'F U L L   S E T S  (-10%)'!E:E,0)+_xlfn.XLOOKUP(L31,'M A C R O S'!R:R,'M A C R O S'!D:D,0)</f>
        <v>0</v>
      </c>
    </row>
    <row r="32" spans="1:13" ht="17" customHeight="1" x14ac:dyDescent="0.2">
      <c r="A32" s="95">
        <f>_xlfn.XLOOKUP(E32,'M A C R O S'!R:R,'M A C R O S'!D:D,0)</f>
        <v>0</v>
      </c>
      <c r="B32" s="161" t="str">
        <f t="shared" si="0"/>
        <v>UH.VM.00072-10084</v>
      </c>
      <c r="C32" s="95">
        <f>SUM(A32:A32)</f>
        <v>0</v>
      </c>
      <c r="D32" s="95">
        <v>10084</v>
      </c>
      <c r="E32" s="95" t="s">
        <v>234</v>
      </c>
      <c r="F32" s="91" t="s">
        <v>85</v>
      </c>
      <c r="G32" s="95">
        <f>_xlfn.XLOOKUP(F32,'F U L L   S E T S  (-10%)'!T:T,'F U L L   S E T S  (-10%)'!E:E,0)+_xlfn.XLOOKUP(F32,'M A C R O S'!R:R,'M A C R O S'!D:D,0)</f>
        <v>0</v>
      </c>
      <c r="H32" s="91" t="s">
        <v>89</v>
      </c>
      <c r="I32" s="95">
        <f>_xlfn.XLOOKUP(H32,'F U L L   S E T S  (-10%)'!T:T,'F U L L   S E T S  (-10%)'!E:E,0)+_xlfn.XLOOKUP(H32,'M A C R O S'!R:R,'M A C R O S'!D:D,0)</f>
        <v>0</v>
      </c>
      <c r="J32" s="95"/>
      <c r="K32" s="95"/>
      <c r="L32" s="90" t="s">
        <v>87</v>
      </c>
      <c r="M32" s="95">
        <f>_xlfn.XLOOKUP(L32,'F U L L   S E T S  (-10%)'!T:T,'F U L L   S E T S  (-10%)'!E:E,0)+_xlfn.XLOOKUP(L32,'M A C R O S'!R:R,'M A C R O S'!D:D,0)</f>
        <v>0</v>
      </c>
    </row>
    <row r="33" spans="1:13" ht="16" x14ac:dyDescent="0.2">
      <c r="A33" s="95">
        <f>_xlfn.XLOOKUP(E33,'M A C R O S'!R:R,'M A C R O S'!D:D,0)</f>
        <v>0</v>
      </c>
      <c r="B33" s="161" t="str">
        <f t="shared" si="0"/>
        <v>UH.VM.00073-10084</v>
      </c>
      <c r="C33" s="95">
        <f>SUM(A33:A33)</f>
        <v>0</v>
      </c>
      <c r="D33" s="95">
        <v>10084</v>
      </c>
      <c r="E33" s="95" t="s">
        <v>236</v>
      </c>
      <c r="F33" s="91" t="s">
        <v>85</v>
      </c>
      <c r="G33" s="95">
        <f>_xlfn.XLOOKUP(F33,'F U L L   S E T S  (-10%)'!T:T,'F U L L   S E T S  (-10%)'!E:E,0)+_xlfn.XLOOKUP(F33,'M A C R O S'!R:R,'M A C R O S'!D:D,0)</f>
        <v>0</v>
      </c>
      <c r="H33" s="91" t="s">
        <v>89</v>
      </c>
      <c r="I33" s="95">
        <f>_xlfn.XLOOKUP(H33,'F U L L   S E T S  (-10%)'!T:T,'F U L L   S E T S  (-10%)'!E:E,0)+_xlfn.XLOOKUP(H33,'M A C R O S'!R:R,'M A C R O S'!D:D,0)</f>
        <v>0</v>
      </c>
      <c r="J33" s="95"/>
      <c r="K33" s="95"/>
      <c r="L33" s="90" t="s">
        <v>87</v>
      </c>
      <c r="M33" s="95">
        <f>_xlfn.XLOOKUP(L33,'F U L L   S E T S  (-10%)'!T:T,'F U L L   S E T S  (-10%)'!E:E,0)+_xlfn.XLOOKUP(L33,'M A C R O S'!R:R,'M A C R O S'!D:D,0)</f>
        <v>0</v>
      </c>
    </row>
    <row r="34" spans="1:13" ht="16" x14ac:dyDescent="0.2">
      <c r="A34" s="95">
        <f>_xlfn.XLOOKUP(E34,'M A C R O S'!R:R,'M A C R O S'!D:D,0)</f>
        <v>0</v>
      </c>
      <c r="B34" s="161" t="str">
        <f t="shared" si="0"/>
        <v>UH.VM.00074-10084</v>
      </c>
      <c r="C34" s="95">
        <f>SUM(A34:A34)</f>
        <v>0</v>
      </c>
      <c r="D34" s="95">
        <v>10084</v>
      </c>
      <c r="E34" s="95" t="s">
        <v>238</v>
      </c>
      <c r="F34" s="91" t="s">
        <v>85</v>
      </c>
      <c r="G34" s="95">
        <f>_xlfn.XLOOKUP(F34,'F U L L   S E T S  (-10%)'!T:T,'F U L L   S E T S  (-10%)'!E:E,0)+_xlfn.XLOOKUP(F34,'M A C R O S'!R:R,'M A C R O S'!D:D,0)</f>
        <v>0</v>
      </c>
      <c r="H34" s="91" t="s">
        <v>89</v>
      </c>
      <c r="I34" s="95">
        <f>_xlfn.XLOOKUP(H34,'F U L L   S E T S  (-10%)'!T:T,'F U L L   S E T S  (-10%)'!E:E,0)+_xlfn.XLOOKUP(H34,'M A C R O S'!R:R,'M A C R O S'!D:D,0)</f>
        <v>0</v>
      </c>
      <c r="J34" s="95"/>
      <c r="K34" s="95"/>
      <c r="L34" s="90" t="s">
        <v>87</v>
      </c>
      <c r="M34" s="95">
        <f>_xlfn.XLOOKUP(L34,'F U L L   S E T S  (-10%)'!T:T,'F U L L   S E T S  (-10%)'!E:E,0)+_xlfn.XLOOKUP(L34,'M A C R O S'!R:R,'M A C R O S'!D:D,0)</f>
        <v>0</v>
      </c>
    </row>
    <row r="35" spans="1:13" ht="16" x14ac:dyDescent="0.2">
      <c r="A35" s="95">
        <f>_xlfn.XLOOKUP(E35,'M A C R O S'!R:R,'M A C R O S'!D:D,0)</f>
        <v>0</v>
      </c>
      <c r="B35" s="161" t="str">
        <f t="shared" si="0"/>
        <v>UH.VM.00075-10084</v>
      </c>
      <c r="C35" s="95">
        <f>SUM(A35:A35)</f>
        <v>0</v>
      </c>
      <c r="D35" s="95">
        <v>10084</v>
      </c>
      <c r="E35" s="95" t="s">
        <v>240</v>
      </c>
      <c r="F35" s="91" t="s">
        <v>85</v>
      </c>
      <c r="G35" s="95">
        <f>_xlfn.XLOOKUP(F35,'F U L L   S E T S  (-10%)'!T:T,'F U L L   S E T S  (-10%)'!E:E,0)+_xlfn.XLOOKUP(F35,'M A C R O S'!R:R,'M A C R O S'!D:D,0)</f>
        <v>0</v>
      </c>
      <c r="H35" s="91" t="s">
        <v>89</v>
      </c>
      <c r="I35" s="95">
        <f>_xlfn.XLOOKUP(H35,'F U L L   S E T S  (-10%)'!T:T,'F U L L   S E T S  (-10%)'!E:E,0)+_xlfn.XLOOKUP(H35,'M A C R O S'!R:R,'M A C R O S'!D:D,0)</f>
        <v>0</v>
      </c>
      <c r="J35" s="95"/>
      <c r="K35" s="95"/>
      <c r="L35" s="90" t="s">
        <v>87</v>
      </c>
      <c r="M35" s="95">
        <f>_xlfn.XLOOKUP(L35,'F U L L   S E T S  (-10%)'!T:T,'F U L L   S E T S  (-10%)'!E:E,0)+_xlfn.XLOOKUP(L35,'M A C R O S'!R:R,'M A C R O S'!D:D,0)</f>
        <v>0</v>
      </c>
    </row>
    <row r="36" spans="1:13" ht="16" x14ac:dyDescent="0.2">
      <c r="A36" s="95">
        <f>_xlfn.XLOOKUP(E36,'M A C R O S'!R:R,'M A C R O S'!D:D,0)</f>
        <v>0</v>
      </c>
      <c r="B36" s="161" t="str">
        <f t="shared" si="0"/>
        <v>UH.VM.00076-10084</v>
      </c>
      <c r="C36" s="95">
        <f>SUM(A36:A36)</f>
        <v>0</v>
      </c>
      <c r="D36" s="95">
        <v>10084</v>
      </c>
      <c r="E36" s="95" t="s">
        <v>242</v>
      </c>
      <c r="F36" s="91" t="s">
        <v>85</v>
      </c>
      <c r="G36" s="95">
        <f>_xlfn.XLOOKUP(F36,'F U L L   S E T S  (-10%)'!T:T,'F U L L   S E T S  (-10%)'!E:E,0)+_xlfn.XLOOKUP(F36,'M A C R O S'!R:R,'M A C R O S'!D:D,0)</f>
        <v>0</v>
      </c>
      <c r="H36" s="95"/>
      <c r="I36" s="95"/>
      <c r="J36" s="90" t="s">
        <v>91</v>
      </c>
      <c r="K36" s="95">
        <f>_xlfn.XLOOKUP(J36,'F U L L   S E T S  (-10%)'!T:T,'F U L L   S E T S  (-10%)'!E:E,0)+_xlfn.XLOOKUP(J36,'M A C R O S'!R:R,'M A C R O S'!D:D,0)</f>
        <v>0</v>
      </c>
      <c r="L36" s="90" t="s">
        <v>87</v>
      </c>
      <c r="M36" s="95">
        <f>_xlfn.XLOOKUP(L36,'F U L L   S E T S  (-10%)'!T:T,'F U L L   S E T S  (-10%)'!E:E,0)+_xlfn.XLOOKUP(L36,'M A C R O S'!R:R,'M A C R O S'!D:D,0)</f>
        <v>0</v>
      </c>
    </row>
    <row r="37" spans="1:13" ht="16" x14ac:dyDescent="0.2">
      <c r="A37" s="95">
        <f>_xlfn.XLOOKUP(E37,'M A C R O S'!R:R,'M A C R O S'!D:D,0)</f>
        <v>0</v>
      </c>
      <c r="B37" s="161" t="str">
        <f t="shared" si="0"/>
        <v>UH.VM.00077-10084</v>
      </c>
      <c r="C37" s="95">
        <f>SUM(A37:A37)</f>
        <v>0</v>
      </c>
      <c r="D37" s="95">
        <v>10084</v>
      </c>
      <c r="E37" s="95" t="s">
        <v>244</v>
      </c>
      <c r="F37" s="91" t="s">
        <v>85</v>
      </c>
      <c r="G37" s="95">
        <f>_xlfn.XLOOKUP(F37,'F U L L   S E T S  (-10%)'!T:T,'F U L L   S E T S  (-10%)'!E:E,0)+_xlfn.XLOOKUP(F37,'M A C R O S'!R:R,'M A C R O S'!D:D,0)</f>
        <v>0</v>
      </c>
      <c r="H37" s="95"/>
      <c r="I37" s="95"/>
      <c r="J37" s="90" t="s">
        <v>91</v>
      </c>
      <c r="K37" s="95">
        <f>_xlfn.XLOOKUP(J37,'F U L L   S E T S  (-10%)'!T:T,'F U L L   S E T S  (-10%)'!E:E,0)+_xlfn.XLOOKUP(J37,'M A C R O S'!R:R,'M A C R O S'!D:D,0)</f>
        <v>0</v>
      </c>
      <c r="L37" s="90" t="s">
        <v>87</v>
      </c>
      <c r="M37" s="95">
        <f>_xlfn.XLOOKUP(L37,'F U L L   S E T S  (-10%)'!T:T,'F U L L   S E T S  (-10%)'!E:E,0)+_xlfn.XLOOKUP(L37,'M A C R O S'!R:R,'M A C R O S'!D:D,0)</f>
        <v>0</v>
      </c>
    </row>
    <row r="38" spans="1:13" ht="16" x14ac:dyDescent="0.2">
      <c r="A38" s="95">
        <f>_xlfn.XLOOKUP(E38,'M A C R O S'!R:R,'M A C R O S'!D:D,0)</f>
        <v>0</v>
      </c>
      <c r="B38" s="161" t="str">
        <f t="shared" si="0"/>
        <v>UH.VM.00078-10084</v>
      </c>
      <c r="C38" s="95">
        <f>SUM(A38:A38)</f>
        <v>0</v>
      </c>
      <c r="D38" s="95">
        <v>10084</v>
      </c>
      <c r="E38" s="95" t="s">
        <v>246</v>
      </c>
      <c r="F38" s="91" t="s">
        <v>85</v>
      </c>
      <c r="G38" s="95">
        <f>_xlfn.XLOOKUP(F38,'F U L L   S E T S  (-10%)'!T:T,'F U L L   S E T S  (-10%)'!E:E,0)+_xlfn.XLOOKUP(F38,'M A C R O S'!R:R,'M A C R O S'!D:D,0)</f>
        <v>0</v>
      </c>
      <c r="H38" s="91" t="s">
        <v>89</v>
      </c>
      <c r="I38" s="95">
        <f>_xlfn.XLOOKUP(H38,'F U L L   S E T S  (-10%)'!T:T,'F U L L   S E T S  (-10%)'!E:E,0)+_xlfn.XLOOKUP(H38,'M A C R O S'!R:R,'M A C R O S'!D:D,0)</f>
        <v>0</v>
      </c>
      <c r="J38" s="95"/>
      <c r="K38" s="95"/>
      <c r="L38" s="90" t="s">
        <v>87</v>
      </c>
      <c r="M38" s="95">
        <f>_xlfn.XLOOKUP(L38,'F U L L   S E T S  (-10%)'!T:T,'F U L L   S E T S  (-10%)'!E:E,0)+_xlfn.XLOOKUP(L38,'M A C R O S'!R:R,'M A C R O S'!D:D,0)</f>
        <v>0</v>
      </c>
    </row>
    <row r="39" spans="1:13" ht="16" x14ac:dyDescent="0.2">
      <c r="A39" s="95">
        <f>_xlfn.XLOOKUP(E39,'M A C R O S'!R:R,'M A C R O S'!D:D,0)</f>
        <v>0</v>
      </c>
      <c r="B39" s="161" t="str">
        <f t="shared" si="0"/>
        <v>UH.VM.00079-10084</v>
      </c>
      <c r="C39" s="95">
        <f>SUM(A39:A39)</f>
        <v>0</v>
      </c>
      <c r="D39" s="95">
        <v>10084</v>
      </c>
      <c r="E39" s="95" t="s">
        <v>248</v>
      </c>
      <c r="F39" s="91" t="s">
        <v>85</v>
      </c>
      <c r="G39" s="95">
        <f>_xlfn.XLOOKUP(F39,'F U L L   S E T S  (-10%)'!T:T,'F U L L   S E T S  (-10%)'!E:E,0)+_xlfn.XLOOKUP(F39,'M A C R O S'!R:R,'M A C R O S'!D:D,0)</f>
        <v>0</v>
      </c>
      <c r="H39" s="91" t="s">
        <v>89</v>
      </c>
      <c r="I39" s="95">
        <f>_xlfn.XLOOKUP(H39,'F U L L   S E T S  (-10%)'!T:T,'F U L L   S E T S  (-10%)'!E:E,0)+_xlfn.XLOOKUP(H39,'M A C R O S'!R:R,'M A C R O S'!D:D,0)</f>
        <v>0</v>
      </c>
      <c r="J39" s="95"/>
      <c r="K39" s="95"/>
      <c r="L39" s="90" t="s">
        <v>87</v>
      </c>
      <c r="M39" s="95">
        <f>_xlfn.XLOOKUP(L39,'F U L L   S E T S  (-10%)'!T:T,'F U L L   S E T S  (-10%)'!E:E,0)+_xlfn.XLOOKUP(L39,'M A C R O S'!R:R,'M A C R O S'!D:D,0)</f>
        <v>0</v>
      </c>
    </row>
    <row r="40" spans="1:13" ht="16" x14ac:dyDescent="0.2">
      <c r="A40" s="95">
        <f>_xlfn.XLOOKUP(E40,'M A C R O S'!R:R,'M A C R O S'!D:D,0)</f>
        <v>0</v>
      </c>
      <c r="B40" s="161" t="str">
        <f t="shared" si="0"/>
        <v>UH.VM.00080-10084</v>
      </c>
      <c r="C40" s="95">
        <f>SUM(A40:A40)</f>
        <v>0</v>
      </c>
      <c r="D40" s="95">
        <v>10084</v>
      </c>
      <c r="E40" s="95" t="s">
        <v>250</v>
      </c>
      <c r="F40" s="91" t="s">
        <v>85</v>
      </c>
      <c r="G40" s="95">
        <f>_xlfn.XLOOKUP(F40,'F U L L   S E T S  (-10%)'!T:T,'F U L L   S E T S  (-10%)'!E:E,0)+_xlfn.XLOOKUP(F40,'M A C R O S'!R:R,'M A C R O S'!D:D,0)</f>
        <v>0</v>
      </c>
      <c r="H40" s="95"/>
      <c r="I40" s="95"/>
      <c r="J40" s="90" t="s">
        <v>91</v>
      </c>
      <c r="K40" s="95">
        <f>_xlfn.XLOOKUP(J40,'F U L L   S E T S  (-10%)'!T:T,'F U L L   S E T S  (-10%)'!E:E,0)+_xlfn.XLOOKUP(J40,'M A C R O S'!R:R,'M A C R O S'!D:D,0)</f>
        <v>0</v>
      </c>
      <c r="L40" s="90" t="s">
        <v>87</v>
      </c>
      <c r="M40" s="95">
        <f>_xlfn.XLOOKUP(L40,'F U L L   S E T S  (-10%)'!T:T,'F U L L   S E T S  (-10%)'!E:E,0)+_xlfn.XLOOKUP(L40,'M A C R O S'!R:R,'M A C R O S'!D:D,0)</f>
        <v>0</v>
      </c>
    </row>
    <row r="41" spans="1:13" ht="16" x14ac:dyDescent="0.2">
      <c r="A41" s="95">
        <f>_xlfn.XLOOKUP(E41,'M A C R O S'!R:R,'M A C R O S'!D:D,0)</f>
        <v>0</v>
      </c>
      <c r="B41" s="161" t="str">
        <f t="shared" si="0"/>
        <v>UH.VM.00081-10084</v>
      </c>
      <c r="C41" s="95">
        <f>SUM(A41:A41)</f>
        <v>0</v>
      </c>
      <c r="D41" s="95">
        <v>10084</v>
      </c>
      <c r="E41" s="95" t="s">
        <v>252</v>
      </c>
      <c r="F41" s="91" t="s">
        <v>85</v>
      </c>
      <c r="G41" s="95">
        <f>_xlfn.XLOOKUP(F41,'F U L L   S E T S  (-10%)'!T:T,'F U L L   S E T S  (-10%)'!E:E,0)+_xlfn.XLOOKUP(F41,'M A C R O S'!R:R,'M A C R O S'!D:D,0)</f>
        <v>0</v>
      </c>
      <c r="H41" s="95"/>
      <c r="I41" s="95"/>
      <c r="J41" s="90" t="s">
        <v>91</v>
      </c>
      <c r="K41" s="95">
        <f>_xlfn.XLOOKUP(J41,'F U L L   S E T S  (-10%)'!T:T,'F U L L   S E T S  (-10%)'!E:E,0)+_xlfn.XLOOKUP(J41,'M A C R O S'!R:R,'M A C R O S'!D:D,0)</f>
        <v>0</v>
      </c>
      <c r="L41" s="90" t="s">
        <v>87</v>
      </c>
      <c r="M41" s="95">
        <f>_xlfn.XLOOKUP(L41,'F U L L   S E T S  (-10%)'!T:T,'F U L L   S E T S  (-10%)'!E:E,0)+_xlfn.XLOOKUP(L41,'M A C R O S'!R:R,'M A C R O S'!D:D,0)</f>
        <v>0</v>
      </c>
    </row>
    <row r="42" spans="1:13" ht="16" x14ac:dyDescent="0.2">
      <c r="A42" s="95">
        <f>_xlfn.XLOOKUP(E42,'M A C R O S'!R:R,'M A C R O S'!D:D,0)</f>
        <v>0</v>
      </c>
      <c r="B42" s="161" t="str">
        <f t="shared" si="0"/>
        <v>UH.VM.00082-10084</v>
      </c>
      <c r="C42" s="95">
        <f>SUM(A42:A42)</f>
        <v>0</v>
      </c>
      <c r="D42" s="95">
        <v>10084</v>
      </c>
      <c r="E42" s="95" t="s">
        <v>254</v>
      </c>
      <c r="F42" s="91" t="s">
        <v>85</v>
      </c>
      <c r="G42" s="95">
        <f>_xlfn.XLOOKUP(F42,'F U L L   S E T S  (-10%)'!T:T,'F U L L   S E T S  (-10%)'!E:E,0)+_xlfn.XLOOKUP(F42,'M A C R O S'!R:R,'M A C R O S'!D:D,0)</f>
        <v>0</v>
      </c>
      <c r="H42" s="91" t="s">
        <v>89</v>
      </c>
      <c r="I42" s="95">
        <f>_xlfn.XLOOKUP(H42,'F U L L   S E T S  (-10%)'!T:T,'F U L L   S E T S  (-10%)'!E:E,0)+_xlfn.XLOOKUP(H42,'M A C R O S'!R:R,'M A C R O S'!D:D,0)</f>
        <v>0</v>
      </c>
      <c r="J42" s="95"/>
      <c r="K42" s="95"/>
      <c r="L42" s="90" t="s">
        <v>87</v>
      </c>
      <c r="M42" s="95">
        <f>_xlfn.XLOOKUP(L42,'F U L L   S E T S  (-10%)'!T:T,'F U L L   S E T S  (-10%)'!E:E,0)+_xlfn.XLOOKUP(L42,'M A C R O S'!R:R,'M A C R O S'!D:D,0)</f>
        <v>0</v>
      </c>
    </row>
    <row r="43" spans="1:13" ht="16" x14ac:dyDescent="0.2">
      <c r="A43" s="95">
        <f>_xlfn.XLOOKUP(E43,'M A C R O S'!R:R,'M A C R O S'!D:D,0)</f>
        <v>0</v>
      </c>
      <c r="B43" s="161" t="str">
        <f t="shared" si="0"/>
        <v>UH.VM.00083-10084</v>
      </c>
      <c r="C43" s="95">
        <f>SUM(A43:A43)</f>
        <v>0</v>
      </c>
      <c r="D43" s="95">
        <v>10084</v>
      </c>
      <c r="E43" s="95" t="s">
        <v>256</v>
      </c>
      <c r="F43" s="91" t="s">
        <v>85</v>
      </c>
      <c r="G43" s="95">
        <f>_xlfn.XLOOKUP(F43,'F U L L   S E T S  (-10%)'!T:T,'F U L L   S E T S  (-10%)'!E:E,0)+_xlfn.XLOOKUP(F43,'M A C R O S'!R:R,'M A C R O S'!D:D,0)</f>
        <v>0</v>
      </c>
      <c r="H43" s="95"/>
      <c r="I43" s="95"/>
      <c r="J43" s="90" t="s">
        <v>91</v>
      </c>
      <c r="K43" s="95">
        <f>_xlfn.XLOOKUP(J43,'F U L L   S E T S  (-10%)'!T:T,'F U L L   S E T S  (-10%)'!E:E,0)+_xlfn.XLOOKUP(J43,'M A C R O S'!R:R,'M A C R O S'!D:D,0)</f>
        <v>0</v>
      </c>
      <c r="L43" s="90" t="s">
        <v>87</v>
      </c>
      <c r="M43" s="95">
        <f>_xlfn.XLOOKUP(L43,'F U L L   S E T S  (-10%)'!T:T,'F U L L   S E T S  (-10%)'!E:E,0)+_xlfn.XLOOKUP(L43,'M A C R O S'!R:R,'M A C R O S'!D:D,0)</f>
        <v>0</v>
      </c>
    </row>
    <row r="44" spans="1:13" ht="16" x14ac:dyDescent="0.2">
      <c r="A44" s="161">
        <f>_xlfn.XLOOKUP(E44,'M A C R O S'!R:R,'M A C R O S'!E:E,0)</f>
        <v>0</v>
      </c>
      <c r="B44" s="161" t="str">
        <f t="shared" si="0"/>
        <v>UH.VM.00084-10125</v>
      </c>
      <c r="C44" s="161">
        <f>SUM(A44:A44)</f>
        <v>0</v>
      </c>
      <c r="D44" s="161">
        <v>10125</v>
      </c>
      <c r="E44" s="161" t="s">
        <v>171</v>
      </c>
      <c r="F44" s="91" t="s">
        <v>77</v>
      </c>
      <c r="G44" s="95">
        <f>_xlfn.XLOOKUP(F44,'F U L L   S E T S  (-10%)'!T:T,'F U L L   S E T S  (-10%)'!F:F,0)+_xlfn.XLOOKUP(F44,'M A C R O S'!R:R,'M A C R O S'!E:E,0)</f>
        <v>0</v>
      </c>
      <c r="H44" s="91" t="s">
        <v>81</v>
      </c>
      <c r="I44" s="95">
        <f>_xlfn.XLOOKUP(H44,'F U L L   S E T S  (-10%)'!T:T,'F U L L   S E T S  (-10%)'!F:F,0)+_xlfn.XLOOKUP(H44,'M A C R O S'!R:R,'M A C R O S'!E:E,0)</f>
        <v>0</v>
      </c>
      <c r="J44" s="95"/>
      <c r="K44" s="95"/>
      <c r="L44" s="91" t="s">
        <v>79</v>
      </c>
      <c r="M44" s="95">
        <f>_xlfn.XLOOKUP(L44,'F U L L   S E T S  (-10%)'!T:T,'F U L L   S E T S  (-10%)'!F:F,0)+_xlfn.XLOOKUP(L44,'M A C R O S'!R:R,'M A C R O S'!E:E,0)</f>
        <v>0</v>
      </c>
    </row>
    <row r="45" spans="1:13" ht="16" x14ac:dyDescent="0.2">
      <c r="A45" s="95">
        <f>_xlfn.XLOOKUP(E45,'M A C R O S'!R:R,'M A C R O S'!E:E,0)</f>
        <v>0</v>
      </c>
      <c r="B45" s="161" t="str">
        <f t="shared" si="0"/>
        <v>UH.VM.00085-10125</v>
      </c>
      <c r="C45" s="95">
        <f>SUM(A45:A45)</f>
        <v>0</v>
      </c>
      <c r="D45" s="95">
        <v>10125</v>
      </c>
      <c r="E45" s="95" t="s">
        <v>173</v>
      </c>
      <c r="F45" s="91" t="s">
        <v>77</v>
      </c>
      <c r="G45" s="95">
        <f>_xlfn.XLOOKUP(F45,'F U L L   S E T S  (-10%)'!T:T,'F U L L   S E T S  (-10%)'!F:F,0)+_xlfn.XLOOKUP(F45,'M A C R O S'!R:R,'M A C R O S'!E:E,0)</f>
        <v>0</v>
      </c>
      <c r="H45" s="95"/>
      <c r="I45" s="95"/>
      <c r="J45" s="91" t="s">
        <v>83</v>
      </c>
      <c r="K45" s="95">
        <f>_xlfn.XLOOKUP(J45,'F U L L   S E T S  (-10%)'!T:T,'F U L L   S E T S  (-10%)'!F:F,0)+_xlfn.XLOOKUP(J45,'M A C R O S'!R:R,'M A C R O S'!E:E,0)</f>
        <v>0</v>
      </c>
      <c r="L45" s="91" t="s">
        <v>79</v>
      </c>
      <c r="M45" s="95">
        <f>_xlfn.XLOOKUP(L45,'F U L L   S E T S  (-10%)'!T:T,'F U L L   S E T S  (-10%)'!F:F,0)+_xlfn.XLOOKUP(L45,'M A C R O S'!R:R,'M A C R O S'!E:E,0)</f>
        <v>0</v>
      </c>
    </row>
    <row r="46" spans="1:13" ht="16" x14ac:dyDescent="0.2">
      <c r="A46" s="95">
        <f>_xlfn.XLOOKUP(E46,'M A C R O S'!R:R,'M A C R O S'!E:E,0)</f>
        <v>0</v>
      </c>
      <c r="B46" s="161" t="str">
        <f t="shared" si="0"/>
        <v>UH.VM.00086-10125</v>
      </c>
      <c r="C46" s="95">
        <f>SUM(A46:A46)</f>
        <v>0</v>
      </c>
      <c r="D46" s="95">
        <v>10125</v>
      </c>
      <c r="E46" s="95" t="s">
        <v>175</v>
      </c>
      <c r="F46" s="91" t="s">
        <v>77</v>
      </c>
      <c r="G46" s="95">
        <f>_xlfn.XLOOKUP(F46,'F U L L   S E T S  (-10%)'!T:T,'F U L L   S E T S  (-10%)'!F:F,0)+_xlfn.XLOOKUP(F46,'M A C R O S'!R:R,'M A C R O S'!E:E,0)</f>
        <v>0</v>
      </c>
      <c r="H46" s="91" t="s">
        <v>81</v>
      </c>
      <c r="I46" s="95">
        <f>_xlfn.XLOOKUP(H46,'F U L L   S E T S  (-10%)'!T:T,'F U L L   S E T S  (-10%)'!F:F,0)+_xlfn.XLOOKUP(H46,'M A C R O S'!R:R,'M A C R O S'!E:E,0)</f>
        <v>0</v>
      </c>
      <c r="J46" s="95"/>
      <c r="K46" s="95"/>
      <c r="L46" s="91" t="s">
        <v>79</v>
      </c>
      <c r="M46" s="95">
        <f>_xlfn.XLOOKUP(L46,'F U L L   S E T S  (-10%)'!T:T,'F U L L   S E T S  (-10%)'!F:F,0)+_xlfn.XLOOKUP(L46,'M A C R O S'!R:R,'M A C R O S'!E:E,0)</f>
        <v>0</v>
      </c>
    </row>
    <row r="47" spans="1:13" ht="16" x14ac:dyDescent="0.2">
      <c r="A47" s="95">
        <f>_xlfn.XLOOKUP(E47,'M A C R O S'!R:R,'M A C R O S'!E:E,0)</f>
        <v>0</v>
      </c>
      <c r="B47" s="161" t="str">
        <f t="shared" si="0"/>
        <v>UH.VM.00087-10125</v>
      </c>
      <c r="C47" s="95">
        <f>SUM(A47:A47)</f>
        <v>0</v>
      </c>
      <c r="D47" s="95">
        <v>10125</v>
      </c>
      <c r="E47" s="95" t="s">
        <v>177</v>
      </c>
      <c r="F47" s="91" t="s">
        <v>77</v>
      </c>
      <c r="G47" s="95">
        <f>_xlfn.XLOOKUP(F47,'F U L L   S E T S  (-10%)'!T:T,'F U L L   S E T S  (-10%)'!F:F,0)+_xlfn.XLOOKUP(F47,'M A C R O S'!R:R,'M A C R O S'!E:E,0)</f>
        <v>0</v>
      </c>
      <c r="H47" s="91" t="s">
        <v>81</v>
      </c>
      <c r="I47" s="95">
        <f>_xlfn.XLOOKUP(H47,'F U L L   S E T S  (-10%)'!T:T,'F U L L   S E T S  (-10%)'!F:F,0)+_xlfn.XLOOKUP(H47,'M A C R O S'!R:R,'M A C R O S'!E:E,0)</f>
        <v>0</v>
      </c>
      <c r="J47" s="95"/>
      <c r="K47" s="95"/>
      <c r="L47" s="91" t="s">
        <v>79</v>
      </c>
      <c r="M47" s="95">
        <f>_xlfn.XLOOKUP(L47,'F U L L   S E T S  (-10%)'!T:T,'F U L L   S E T S  (-10%)'!F:F,0)+_xlfn.XLOOKUP(L47,'M A C R O S'!R:R,'M A C R O S'!E:E,0)</f>
        <v>0</v>
      </c>
    </row>
    <row r="48" spans="1:13" ht="16" x14ac:dyDescent="0.2">
      <c r="A48" s="95">
        <f>_xlfn.XLOOKUP(E48,'M A C R O S'!R:R,'M A C R O S'!E:E,0)</f>
        <v>0</v>
      </c>
      <c r="B48" s="161" t="str">
        <f t="shared" si="0"/>
        <v>UH.VM.00088-10125</v>
      </c>
      <c r="C48" s="95">
        <f>SUM(A48:A48)</f>
        <v>0</v>
      </c>
      <c r="D48" s="95">
        <v>10125</v>
      </c>
      <c r="E48" s="95" t="s">
        <v>179</v>
      </c>
      <c r="F48" s="91" t="s">
        <v>77</v>
      </c>
      <c r="G48" s="95">
        <f>_xlfn.XLOOKUP(F48,'F U L L   S E T S  (-10%)'!T:T,'F U L L   S E T S  (-10%)'!F:F,0)+_xlfn.XLOOKUP(F48,'M A C R O S'!R:R,'M A C R O S'!E:E,0)</f>
        <v>0</v>
      </c>
      <c r="H48" s="95"/>
      <c r="I48" s="95"/>
      <c r="J48" s="91" t="s">
        <v>83</v>
      </c>
      <c r="K48" s="95">
        <f>_xlfn.XLOOKUP(J48,'F U L L   S E T S  (-10%)'!T:T,'F U L L   S E T S  (-10%)'!F:F,0)+_xlfn.XLOOKUP(J48,'M A C R O S'!R:R,'M A C R O S'!E:E,0)</f>
        <v>0</v>
      </c>
      <c r="L48" s="91" t="s">
        <v>79</v>
      </c>
      <c r="M48" s="95">
        <f>_xlfn.XLOOKUP(L48,'F U L L   S E T S  (-10%)'!T:T,'F U L L   S E T S  (-10%)'!F:F,0)+_xlfn.XLOOKUP(L48,'M A C R O S'!R:R,'M A C R O S'!E:E,0)</f>
        <v>0</v>
      </c>
    </row>
    <row r="49" spans="1:13" ht="16" x14ac:dyDescent="0.2">
      <c r="A49" s="95">
        <f>_xlfn.XLOOKUP(E49,'M A C R O S'!R:R,'M A C R O S'!E:E,0)</f>
        <v>0</v>
      </c>
      <c r="B49" s="161" t="str">
        <f t="shared" si="0"/>
        <v>UH.VM.00089-10125</v>
      </c>
      <c r="C49" s="95">
        <f>SUM(A49:A49)</f>
        <v>0</v>
      </c>
      <c r="D49" s="95">
        <v>10125</v>
      </c>
      <c r="E49" s="95" t="s">
        <v>181</v>
      </c>
      <c r="F49" s="91" t="s">
        <v>77</v>
      </c>
      <c r="G49" s="95">
        <f>_xlfn.XLOOKUP(F49,'F U L L   S E T S  (-10%)'!T:T,'F U L L   S E T S  (-10%)'!F:F,0)+_xlfn.XLOOKUP(F49,'M A C R O S'!R:R,'M A C R O S'!E:E,0)</f>
        <v>0</v>
      </c>
      <c r="H49" s="95"/>
      <c r="I49" s="95"/>
      <c r="J49" s="91" t="s">
        <v>83</v>
      </c>
      <c r="K49" s="95">
        <f>_xlfn.XLOOKUP(J49,'F U L L   S E T S  (-10%)'!T:T,'F U L L   S E T S  (-10%)'!F:F,0)+_xlfn.XLOOKUP(J49,'M A C R O S'!R:R,'M A C R O S'!E:E,0)</f>
        <v>0</v>
      </c>
      <c r="L49" s="91" t="s">
        <v>79</v>
      </c>
      <c r="M49" s="95">
        <f>_xlfn.XLOOKUP(L49,'F U L L   S E T S  (-10%)'!T:T,'F U L L   S E T S  (-10%)'!F:F,0)+_xlfn.XLOOKUP(L49,'M A C R O S'!R:R,'M A C R O S'!E:E,0)</f>
        <v>0</v>
      </c>
    </row>
    <row r="50" spans="1:13" ht="16" x14ac:dyDescent="0.2">
      <c r="A50" s="95">
        <f>_xlfn.XLOOKUP(E50,'M A C R O S'!R:R,'M A C R O S'!E:E,0)</f>
        <v>0</v>
      </c>
      <c r="B50" s="161" t="str">
        <f t="shared" si="0"/>
        <v>UH.VM.00090-10125</v>
      </c>
      <c r="C50" s="95">
        <f>SUM(A50:A50)</f>
        <v>0</v>
      </c>
      <c r="D50" s="95">
        <v>10125</v>
      </c>
      <c r="E50" s="95" t="s">
        <v>183</v>
      </c>
      <c r="F50" s="91" t="s">
        <v>77</v>
      </c>
      <c r="G50" s="95">
        <f>_xlfn.XLOOKUP(F50,'F U L L   S E T S  (-10%)'!T:T,'F U L L   S E T S  (-10%)'!F:F,0)+_xlfn.XLOOKUP(F50,'M A C R O S'!R:R,'M A C R O S'!E:E,0)</f>
        <v>0</v>
      </c>
      <c r="H50" s="91" t="s">
        <v>81</v>
      </c>
      <c r="I50" s="95">
        <f>_xlfn.XLOOKUP(H50,'F U L L   S E T S  (-10%)'!T:T,'F U L L   S E T S  (-10%)'!F:F,0)+_xlfn.XLOOKUP(H50,'M A C R O S'!R:R,'M A C R O S'!E:E,0)</f>
        <v>0</v>
      </c>
      <c r="J50" s="95"/>
      <c r="K50" s="95"/>
      <c r="L50" s="91" t="s">
        <v>79</v>
      </c>
      <c r="M50" s="95">
        <f>_xlfn.XLOOKUP(L50,'F U L L   S E T S  (-10%)'!T:T,'F U L L   S E T S  (-10%)'!F:F,0)+_xlfn.XLOOKUP(L50,'M A C R O S'!R:R,'M A C R O S'!E:E,0)</f>
        <v>0</v>
      </c>
    </row>
    <row r="51" spans="1:13" ht="16" x14ac:dyDescent="0.2">
      <c r="A51" s="95">
        <f>_xlfn.XLOOKUP(E51,'M A C R O S'!R:R,'M A C R O S'!E:E,0)</f>
        <v>0</v>
      </c>
      <c r="B51" s="161" t="str">
        <f t="shared" si="0"/>
        <v>UH.VM.00091-10125</v>
      </c>
      <c r="C51" s="95">
        <f>SUM(A51:A51)</f>
        <v>0</v>
      </c>
      <c r="D51" s="95">
        <v>10125</v>
      </c>
      <c r="E51" s="95" t="s">
        <v>185</v>
      </c>
      <c r="F51" s="91" t="s">
        <v>77</v>
      </c>
      <c r="G51" s="95">
        <f>_xlfn.XLOOKUP(F51,'F U L L   S E T S  (-10%)'!T:T,'F U L L   S E T S  (-10%)'!F:F,0)+_xlfn.XLOOKUP(F51,'M A C R O S'!R:R,'M A C R O S'!E:E,0)</f>
        <v>0</v>
      </c>
      <c r="H51" s="91" t="s">
        <v>81</v>
      </c>
      <c r="I51" s="95">
        <f>_xlfn.XLOOKUP(H51,'F U L L   S E T S  (-10%)'!T:T,'F U L L   S E T S  (-10%)'!F:F,0)+_xlfn.XLOOKUP(H51,'M A C R O S'!R:R,'M A C R O S'!E:E,0)</f>
        <v>0</v>
      </c>
      <c r="J51" s="95"/>
      <c r="K51" s="95"/>
      <c r="L51" s="91" t="s">
        <v>79</v>
      </c>
      <c r="M51" s="95">
        <f>_xlfn.XLOOKUP(L51,'F U L L   S E T S  (-10%)'!T:T,'F U L L   S E T S  (-10%)'!F:F,0)+_xlfn.XLOOKUP(L51,'M A C R O S'!R:R,'M A C R O S'!E:E,0)</f>
        <v>0</v>
      </c>
    </row>
    <row r="52" spans="1:13" ht="16" x14ac:dyDescent="0.2">
      <c r="A52" s="95">
        <f>_xlfn.XLOOKUP(E52,'M A C R O S'!R:R,'M A C R O S'!E:E,0)</f>
        <v>0</v>
      </c>
      <c r="B52" s="161" t="str">
        <f t="shared" si="0"/>
        <v>UH.VM.00092-10125</v>
      </c>
      <c r="C52" s="95">
        <f>SUM(A52:A52)</f>
        <v>0</v>
      </c>
      <c r="D52" s="95">
        <v>10125</v>
      </c>
      <c r="E52" s="95" t="s">
        <v>187</v>
      </c>
      <c r="F52" s="91" t="s">
        <v>77</v>
      </c>
      <c r="G52" s="95">
        <f>_xlfn.XLOOKUP(F52,'F U L L   S E T S  (-10%)'!T:T,'F U L L   S E T S  (-10%)'!F:F,0)+_xlfn.XLOOKUP(F52,'M A C R O S'!R:R,'M A C R O S'!E:E,0)</f>
        <v>0</v>
      </c>
      <c r="H52" s="95"/>
      <c r="I52" s="95"/>
      <c r="J52" s="91" t="s">
        <v>83</v>
      </c>
      <c r="K52" s="95">
        <f>_xlfn.XLOOKUP(J52,'F U L L   S E T S  (-10%)'!T:T,'F U L L   S E T S  (-10%)'!F:F,0)+_xlfn.XLOOKUP(J52,'M A C R O S'!R:R,'M A C R O S'!E:E,0)</f>
        <v>0</v>
      </c>
      <c r="L52" s="91" t="s">
        <v>79</v>
      </c>
      <c r="M52" s="95">
        <f>_xlfn.XLOOKUP(L52,'F U L L   S E T S  (-10%)'!T:T,'F U L L   S E T S  (-10%)'!F:F,0)+_xlfn.XLOOKUP(L52,'M A C R O S'!R:R,'M A C R O S'!E:E,0)</f>
        <v>0</v>
      </c>
    </row>
    <row r="53" spans="1:13" ht="16" x14ac:dyDescent="0.2">
      <c r="A53" s="95">
        <f>_xlfn.XLOOKUP(E53,'M A C R O S'!R:R,'M A C R O S'!E:E,0)</f>
        <v>0</v>
      </c>
      <c r="B53" s="161" t="str">
        <f t="shared" si="0"/>
        <v>UH.VM.00093-10125</v>
      </c>
      <c r="C53" s="95">
        <f>SUM(A53:A53)</f>
        <v>0</v>
      </c>
      <c r="D53" s="95">
        <v>10125</v>
      </c>
      <c r="E53" s="95" t="s">
        <v>189</v>
      </c>
      <c r="F53" s="91" t="s">
        <v>77</v>
      </c>
      <c r="G53" s="95">
        <f>_xlfn.XLOOKUP(F53,'F U L L   S E T S  (-10%)'!T:T,'F U L L   S E T S  (-10%)'!F:F,0)+_xlfn.XLOOKUP(F53,'M A C R O S'!R:R,'M A C R O S'!E:E,0)</f>
        <v>0</v>
      </c>
      <c r="H53" s="91" t="s">
        <v>81</v>
      </c>
      <c r="I53" s="95">
        <f>_xlfn.XLOOKUP(H53,'F U L L   S E T S  (-10%)'!T:T,'F U L L   S E T S  (-10%)'!F:F,0)+_xlfn.XLOOKUP(H53,'M A C R O S'!R:R,'M A C R O S'!E:E,0)</f>
        <v>0</v>
      </c>
      <c r="J53" s="95"/>
      <c r="K53" s="95"/>
      <c r="L53" s="91" t="s">
        <v>79</v>
      </c>
      <c r="M53" s="95">
        <f>_xlfn.XLOOKUP(L53,'F U L L   S E T S  (-10%)'!T:T,'F U L L   S E T S  (-10%)'!F:F,0)+_xlfn.XLOOKUP(L53,'M A C R O S'!R:R,'M A C R O S'!E:E,0)</f>
        <v>0</v>
      </c>
    </row>
    <row r="54" spans="1:13" ht="16" x14ac:dyDescent="0.2">
      <c r="A54" s="95">
        <f>_xlfn.XLOOKUP(E54,'M A C R O S'!R:R,'M A C R O S'!E:E,0)</f>
        <v>0</v>
      </c>
      <c r="B54" s="161" t="str">
        <f t="shared" si="0"/>
        <v>UH.VM.00094-10125</v>
      </c>
      <c r="C54" s="95">
        <f>SUM(A54:A54)</f>
        <v>0</v>
      </c>
      <c r="D54" s="95">
        <v>10125</v>
      </c>
      <c r="E54" s="95" t="s">
        <v>191</v>
      </c>
      <c r="F54" s="91" t="s">
        <v>77</v>
      </c>
      <c r="G54" s="95">
        <f>_xlfn.XLOOKUP(F54,'F U L L   S E T S  (-10%)'!T:T,'F U L L   S E T S  (-10%)'!F:F,0)+_xlfn.XLOOKUP(F54,'M A C R O S'!R:R,'M A C R O S'!E:E,0)</f>
        <v>0</v>
      </c>
      <c r="H54" s="91" t="s">
        <v>81</v>
      </c>
      <c r="I54" s="95">
        <f>_xlfn.XLOOKUP(H54,'F U L L   S E T S  (-10%)'!T:T,'F U L L   S E T S  (-10%)'!F:F,0)+_xlfn.XLOOKUP(H54,'M A C R O S'!R:R,'M A C R O S'!E:E,0)</f>
        <v>0</v>
      </c>
      <c r="J54" s="95"/>
      <c r="K54" s="95"/>
      <c r="L54" s="91" t="s">
        <v>79</v>
      </c>
      <c r="M54" s="95">
        <f>_xlfn.XLOOKUP(L54,'F U L L   S E T S  (-10%)'!T:T,'F U L L   S E T S  (-10%)'!F:F,0)+_xlfn.XLOOKUP(L54,'M A C R O S'!R:R,'M A C R O S'!E:E,0)</f>
        <v>0</v>
      </c>
    </row>
    <row r="55" spans="1:13" ht="16" x14ac:dyDescent="0.2">
      <c r="A55" s="95">
        <f>_xlfn.XLOOKUP(E55,'M A C R O S'!R:R,'M A C R O S'!E:E,0)</f>
        <v>0</v>
      </c>
      <c r="B55" s="161" t="str">
        <f t="shared" si="0"/>
        <v>UH.VM.00095-10125</v>
      </c>
      <c r="C55" s="95">
        <f>SUM(A55:A55)</f>
        <v>0</v>
      </c>
      <c r="D55" s="95">
        <v>10125</v>
      </c>
      <c r="E55" s="95" t="s">
        <v>193</v>
      </c>
      <c r="F55" s="91" t="s">
        <v>77</v>
      </c>
      <c r="G55" s="95">
        <f>_xlfn.XLOOKUP(F55,'F U L L   S E T S  (-10%)'!T:T,'F U L L   S E T S  (-10%)'!F:F,0)+_xlfn.XLOOKUP(F55,'M A C R O S'!R:R,'M A C R O S'!E:E,0)</f>
        <v>0</v>
      </c>
      <c r="H55" s="91" t="s">
        <v>81</v>
      </c>
      <c r="I55" s="95">
        <f>_xlfn.XLOOKUP(H55,'F U L L   S E T S  (-10%)'!T:T,'F U L L   S E T S  (-10%)'!F:F,0)+_xlfn.XLOOKUP(H55,'M A C R O S'!R:R,'M A C R O S'!E:E,0)</f>
        <v>0</v>
      </c>
      <c r="J55" s="95"/>
      <c r="K55" s="95"/>
      <c r="L55" s="91" t="s">
        <v>79</v>
      </c>
      <c r="M55" s="95">
        <f>_xlfn.XLOOKUP(L55,'F U L L   S E T S  (-10%)'!T:T,'F U L L   S E T S  (-10%)'!F:F,0)+_xlfn.XLOOKUP(L55,'M A C R O S'!R:R,'M A C R O S'!E:E,0)</f>
        <v>0</v>
      </c>
    </row>
    <row r="56" spans="1:13" ht="16" x14ac:dyDescent="0.2">
      <c r="A56" s="95">
        <f>_xlfn.XLOOKUP(E56,'M A C R O S'!R:R,'M A C R O S'!E:E,0)</f>
        <v>0</v>
      </c>
      <c r="B56" s="161" t="str">
        <f t="shared" si="0"/>
        <v>UH.VM.00096-10125</v>
      </c>
      <c r="C56" s="95">
        <f>SUM(A56:A56)</f>
        <v>0</v>
      </c>
      <c r="D56" s="95">
        <v>10125</v>
      </c>
      <c r="E56" s="95" t="s">
        <v>195</v>
      </c>
      <c r="F56" s="91" t="s">
        <v>77</v>
      </c>
      <c r="G56" s="95">
        <f>_xlfn.XLOOKUP(F56,'F U L L   S E T S  (-10%)'!T:T,'F U L L   S E T S  (-10%)'!F:F,0)+_xlfn.XLOOKUP(F56,'M A C R O S'!R:R,'M A C R O S'!E:E,0)</f>
        <v>0</v>
      </c>
      <c r="H56" s="95"/>
      <c r="I56" s="95"/>
      <c r="J56" s="91" t="s">
        <v>83</v>
      </c>
      <c r="K56" s="95">
        <f>_xlfn.XLOOKUP(J56,'F U L L   S E T S  (-10%)'!T:T,'F U L L   S E T S  (-10%)'!F:F,0)+_xlfn.XLOOKUP(J56,'M A C R O S'!R:R,'M A C R O S'!E:E,0)</f>
        <v>0</v>
      </c>
      <c r="L56" s="91" t="s">
        <v>79</v>
      </c>
      <c r="M56" s="95">
        <f>_xlfn.XLOOKUP(L56,'F U L L   S E T S  (-10%)'!T:T,'F U L L   S E T S  (-10%)'!F:F,0)+_xlfn.XLOOKUP(L56,'M A C R O S'!R:R,'M A C R O S'!E:E,0)</f>
        <v>0</v>
      </c>
    </row>
    <row r="57" spans="1:13" ht="16" x14ac:dyDescent="0.2">
      <c r="A57" s="95">
        <f>_xlfn.XLOOKUP(E57,'M A C R O S'!R:R,'M A C R O S'!E:E,0)</f>
        <v>0</v>
      </c>
      <c r="B57" s="161" t="str">
        <f t="shared" si="0"/>
        <v>UH.VM.00097-10125</v>
      </c>
      <c r="C57" s="95">
        <f>SUM(A57:A57)</f>
        <v>0</v>
      </c>
      <c r="D57" s="95">
        <v>10125</v>
      </c>
      <c r="E57" s="95" t="s">
        <v>197</v>
      </c>
      <c r="F57" s="91" t="s">
        <v>77</v>
      </c>
      <c r="G57" s="95">
        <f>_xlfn.XLOOKUP(F57,'F U L L   S E T S  (-10%)'!T:T,'F U L L   S E T S  (-10%)'!F:F,0)+_xlfn.XLOOKUP(F57,'M A C R O S'!R:R,'M A C R O S'!E:E,0)</f>
        <v>0</v>
      </c>
      <c r="H57" s="95"/>
      <c r="I57" s="95"/>
      <c r="J57" s="91" t="s">
        <v>83</v>
      </c>
      <c r="K57" s="95">
        <f>_xlfn.XLOOKUP(J57,'F U L L   S E T S  (-10%)'!T:T,'F U L L   S E T S  (-10%)'!F:F,0)+_xlfn.XLOOKUP(J57,'M A C R O S'!R:R,'M A C R O S'!E:E,0)</f>
        <v>0</v>
      </c>
      <c r="L57" s="91" t="s">
        <v>79</v>
      </c>
      <c r="M57" s="95">
        <f>_xlfn.XLOOKUP(L57,'F U L L   S E T S  (-10%)'!T:T,'F U L L   S E T S  (-10%)'!F:F,0)+_xlfn.XLOOKUP(L57,'M A C R O S'!R:R,'M A C R O S'!E:E,0)</f>
        <v>0</v>
      </c>
    </row>
    <row r="58" spans="1:13" ht="16" x14ac:dyDescent="0.2">
      <c r="A58" s="95">
        <f>_xlfn.XLOOKUP(E58,'M A C R O S'!R:R,'M A C R O S'!E:E,0)</f>
        <v>0</v>
      </c>
      <c r="B58" s="161" t="str">
        <f t="shared" si="0"/>
        <v>UH.VM.00098-10125</v>
      </c>
      <c r="C58" s="95">
        <f>SUM(A58:A58)</f>
        <v>0</v>
      </c>
      <c r="D58" s="95">
        <v>10125</v>
      </c>
      <c r="E58" s="95" t="s">
        <v>199</v>
      </c>
      <c r="F58" s="91" t="s">
        <v>77</v>
      </c>
      <c r="G58" s="95">
        <f>_xlfn.XLOOKUP(F58,'F U L L   S E T S  (-10%)'!T:T,'F U L L   S E T S  (-10%)'!F:F,0)+_xlfn.XLOOKUP(F58,'M A C R O S'!R:R,'M A C R O S'!E:E,0)</f>
        <v>0</v>
      </c>
      <c r="H58" s="91"/>
      <c r="I58" s="95"/>
      <c r="J58" s="91" t="s">
        <v>83</v>
      </c>
      <c r="K58" s="95">
        <f>_xlfn.XLOOKUP(J58,'F U L L   S E T S  (-10%)'!T:T,'F U L L   S E T S  (-10%)'!F:F,0)+_xlfn.XLOOKUP(J58,'M A C R O S'!R:R,'M A C R O S'!E:E,0)</f>
        <v>0</v>
      </c>
      <c r="L58" s="91" t="s">
        <v>79</v>
      </c>
      <c r="M58" s="95">
        <f>_xlfn.XLOOKUP(L58,'F U L L   S E T S  (-10%)'!T:T,'F U L L   S E T S  (-10%)'!F:F,0)+_xlfn.XLOOKUP(L58,'M A C R O S'!R:R,'M A C R O S'!E:E,0)</f>
        <v>0</v>
      </c>
    </row>
    <row r="59" spans="1:13" ht="16" x14ac:dyDescent="0.2">
      <c r="A59" s="95">
        <f>_xlfn.XLOOKUP(E59,'M A C R O S'!R:R,'M A C R O S'!E:E,0)</f>
        <v>0</v>
      </c>
      <c r="B59" s="161" t="str">
        <f t="shared" si="0"/>
        <v>UH.VM.00099-10125</v>
      </c>
      <c r="C59" s="95">
        <f>SUM(A59:A59)</f>
        <v>0</v>
      </c>
      <c r="D59" s="95">
        <v>10125</v>
      </c>
      <c r="E59" s="95" t="s">
        <v>201</v>
      </c>
      <c r="F59" s="91" t="s">
        <v>77</v>
      </c>
      <c r="G59" s="95">
        <f>_xlfn.XLOOKUP(F59,'F U L L   S E T S  (-10%)'!T:T,'F U L L   S E T S  (-10%)'!F:F,0)+_xlfn.XLOOKUP(F59,'M A C R O S'!R:R,'M A C R O S'!E:E,0)</f>
        <v>0</v>
      </c>
      <c r="H59" s="91" t="s">
        <v>81</v>
      </c>
      <c r="I59" s="95">
        <f>_xlfn.XLOOKUP(H59,'F U L L   S E T S  (-10%)'!T:T,'F U L L   S E T S  (-10%)'!F:F,0)+_xlfn.XLOOKUP(H59,'M A C R O S'!R:R,'M A C R O S'!E:E,0)</f>
        <v>0</v>
      </c>
      <c r="J59" s="95"/>
      <c r="K59" s="95"/>
      <c r="L59" s="91" t="s">
        <v>79</v>
      </c>
      <c r="M59" s="95">
        <f>_xlfn.XLOOKUP(L59,'F U L L   S E T S  (-10%)'!T:T,'F U L L   S E T S  (-10%)'!F:F,0)+_xlfn.XLOOKUP(L59,'M A C R O S'!R:R,'M A C R O S'!E:E,0)</f>
        <v>0</v>
      </c>
    </row>
    <row r="60" spans="1:13" ht="16" x14ac:dyDescent="0.2">
      <c r="A60" s="95">
        <f>_xlfn.XLOOKUP(E60,'M A C R O S'!R:R,'M A C R O S'!E:E,0)</f>
        <v>0</v>
      </c>
      <c r="B60" s="161" t="str">
        <f t="shared" si="0"/>
        <v>UH.VM.00100-10125</v>
      </c>
      <c r="C60" s="95">
        <f>SUM(A60:A60)</f>
        <v>0</v>
      </c>
      <c r="D60" s="95">
        <v>10125</v>
      </c>
      <c r="E60" s="95" t="s">
        <v>203</v>
      </c>
      <c r="F60" s="91" t="s">
        <v>77</v>
      </c>
      <c r="G60" s="95">
        <f>_xlfn.XLOOKUP(F60,'F U L L   S E T S  (-10%)'!T:T,'F U L L   S E T S  (-10%)'!F:F,0)+_xlfn.XLOOKUP(F60,'M A C R O S'!R:R,'M A C R O S'!E:E,0)</f>
        <v>0</v>
      </c>
      <c r="H60" s="95"/>
      <c r="I60" s="95"/>
      <c r="J60" s="91" t="s">
        <v>83</v>
      </c>
      <c r="K60" s="95">
        <f>_xlfn.XLOOKUP(J60,'F U L L   S E T S  (-10%)'!T:T,'F U L L   S E T S  (-10%)'!F:F,0)+_xlfn.XLOOKUP(J60,'M A C R O S'!R:R,'M A C R O S'!E:E,0)</f>
        <v>0</v>
      </c>
      <c r="L60" s="91" t="s">
        <v>79</v>
      </c>
      <c r="M60" s="95">
        <f>_xlfn.XLOOKUP(L60,'F U L L   S E T S  (-10%)'!T:T,'F U L L   S E T S  (-10%)'!F:F,0)+_xlfn.XLOOKUP(L60,'M A C R O S'!R:R,'M A C R O S'!E:E,0)</f>
        <v>0</v>
      </c>
    </row>
    <row r="61" spans="1:13" ht="16" x14ac:dyDescent="0.2">
      <c r="A61" s="95">
        <f>_xlfn.XLOOKUP(E61,'M A C R O S'!R:R,'M A C R O S'!E:E,0)</f>
        <v>0</v>
      </c>
      <c r="B61" s="161" t="str">
        <f t="shared" si="0"/>
        <v>UH.VM.00101-10125</v>
      </c>
      <c r="C61" s="95">
        <f>SUM(A61:A61)</f>
        <v>0</v>
      </c>
      <c r="D61" s="95">
        <v>10125</v>
      </c>
      <c r="E61" s="95" t="s">
        <v>205</v>
      </c>
      <c r="F61" s="91" t="s">
        <v>77</v>
      </c>
      <c r="G61" s="95">
        <f>_xlfn.XLOOKUP(F61,'F U L L   S E T S  (-10%)'!T:T,'F U L L   S E T S  (-10%)'!F:F,0)+_xlfn.XLOOKUP(F61,'M A C R O S'!R:R,'M A C R O S'!E:E,0)</f>
        <v>0</v>
      </c>
      <c r="H61" s="91"/>
      <c r="I61" s="95"/>
      <c r="J61" s="91" t="s">
        <v>83</v>
      </c>
      <c r="K61" s="95">
        <f>_xlfn.XLOOKUP(J61,'F U L L   S E T S  (-10%)'!T:T,'F U L L   S E T S  (-10%)'!F:F,0)+_xlfn.XLOOKUP(J61,'M A C R O S'!R:R,'M A C R O S'!E:E,0)</f>
        <v>0</v>
      </c>
      <c r="L61" s="91" t="s">
        <v>79</v>
      </c>
      <c r="M61" s="95">
        <f>_xlfn.XLOOKUP(L61,'F U L L   S E T S  (-10%)'!T:T,'F U L L   S E T S  (-10%)'!F:F,0)+_xlfn.XLOOKUP(L61,'M A C R O S'!R:R,'M A C R O S'!E:E,0)</f>
        <v>0</v>
      </c>
    </row>
    <row r="62" spans="1:13" ht="16" x14ac:dyDescent="0.2">
      <c r="A62" s="95">
        <f>_xlfn.XLOOKUP(E62,'M A C R O S'!R:R,'M A C R O S'!E:E,0)</f>
        <v>0</v>
      </c>
      <c r="B62" s="161" t="str">
        <f t="shared" si="0"/>
        <v>UH.VM.00102-10125</v>
      </c>
      <c r="C62" s="95">
        <f>SUM(A62:A62)</f>
        <v>0</v>
      </c>
      <c r="D62" s="95">
        <v>10125</v>
      </c>
      <c r="E62" s="95" t="s">
        <v>207</v>
      </c>
      <c r="F62" s="91" t="s">
        <v>77</v>
      </c>
      <c r="G62" s="95">
        <f>_xlfn.XLOOKUP(F62,'F U L L   S E T S  (-10%)'!T:T,'F U L L   S E T S  (-10%)'!F:F,0)+_xlfn.XLOOKUP(F62,'M A C R O S'!R:R,'M A C R O S'!E:E,0)</f>
        <v>0</v>
      </c>
      <c r="H62" s="95"/>
      <c r="I62" s="95"/>
      <c r="J62" s="91" t="s">
        <v>83</v>
      </c>
      <c r="K62" s="95">
        <f>_xlfn.XLOOKUP(J62,'F U L L   S E T S  (-10%)'!T:T,'F U L L   S E T S  (-10%)'!F:F,0)+_xlfn.XLOOKUP(J62,'M A C R O S'!R:R,'M A C R O S'!E:E,0)</f>
        <v>0</v>
      </c>
      <c r="L62" s="91" t="s">
        <v>79</v>
      </c>
      <c r="M62" s="95">
        <f>_xlfn.XLOOKUP(L62,'F U L L   S E T S  (-10%)'!T:T,'F U L L   S E T S  (-10%)'!F:F,0)+_xlfn.XLOOKUP(L62,'M A C R O S'!R:R,'M A C R O S'!E:E,0)</f>
        <v>0</v>
      </c>
    </row>
    <row r="63" spans="1:13" ht="16" x14ac:dyDescent="0.2">
      <c r="A63" s="95">
        <f>_xlfn.XLOOKUP(E63,'M A C R O S'!R:R,'M A C R O S'!E:E,0)</f>
        <v>0</v>
      </c>
      <c r="B63" s="161" t="str">
        <f t="shared" si="0"/>
        <v>UH.VM.00103-10125</v>
      </c>
      <c r="C63" s="95">
        <f>SUM(A63:A63)</f>
        <v>0</v>
      </c>
      <c r="D63" s="95">
        <v>10125</v>
      </c>
      <c r="E63" s="95" t="s">
        <v>209</v>
      </c>
      <c r="F63" s="91" t="s">
        <v>77</v>
      </c>
      <c r="G63" s="95">
        <f>_xlfn.XLOOKUP(F63,'F U L L   S E T S  (-10%)'!T:T,'F U L L   S E T S  (-10%)'!F:F,0)+_xlfn.XLOOKUP(F63,'M A C R O S'!R:R,'M A C R O S'!E:E,0)</f>
        <v>0</v>
      </c>
      <c r="H63" s="91" t="s">
        <v>81</v>
      </c>
      <c r="I63" s="95">
        <f>_xlfn.XLOOKUP(H63,'F U L L   S E T S  (-10%)'!T:T,'F U L L   S E T S  (-10%)'!F:F,0)+_xlfn.XLOOKUP(H63,'M A C R O S'!R:R,'M A C R O S'!E:E,0)</f>
        <v>0</v>
      </c>
      <c r="J63" s="95"/>
      <c r="K63" s="95"/>
      <c r="L63" s="91" t="s">
        <v>79</v>
      </c>
      <c r="M63" s="95">
        <f>_xlfn.XLOOKUP(L63,'F U L L   S E T S  (-10%)'!T:T,'F U L L   S E T S  (-10%)'!F:F,0)+_xlfn.XLOOKUP(L63,'M A C R O S'!R:R,'M A C R O S'!E:E,0)</f>
        <v>0</v>
      </c>
    </row>
    <row r="64" spans="1:13" ht="16" x14ac:dyDescent="0.2">
      <c r="A64" s="95">
        <f>_xlfn.XLOOKUP(E64,'M A C R O S'!R:R,'M A C R O S'!E:E,0)</f>
        <v>0</v>
      </c>
      <c r="B64" s="161" t="str">
        <f t="shared" si="0"/>
        <v>UH.VM.00104-10125</v>
      </c>
      <c r="C64" s="95">
        <f>SUM(A64:A64)</f>
        <v>0</v>
      </c>
      <c r="D64" s="95">
        <v>10125</v>
      </c>
      <c r="E64" s="95" t="s">
        <v>211</v>
      </c>
      <c r="F64" s="91" t="s">
        <v>77</v>
      </c>
      <c r="G64" s="95">
        <f>_xlfn.XLOOKUP(F64,'F U L L   S E T S  (-10%)'!T:T,'F U L L   S E T S  (-10%)'!F:F,0)+_xlfn.XLOOKUP(F64,'M A C R O S'!R:R,'M A C R O S'!E:E,0)</f>
        <v>0</v>
      </c>
      <c r="H64" s="95"/>
      <c r="I64" s="95"/>
      <c r="J64" s="91" t="s">
        <v>83</v>
      </c>
      <c r="K64" s="95">
        <f>_xlfn.XLOOKUP(J64,'F U L L   S E T S  (-10%)'!T:T,'F U L L   S E T S  (-10%)'!F:F,0)+_xlfn.XLOOKUP(J64,'M A C R O S'!R:R,'M A C R O S'!E:E,0)</f>
        <v>0</v>
      </c>
      <c r="L64" s="91" t="s">
        <v>79</v>
      </c>
      <c r="M64" s="95">
        <f>_xlfn.XLOOKUP(L64,'F U L L   S E T S  (-10%)'!T:T,'F U L L   S E T S  (-10%)'!F:F,0)+_xlfn.XLOOKUP(L64,'M A C R O S'!R:R,'M A C R O S'!E:E,0)</f>
        <v>0</v>
      </c>
    </row>
    <row r="65" spans="1:13" ht="16" x14ac:dyDescent="0.2">
      <c r="A65" s="161">
        <f>_xlfn.XLOOKUP(E65,'M A C R O S'!R:R,'M A C R O S'!E:E,0)</f>
        <v>0</v>
      </c>
      <c r="B65" s="161" t="str">
        <f t="shared" si="0"/>
        <v>UH.VM.00063-10085</v>
      </c>
      <c r="C65" s="161">
        <f>SUM(A65:A65)</f>
        <v>0</v>
      </c>
      <c r="D65" s="161">
        <v>10085</v>
      </c>
      <c r="E65" s="161" t="s">
        <v>216</v>
      </c>
      <c r="F65" s="91" t="s">
        <v>85</v>
      </c>
      <c r="G65" s="95">
        <f>_xlfn.XLOOKUP(F65,'F U L L   S E T S  (-10%)'!T:T,'F U L L   S E T S  (-10%)'!F:F,0)+_xlfn.XLOOKUP(F65,'M A C R O S'!R:R,'M A C R O S'!E:E,0)</f>
        <v>0</v>
      </c>
      <c r="H65" s="91" t="s">
        <v>89</v>
      </c>
      <c r="I65" s="95">
        <f>_xlfn.XLOOKUP(H65,'F U L L   S E T S  (-10%)'!T:T,'F U L L   S E T S  (-10%)'!F:F,0)+_xlfn.XLOOKUP(H65,'M A C R O S'!R:R,'M A C R O S'!E:E,0)</f>
        <v>0</v>
      </c>
      <c r="J65" s="95"/>
      <c r="K65" s="95"/>
      <c r="L65" s="90" t="s">
        <v>87</v>
      </c>
      <c r="M65" s="95">
        <f>_xlfn.XLOOKUP(L65,'F U L L   S E T S  (-10%)'!T:T,'F U L L   S E T S  (-10%)'!F:F,0)+_xlfn.XLOOKUP(L65,'M A C R O S'!R:R,'M A C R O S'!E:E,0)</f>
        <v>0</v>
      </c>
    </row>
    <row r="66" spans="1:13" ht="16" x14ac:dyDescent="0.2">
      <c r="A66" s="95">
        <f>_xlfn.XLOOKUP(E66,'M A C R O S'!R:R,'M A C R O S'!E:E,0)</f>
        <v>0</v>
      </c>
      <c r="B66" s="161" t="str">
        <f t="shared" si="0"/>
        <v>UH.VM.00064-10085</v>
      </c>
      <c r="C66" s="95">
        <f>SUM(A66:A66)</f>
        <v>0</v>
      </c>
      <c r="D66" s="95">
        <v>10085</v>
      </c>
      <c r="E66" s="95" t="s">
        <v>218</v>
      </c>
      <c r="F66" s="91" t="s">
        <v>85</v>
      </c>
      <c r="G66" s="95">
        <f>_xlfn.XLOOKUP(F66,'F U L L   S E T S  (-10%)'!T:T,'F U L L   S E T S  (-10%)'!F:F,0)+_xlfn.XLOOKUP(F66,'M A C R O S'!R:R,'M A C R O S'!E:E,0)</f>
        <v>0</v>
      </c>
      <c r="H66" s="95"/>
      <c r="I66" s="95"/>
      <c r="J66" s="90" t="s">
        <v>91</v>
      </c>
      <c r="K66" s="95">
        <f>_xlfn.XLOOKUP(J66,'F U L L   S E T S  (-10%)'!T:T,'F U L L   S E T S  (-10%)'!F:F,0)+_xlfn.XLOOKUP(J66,'M A C R O S'!R:R,'M A C R O S'!E:E,0)</f>
        <v>0</v>
      </c>
      <c r="L66" s="90" t="s">
        <v>87</v>
      </c>
      <c r="M66" s="95">
        <f>_xlfn.XLOOKUP(L66,'F U L L   S E T S  (-10%)'!T:T,'F U L L   S E T S  (-10%)'!F:F,0)+_xlfn.XLOOKUP(L66,'M A C R O S'!R:R,'M A C R O S'!E:E,0)</f>
        <v>0</v>
      </c>
    </row>
    <row r="67" spans="1:13" ht="16" x14ac:dyDescent="0.2">
      <c r="A67" s="95">
        <f>_xlfn.XLOOKUP(E67,'M A C R O S'!R:R,'M A C R O S'!E:E,0)</f>
        <v>0</v>
      </c>
      <c r="B67" s="161" t="str">
        <f t="shared" ref="B67:B130" si="1">E67&amp;"-"&amp;D67</f>
        <v>UH.VM.00065-10085</v>
      </c>
      <c r="C67" s="95">
        <f>SUM(A67:A67)</f>
        <v>0</v>
      </c>
      <c r="D67" s="95">
        <v>10085</v>
      </c>
      <c r="E67" s="95" t="s">
        <v>220</v>
      </c>
      <c r="F67" s="91" t="s">
        <v>85</v>
      </c>
      <c r="G67" s="95">
        <f>_xlfn.XLOOKUP(F67,'F U L L   S E T S  (-10%)'!T:T,'F U L L   S E T S  (-10%)'!F:F,0)+_xlfn.XLOOKUP(F67,'M A C R O S'!R:R,'M A C R O S'!E:E,0)</f>
        <v>0</v>
      </c>
      <c r="H67" s="91" t="s">
        <v>89</v>
      </c>
      <c r="I67" s="95">
        <f>_xlfn.XLOOKUP(H67,'F U L L   S E T S  (-10%)'!T:T,'F U L L   S E T S  (-10%)'!F:F,0)+_xlfn.XLOOKUP(H67,'M A C R O S'!R:R,'M A C R O S'!E:E,0)</f>
        <v>0</v>
      </c>
      <c r="J67" s="95"/>
      <c r="K67" s="95"/>
      <c r="L67" s="90" t="s">
        <v>87</v>
      </c>
      <c r="M67" s="95">
        <f>_xlfn.XLOOKUP(L67,'F U L L   S E T S  (-10%)'!T:T,'F U L L   S E T S  (-10%)'!F:F,0)+_xlfn.XLOOKUP(L67,'M A C R O S'!R:R,'M A C R O S'!E:E,0)</f>
        <v>0</v>
      </c>
    </row>
    <row r="68" spans="1:13" ht="16" x14ac:dyDescent="0.2">
      <c r="A68" s="95">
        <f>_xlfn.XLOOKUP(E68,'M A C R O S'!R:R,'M A C R O S'!E:E,0)</f>
        <v>0</v>
      </c>
      <c r="B68" s="161" t="str">
        <f t="shared" si="1"/>
        <v>UH.VM.00066-10085</v>
      </c>
      <c r="C68" s="95">
        <f>SUM(A68:A68)</f>
        <v>0</v>
      </c>
      <c r="D68" s="95">
        <v>10085</v>
      </c>
      <c r="E68" s="95" t="s">
        <v>222</v>
      </c>
      <c r="F68" s="91" t="s">
        <v>85</v>
      </c>
      <c r="G68" s="95">
        <f>_xlfn.XLOOKUP(F68,'F U L L   S E T S  (-10%)'!T:T,'F U L L   S E T S  (-10%)'!F:F,0)+_xlfn.XLOOKUP(F68,'M A C R O S'!R:R,'M A C R O S'!E:E,0)</f>
        <v>0</v>
      </c>
      <c r="H68" s="91" t="s">
        <v>89</v>
      </c>
      <c r="I68" s="95">
        <f>_xlfn.XLOOKUP(H68,'F U L L   S E T S  (-10%)'!T:T,'F U L L   S E T S  (-10%)'!F:F,0)+_xlfn.XLOOKUP(H68,'M A C R O S'!R:R,'M A C R O S'!E:E,0)</f>
        <v>0</v>
      </c>
      <c r="J68" s="95"/>
      <c r="K68" s="95"/>
      <c r="L68" s="90" t="s">
        <v>87</v>
      </c>
      <c r="M68" s="95">
        <f>_xlfn.XLOOKUP(L68,'F U L L   S E T S  (-10%)'!T:T,'F U L L   S E T S  (-10%)'!F:F,0)+_xlfn.XLOOKUP(L68,'M A C R O S'!R:R,'M A C R O S'!E:E,0)</f>
        <v>0</v>
      </c>
    </row>
    <row r="69" spans="1:13" ht="16" x14ac:dyDescent="0.2">
      <c r="A69" s="95">
        <f>_xlfn.XLOOKUP(E69,'M A C R O S'!R:R,'M A C R O S'!E:E,0)</f>
        <v>0</v>
      </c>
      <c r="B69" s="161" t="str">
        <f t="shared" si="1"/>
        <v>UH.VM.00067-10085</v>
      </c>
      <c r="C69" s="95">
        <f>SUM(A69:A69)</f>
        <v>0</v>
      </c>
      <c r="D69" s="95">
        <v>10085</v>
      </c>
      <c r="E69" s="95" t="s">
        <v>224</v>
      </c>
      <c r="F69" s="91" t="s">
        <v>85</v>
      </c>
      <c r="G69" s="95">
        <f>_xlfn.XLOOKUP(F69,'F U L L   S E T S  (-10%)'!T:T,'F U L L   S E T S  (-10%)'!F:F,0)+_xlfn.XLOOKUP(F69,'M A C R O S'!R:R,'M A C R O S'!E:E,0)</f>
        <v>0</v>
      </c>
      <c r="H69" s="95"/>
      <c r="I69" s="95"/>
      <c r="J69" s="90" t="s">
        <v>91</v>
      </c>
      <c r="K69" s="95">
        <f>_xlfn.XLOOKUP(J69,'F U L L   S E T S  (-10%)'!T:T,'F U L L   S E T S  (-10%)'!F:F,0)+_xlfn.XLOOKUP(J69,'M A C R O S'!R:R,'M A C R O S'!E:E,0)</f>
        <v>0</v>
      </c>
      <c r="L69" s="90" t="s">
        <v>87</v>
      </c>
      <c r="M69" s="95">
        <f>_xlfn.XLOOKUP(L69,'F U L L   S E T S  (-10%)'!T:T,'F U L L   S E T S  (-10%)'!F:F,0)+_xlfn.XLOOKUP(L69,'M A C R O S'!R:R,'M A C R O S'!E:E,0)</f>
        <v>0</v>
      </c>
    </row>
    <row r="70" spans="1:13" ht="16" x14ac:dyDescent="0.2">
      <c r="A70" s="95">
        <f>_xlfn.XLOOKUP(E70,'M A C R O S'!R:R,'M A C R O S'!E:E,0)</f>
        <v>0</v>
      </c>
      <c r="B70" s="161" t="str">
        <f t="shared" si="1"/>
        <v>UH.VM.00068-10085</v>
      </c>
      <c r="C70" s="95">
        <f>SUM(A70:A70)</f>
        <v>0</v>
      </c>
      <c r="D70" s="95">
        <v>10085</v>
      </c>
      <c r="E70" s="95" t="s">
        <v>226</v>
      </c>
      <c r="F70" s="91" t="s">
        <v>85</v>
      </c>
      <c r="G70" s="95">
        <f>_xlfn.XLOOKUP(F70,'F U L L   S E T S  (-10%)'!T:T,'F U L L   S E T S  (-10%)'!F:F,0)+_xlfn.XLOOKUP(F70,'M A C R O S'!R:R,'M A C R O S'!E:E,0)</f>
        <v>0</v>
      </c>
      <c r="H70" s="95"/>
      <c r="I70" s="95"/>
      <c r="J70" s="90" t="s">
        <v>91</v>
      </c>
      <c r="K70" s="95">
        <f>_xlfn.XLOOKUP(J70,'F U L L   S E T S  (-10%)'!T:T,'F U L L   S E T S  (-10%)'!F:F,0)+_xlfn.XLOOKUP(J70,'M A C R O S'!R:R,'M A C R O S'!E:E,0)</f>
        <v>0</v>
      </c>
      <c r="L70" s="90" t="s">
        <v>87</v>
      </c>
      <c r="M70" s="95">
        <f>_xlfn.XLOOKUP(L70,'F U L L   S E T S  (-10%)'!T:T,'F U L L   S E T S  (-10%)'!F:F,0)+_xlfn.XLOOKUP(L70,'M A C R O S'!R:R,'M A C R O S'!E:E,0)</f>
        <v>0</v>
      </c>
    </row>
    <row r="71" spans="1:13" ht="16" x14ac:dyDescent="0.2">
      <c r="A71" s="95">
        <f>_xlfn.XLOOKUP(E71,'M A C R O S'!R:R,'M A C R O S'!E:E,0)</f>
        <v>0</v>
      </c>
      <c r="B71" s="161" t="str">
        <f t="shared" si="1"/>
        <v>UH.VM.00069-10085</v>
      </c>
      <c r="C71" s="95">
        <f>SUM(A71:A71)</f>
        <v>0</v>
      </c>
      <c r="D71" s="95">
        <v>10085</v>
      </c>
      <c r="E71" s="95" t="s">
        <v>228</v>
      </c>
      <c r="F71" s="91" t="s">
        <v>85</v>
      </c>
      <c r="G71" s="95">
        <f>_xlfn.XLOOKUP(F71,'F U L L   S E T S  (-10%)'!T:T,'F U L L   S E T S  (-10%)'!F:F,0)+_xlfn.XLOOKUP(F71,'M A C R O S'!R:R,'M A C R O S'!E:E,0)</f>
        <v>0</v>
      </c>
      <c r="H71" s="91" t="s">
        <v>89</v>
      </c>
      <c r="I71" s="95">
        <f>_xlfn.XLOOKUP(H71,'F U L L   S E T S  (-10%)'!T:T,'F U L L   S E T S  (-10%)'!F:F,0)+_xlfn.XLOOKUP(H71,'M A C R O S'!R:R,'M A C R O S'!E:E,0)</f>
        <v>0</v>
      </c>
      <c r="J71" s="95"/>
      <c r="K71" s="95"/>
      <c r="L71" s="90" t="s">
        <v>87</v>
      </c>
      <c r="M71" s="95">
        <f>_xlfn.XLOOKUP(L71,'F U L L   S E T S  (-10%)'!T:T,'F U L L   S E T S  (-10%)'!F:F,0)+_xlfn.XLOOKUP(L71,'M A C R O S'!R:R,'M A C R O S'!E:E,0)</f>
        <v>0</v>
      </c>
    </row>
    <row r="72" spans="1:13" ht="16" x14ac:dyDescent="0.2">
      <c r="A72" s="95">
        <f>_xlfn.XLOOKUP(E72,'M A C R O S'!R:R,'M A C R O S'!E:E,0)</f>
        <v>0</v>
      </c>
      <c r="B72" s="161" t="str">
        <f t="shared" si="1"/>
        <v>UH.VM.00070-10085</v>
      </c>
      <c r="C72" s="95">
        <f>SUM(A72:A72)</f>
        <v>0</v>
      </c>
      <c r="D72" s="95">
        <v>10085</v>
      </c>
      <c r="E72" s="95" t="s">
        <v>230</v>
      </c>
      <c r="F72" s="91" t="s">
        <v>85</v>
      </c>
      <c r="G72" s="95">
        <f>_xlfn.XLOOKUP(F72,'F U L L   S E T S  (-10%)'!T:T,'F U L L   S E T S  (-10%)'!F:F,0)+_xlfn.XLOOKUP(F72,'M A C R O S'!R:R,'M A C R O S'!E:E,0)</f>
        <v>0</v>
      </c>
      <c r="H72" s="91" t="s">
        <v>89</v>
      </c>
      <c r="I72" s="95">
        <f>_xlfn.XLOOKUP(H72,'F U L L   S E T S  (-10%)'!T:T,'F U L L   S E T S  (-10%)'!F:F,0)+_xlfn.XLOOKUP(H72,'M A C R O S'!R:R,'M A C R O S'!E:E,0)</f>
        <v>0</v>
      </c>
      <c r="J72" s="95"/>
      <c r="K72" s="95"/>
      <c r="L72" s="90" t="s">
        <v>87</v>
      </c>
      <c r="M72" s="95">
        <f>_xlfn.XLOOKUP(L72,'F U L L   S E T S  (-10%)'!T:T,'F U L L   S E T S  (-10%)'!F:F,0)+_xlfn.XLOOKUP(L72,'M A C R O S'!R:R,'M A C R O S'!E:E,0)</f>
        <v>0</v>
      </c>
    </row>
    <row r="73" spans="1:13" ht="16" x14ac:dyDescent="0.2">
      <c r="A73" s="95">
        <f>_xlfn.XLOOKUP(E73,'M A C R O S'!R:R,'M A C R O S'!E:E,0)</f>
        <v>0</v>
      </c>
      <c r="B73" s="161" t="str">
        <f t="shared" si="1"/>
        <v>UH.VM.00071-10085</v>
      </c>
      <c r="C73" s="95">
        <f>SUM(A73:A73)</f>
        <v>0</v>
      </c>
      <c r="D73" s="95">
        <v>10085</v>
      </c>
      <c r="E73" s="95" t="s">
        <v>232</v>
      </c>
      <c r="F73" s="91" t="s">
        <v>85</v>
      </c>
      <c r="G73" s="95">
        <f>_xlfn.XLOOKUP(F73,'F U L L   S E T S  (-10%)'!T:T,'F U L L   S E T S  (-10%)'!F:F,0)+_xlfn.XLOOKUP(F73,'M A C R O S'!R:R,'M A C R O S'!E:E,0)</f>
        <v>0</v>
      </c>
      <c r="H73" s="95"/>
      <c r="I73" s="95"/>
      <c r="J73" s="90" t="s">
        <v>91</v>
      </c>
      <c r="K73" s="95">
        <f>_xlfn.XLOOKUP(J73,'F U L L   S E T S  (-10%)'!T:T,'F U L L   S E T S  (-10%)'!F:F,0)+_xlfn.XLOOKUP(J73,'M A C R O S'!R:R,'M A C R O S'!E:E,0)</f>
        <v>0</v>
      </c>
      <c r="L73" s="90" t="s">
        <v>87</v>
      </c>
      <c r="M73" s="95">
        <f>_xlfn.XLOOKUP(L73,'F U L L   S E T S  (-10%)'!T:T,'F U L L   S E T S  (-10%)'!F:F,0)+_xlfn.XLOOKUP(L73,'M A C R O S'!R:R,'M A C R O S'!E:E,0)</f>
        <v>0</v>
      </c>
    </row>
    <row r="74" spans="1:13" ht="16" x14ac:dyDescent="0.2">
      <c r="A74" s="95">
        <f>_xlfn.XLOOKUP(E74,'M A C R O S'!R:R,'M A C R O S'!E:E,0)</f>
        <v>0</v>
      </c>
      <c r="B74" s="161" t="str">
        <f t="shared" si="1"/>
        <v>UH.VM.00072-10085</v>
      </c>
      <c r="C74" s="95">
        <f>SUM(A74:A74)</f>
        <v>0</v>
      </c>
      <c r="D74" s="95">
        <v>10085</v>
      </c>
      <c r="E74" s="95" t="s">
        <v>234</v>
      </c>
      <c r="F74" s="91" t="s">
        <v>85</v>
      </c>
      <c r="G74" s="95">
        <f>_xlfn.XLOOKUP(F74,'F U L L   S E T S  (-10%)'!T:T,'F U L L   S E T S  (-10%)'!F:F,0)+_xlfn.XLOOKUP(F74,'M A C R O S'!R:R,'M A C R O S'!E:E,0)</f>
        <v>0</v>
      </c>
      <c r="H74" s="91" t="s">
        <v>89</v>
      </c>
      <c r="I74" s="95">
        <f>_xlfn.XLOOKUP(H74,'F U L L   S E T S  (-10%)'!T:T,'F U L L   S E T S  (-10%)'!F:F,0)+_xlfn.XLOOKUP(H74,'M A C R O S'!R:R,'M A C R O S'!E:E,0)</f>
        <v>0</v>
      </c>
      <c r="J74" s="95"/>
      <c r="K74" s="95"/>
      <c r="L74" s="90" t="s">
        <v>87</v>
      </c>
      <c r="M74" s="95">
        <f>_xlfn.XLOOKUP(L74,'F U L L   S E T S  (-10%)'!T:T,'F U L L   S E T S  (-10%)'!F:F,0)+_xlfn.XLOOKUP(L74,'M A C R O S'!R:R,'M A C R O S'!E:E,0)</f>
        <v>0</v>
      </c>
    </row>
    <row r="75" spans="1:13" ht="16" x14ac:dyDescent="0.2">
      <c r="A75" s="95">
        <f>_xlfn.XLOOKUP(E75,'M A C R O S'!R:R,'M A C R O S'!E:E,0)</f>
        <v>0</v>
      </c>
      <c r="B75" s="161" t="str">
        <f t="shared" si="1"/>
        <v>UH.VM.00073-10085</v>
      </c>
      <c r="C75" s="95">
        <f>SUM(A75:A75)</f>
        <v>0</v>
      </c>
      <c r="D75" s="95">
        <v>10085</v>
      </c>
      <c r="E75" s="95" t="s">
        <v>236</v>
      </c>
      <c r="F75" s="91" t="s">
        <v>85</v>
      </c>
      <c r="G75" s="95">
        <f>_xlfn.XLOOKUP(F75,'F U L L   S E T S  (-10%)'!T:T,'F U L L   S E T S  (-10%)'!F:F,0)+_xlfn.XLOOKUP(F75,'M A C R O S'!R:R,'M A C R O S'!E:E,0)</f>
        <v>0</v>
      </c>
      <c r="H75" s="91" t="s">
        <v>89</v>
      </c>
      <c r="I75" s="95">
        <f>_xlfn.XLOOKUP(H75,'F U L L   S E T S  (-10%)'!T:T,'F U L L   S E T S  (-10%)'!F:F,0)+_xlfn.XLOOKUP(H75,'M A C R O S'!R:R,'M A C R O S'!E:E,0)</f>
        <v>0</v>
      </c>
      <c r="J75" s="95"/>
      <c r="K75" s="95"/>
      <c r="L75" s="90" t="s">
        <v>87</v>
      </c>
      <c r="M75" s="95">
        <f>_xlfn.XLOOKUP(L75,'F U L L   S E T S  (-10%)'!T:T,'F U L L   S E T S  (-10%)'!F:F,0)+_xlfn.XLOOKUP(L75,'M A C R O S'!R:R,'M A C R O S'!E:E,0)</f>
        <v>0</v>
      </c>
    </row>
    <row r="76" spans="1:13" ht="16" x14ac:dyDescent="0.2">
      <c r="A76" s="95">
        <f>_xlfn.XLOOKUP(E76,'M A C R O S'!R:R,'M A C R O S'!E:E,0)</f>
        <v>0</v>
      </c>
      <c r="B76" s="161" t="str">
        <f t="shared" si="1"/>
        <v>UH.VM.00074-10085</v>
      </c>
      <c r="C76" s="95">
        <f>SUM(A76:A76)</f>
        <v>0</v>
      </c>
      <c r="D76" s="95">
        <v>10085</v>
      </c>
      <c r="E76" s="95" t="s">
        <v>238</v>
      </c>
      <c r="F76" s="91" t="s">
        <v>85</v>
      </c>
      <c r="G76" s="95">
        <f>_xlfn.XLOOKUP(F76,'F U L L   S E T S  (-10%)'!T:T,'F U L L   S E T S  (-10%)'!F:F,0)+_xlfn.XLOOKUP(F76,'M A C R O S'!R:R,'M A C R O S'!E:E,0)</f>
        <v>0</v>
      </c>
      <c r="H76" s="91" t="s">
        <v>89</v>
      </c>
      <c r="I76" s="95">
        <f>_xlfn.XLOOKUP(H76,'F U L L   S E T S  (-10%)'!T:T,'F U L L   S E T S  (-10%)'!F:F,0)+_xlfn.XLOOKUP(H76,'M A C R O S'!R:R,'M A C R O S'!E:E,0)</f>
        <v>0</v>
      </c>
      <c r="J76" s="95"/>
      <c r="K76" s="95"/>
      <c r="L76" s="90" t="s">
        <v>87</v>
      </c>
      <c r="M76" s="95">
        <f>_xlfn.XLOOKUP(L76,'F U L L   S E T S  (-10%)'!T:T,'F U L L   S E T S  (-10%)'!F:F,0)+_xlfn.XLOOKUP(L76,'M A C R O S'!R:R,'M A C R O S'!E:E,0)</f>
        <v>0</v>
      </c>
    </row>
    <row r="77" spans="1:13" ht="16" x14ac:dyDescent="0.2">
      <c r="A77" s="95">
        <f>_xlfn.XLOOKUP(E77,'M A C R O S'!R:R,'M A C R O S'!E:E,0)</f>
        <v>0</v>
      </c>
      <c r="B77" s="161" t="str">
        <f t="shared" si="1"/>
        <v>UH.VM.00075-10085</v>
      </c>
      <c r="C77" s="95">
        <f>SUM(A77:A77)</f>
        <v>0</v>
      </c>
      <c r="D77" s="95">
        <v>10085</v>
      </c>
      <c r="E77" s="95" t="s">
        <v>240</v>
      </c>
      <c r="F77" s="91" t="s">
        <v>85</v>
      </c>
      <c r="G77" s="95">
        <f>_xlfn.XLOOKUP(F77,'F U L L   S E T S  (-10%)'!T:T,'F U L L   S E T S  (-10%)'!F:F,0)+_xlfn.XLOOKUP(F77,'M A C R O S'!R:R,'M A C R O S'!E:E,0)</f>
        <v>0</v>
      </c>
      <c r="H77" s="91" t="s">
        <v>89</v>
      </c>
      <c r="I77" s="95">
        <f>_xlfn.XLOOKUP(H77,'F U L L   S E T S  (-10%)'!T:T,'F U L L   S E T S  (-10%)'!F:F,0)+_xlfn.XLOOKUP(H77,'M A C R O S'!R:R,'M A C R O S'!E:E,0)</f>
        <v>0</v>
      </c>
      <c r="J77" s="95"/>
      <c r="K77" s="95"/>
      <c r="L77" s="90" t="s">
        <v>87</v>
      </c>
      <c r="M77" s="95">
        <f>_xlfn.XLOOKUP(L77,'F U L L   S E T S  (-10%)'!T:T,'F U L L   S E T S  (-10%)'!F:F,0)+_xlfn.XLOOKUP(L77,'M A C R O S'!R:R,'M A C R O S'!E:E,0)</f>
        <v>0</v>
      </c>
    </row>
    <row r="78" spans="1:13" ht="16" x14ac:dyDescent="0.2">
      <c r="A78" s="95">
        <f>_xlfn.XLOOKUP(E78,'M A C R O S'!R:R,'M A C R O S'!E:E,0)</f>
        <v>0</v>
      </c>
      <c r="B78" s="161" t="str">
        <f t="shared" si="1"/>
        <v>UH.VM.00076-10085</v>
      </c>
      <c r="C78" s="95">
        <f>SUM(A78:A78)</f>
        <v>0</v>
      </c>
      <c r="D78" s="95">
        <v>10085</v>
      </c>
      <c r="E78" s="95" t="s">
        <v>242</v>
      </c>
      <c r="F78" s="91" t="s">
        <v>85</v>
      </c>
      <c r="G78" s="95">
        <f>_xlfn.XLOOKUP(F78,'F U L L   S E T S  (-10%)'!T:T,'F U L L   S E T S  (-10%)'!F:F,0)+_xlfn.XLOOKUP(F78,'M A C R O S'!R:R,'M A C R O S'!E:E,0)</f>
        <v>0</v>
      </c>
      <c r="H78" s="95"/>
      <c r="I78" s="95"/>
      <c r="J78" s="90" t="s">
        <v>91</v>
      </c>
      <c r="K78" s="95">
        <f>_xlfn.XLOOKUP(J78,'F U L L   S E T S  (-10%)'!T:T,'F U L L   S E T S  (-10%)'!F:F,0)+_xlfn.XLOOKUP(J78,'M A C R O S'!R:R,'M A C R O S'!E:E,0)</f>
        <v>0</v>
      </c>
      <c r="L78" s="90" t="s">
        <v>87</v>
      </c>
      <c r="M78" s="95">
        <f>_xlfn.XLOOKUP(L78,'F U L L   S E T S  (-10%)'!T:T,'F U L L   S E T S  (-10%)'!F:F,0)+_xlfn.XLOOKUP(L78,'M A C R O S'!R:R,'M A C R O S'!E:E,0)</f>
        <v>0</v>
      </c>
    </row>
    <row r="79" spans="1:13" ht="16" x14ac:dyDescent="0.2">
      <c r="A79" s="95">
        <f>_xlfn.XLOOKUP(E79,'M A C R O S'!R:R,'M A C R O S'!E:E,0)</f>
        <v>0</v>
      </c>
      <c r="B79" s="161" t="str">
        <f t="shared" si="1"/>
        <v>UH.VM.00077-10085</v>
      </c>
      <c r="C79" s="95">
        <f>SUM(A79:A79)</f>
        <v>0</v>
      </c>
      <c r="D79" s="95">
        <v>10085</v>
      </c>
      <c r="E79" s="95" t="s">
        <v>244</v>
      </c>
      <c r="F79" s="91" t="s">
        <v>85</v>
      </c>
      <c r="G79" s="95">
        <f>_xlfn.XLOOKUP(F79,'F U L L   S E T S  (-10%)'!T:T,'F U L L   S E T S  (-10%)'!F:F,0)+_xlfn.XLOOKUP(F79,'M A C R O S'!R:R,'M A C R O S'!E:E,0)</f>
        <v>0</v>
      </c>
      <c r="H79" s="95"/>
      <c r="I79" s="95"/>
      <c r="J79" s="90" t="s">
        <v>91</v>
      </c>
      <c r="K79" s="95">
        <f>_xlfn.XLOOKUP(J79,'F U L L   S E T S  (-10%)'!T:T,'F U L L   S E T S  (-10%)'!F:F,0)+_xlfn.XLOOKUP(J79,'M A C R O S'!R:R,'M A C R O S'!E:E,0)</f>
        <v>0</v>
      </c>
      <c r="L79" s="90" t="s">
        <v>87</v>
      </c>
      <c r="M79" s="95">
        <f>_xlfn.XLOOKUP(L79,'F U L L   S E T S  (-10%)'!T:T,'F U L L   S E T S  (-10%)'!F:F,0)+_xlfn.XLOOKUP(L79,'M A C R O S'!R:R,'M A C R O S'!E:E,0)</f>
        <v>0</v>
      </c>
    </row>
    <row r="80" spans="1:13" ht="16" x14ac:dyDescent="0.2">
      <c r="A80" s="95">
        <f>_xlfn.XLOOKUP(E80,'M A C R O S'!R:R,'M A C R O S'!E:E,0)</f>
        <v>0</v>
      </c>
      <c r="B80" s="161" t="str">
        <f t="shared" si="1"/>
        <v>UH.VM.00078-10085</v>
      </c>
      <c r="C80" s="95">
        <f>SUM(A80:A80)</f>
        <v>0</v>
      </c>
      <c r="D80" s="95">
        <v>10085</v>
      </c>
      <c r="E80" s="95" t="s">
        <v>246</v>
      </c>
      <c r="F80" s="91" t="s">
        <v>85</v>
      </c>
      <c r="G80" s="95">
        <f>_xlfn.XLOOKUP(F80,'F U L L   S E T S  (-10%)'!T:T,'F U L L   S E T S  (-10%)'!F:F,0)+_xlfn.XLOOKUP(F80,'M A C R O S'!R:R,'M A C R O S'!E:E,0)</f>
        <v>0</v>
      </c>
      <c r="H80" s="91" t="s">
        <v>89</v>
      </c>
      <c r="I80" s="95">
        <f>_xlfn.XLOOKUP(H80,'F U L L   S E T S  (-10%)'!T:T,'F U L L   S E T S  (-10%)'!F:F,0)+_xlfn.XLOOKUP(H80,'M A C R O S'!R:R,'M A C R O S'!E:E,0)</f>
        <v>0</v>
      </c>
      <c r="J80" s="95"/>
      <c r="K80" s="95"/>
      <c r="L80" s="90" t="s">
        <v>87</v>
      </c>
      <c r="M80" s="95">
        <f>_xlfn.XLOOKUP(L80,'F U L L   S E T S  (-10%)'!T:T,'F U L L   S E T S  (-10%)'!F:F,0)+_xlfn.XLOOKUP(L80,'M A C R O S'!R:R,'M A C R O S'!E:E,0)</f>
        <v>0</v>
      </c>
    </row>
    <row r="81" spans="1:13" ht="16" x14ac:dyDescent="0.2">
      <c r="A81" s="95">
        <f>_xlfn.XLOOKUP(E81,'M A C R O S'!R:R,'M A C R O S'!E:E,0)</f>
        <v>0</v>
      </c>
      <c r="B81" s="161" t="str">
        <f t="shared" si="1"/>
        <v>UH.VM.00079-10085</v>
      </c>
      <c r="C81" s="95">
        <f>SUM(A81:A81)</f>
        <v>0</v>
      </c>
      <c r="D81" s="95">
        <v>10085</v>
      </c>
      <c r="E81" s="95" t="s">
        <v>248</v>
      </c>
      <c r="F81" s="91" t="s">
        <v>85</v>
      </c>
      <c r="G81" s="95">
        <f>_xlfn.XLOOKUP(F81,'F U L L   S E T S  (-10%)'!T:T,'F U L L   S E T S  (-10%)'!F:F,0)+_xlfn.XLOOKUP(F81,'M A C R O S'!R:R,'M A C R O S'!E:E,0)</f>
        <v>0</v>
      </c>
      <c r="H81" s="91" t="s">
        <v>89</v>
      </c>
      <c r="I81" s="95">
        <f>_xlfn.XLOOKUP(H81,'F U L L   S E T S  (-10%)'!T:T,'F U L L   S E T S  (-10%)'!F:F,0)+_xlfn.XLOOKUP(H81,'M A C R O S'!R:R,'M A C R O S'!E:E,0)</f>
        <v>0</v>
      </c>
      <c r="J81" s="95"/>
      <c r="K81" s="95"/>
      <c r="L81" s="90" t="s">
        <v>87</v>
      </c>
      <c r="M81" s="95">
        <f>_xlfn.XLOOKUP(L81,'F U L L   S E T S  (-10%)'!T:T,'F U L L   S E T S  (-10%)'!F:F,0)+_xlfn.XLOOKUP(L81,'M A C R O S'!R:R,'M A C R O S'!E:E,0)</f>
        <v>0</v>
      </c>
    </row>
    <row r="82" spans="1:13" ht="16" x14ac:dyDescent="0.2">
      <c r="A82" s="95">
        <f>_xlfn.XLOOKUP(E82,'M A C R O S'!R:R,'M A C R O S'!E:E,0)</f>
        <v>0</v>
      </c>
      <c r="B82" s="161" t="str">
        <f t="shared" si="1"/>
        <v>UH.VM.00080-10085</v>
      </c>
      <c r="C82" s="95">
        <f>SUM(A82:A82)</f>
        <v>0</v>
      </c>
      <c r="D82" s="95">
        <v>10085</v>
      </c>
      <c r="E82" s="95" t="s">
        <v>250</v>
      </c>
      <c r="F82" s="91" t="s">
        <v>85</v>
      </c>
      <c r="G82" s="95">
        <f>_xlfn.XLOOKUP(F82,'F U L L   S E T S  (-10%)'!T:T,'F U L L   S E T S  (-10%)'!F:F,0)+_xlfn.XLOOKUP(F82,'M A C R O S'!R:R,'M A C R O S'!E:E,0)</f>
        <v>0</v>
      </c>
      <c r="H82" s="95"/>
      <c r="I82" s="95"/>
      <c r="J82" s="90" t="s">
        <v>91</v>
      </c>
      <c r="K82" s="95">
        <f>_xlfn.XLOOKUP(J82,'F U L L   S E T S  (-10%)'!T:T,'F U L L   S E T S  (-10%)'!F:F,0)+_xlfn.XLOOKUP(J82,'M A C R O S'!R:R,'M A C R O S'!E:E,0)</f>
        <v>0</v>
      </c>
      <c r="L82" s="90" t="s">
        <v>87</v>
      </c>
      <c r="M82" s="95">
        <f>_xlfn.XLOOKUP(L82,'F U L L   S E T S  (-10%)'!T:T,'F U L L   S E T S  (-10%)'!F:F,0)+_xlfn.XLOOKUP(L82,'M A C R O S'!R:R,'M A C R O S'!E:E,0)</f>
        <v>0</v>
      </c>
    </row>
    <row r="83" spans="1:13" ht="16" x14ac:dyDescent="0.2">
      <c r="A83" s="95">
        <f>_xlfn.XLOOKUP(E83,'M A C R O S'!R:R,'M A C R O S'!E:E,0)</f>
        <v>0</v>
      </c>
      <c r="B83" s="161" t="str">
        <f t="shared" si="1"/>
        <v>UH.VM.00081-10085</v>
      </c>
      <c r="C83" s="95">
        <f>SUM(A83:A83)</f>
        <v>0</v>
      </c>
      <c r="D83" s="95">
        <v>10085</v>
      </c>
      <c r="E83" s="95" t="s">
        <v>252</v>
      </c>
      <c r="F83" s="91" t="s">
        <v>85</v>
      </c>
      <c r="G83" s="95">
        <f>_xlfn.XLOOKUP(F83,'F U L L   S E T S  (-10%)'!T:T,'F U L L   S E T S  (-10%)'!F:F,0)+_xlfn.XLOOKUP(F83,'M A C R O S'!R:R,'M A C R O S'!E:E,0)</f>
        <v>0</v>
      </c>
      <c r="H83" s="95"/>
      <c r="I83" s="95"/>
      <c r="J83" s="90" t="s">
        <v>91</v>
      </c>
      <c r="K83" s="95">
        <f>_xlfn.XLOOKUP(J83,'F U L L   S E T S  (-10%)'!T:T,'F U L L   S E T S  (-10%)'!F:F,0)+_xlfn.XLOOKUP(J83,'M A C R O S'!R:R,'M A C R O S'!E:E,0)</f>
        <v>0</v>
      </c>
      <c r="L83" s="90" t="s">
        <v>87</v>
      </c>
      <c r="M83" s="95">
        <f>_xlfn.XLOOKUP(L83,'F U L L   S E T S  (-10%)'!T:T,'F U L L   S E T S  (-10%)'!F:F,0)+_xlfn.XLOOKUP(L83,'M A C R O S'!R:R,'M A C R O S'!E:E,0)</f>
        <v>0</v>
      </c>
    </row>
    <row r="84" spans="1:13" ht="16" x14ac:dyDescent="0.2">
      <c r="A84" s="95">
        <f>_xlfn.XLOOKUP(E84,'M A C R O S'!R:R,'M A C R O S'!E:E,0)</f>
        <v>0</v>
      </c>
      <c r="B84" s="161" t="str">
        <f t="shared" si="1"/>
        <v>UH.VM.00082-10085</v>
      </c>
      <c r="C84" s="95">
        <f>SUM(A84:A84)</f>
        <v>0</v>
      </c>
      <c r="D84" s="95">
        <v>10085</v>
      </c>
      <c r="E84" s="95" t="s">
        <v>254</v>
      </c>
      <c r="F84" s="91" t="s">
        <v>85</v>
      </c>
      <c r="G84" s="95">
        <f>_xlfn.XLOOKUP(F84,'F U L L   S E T S  (-10%)'!T:T,'F U L L   S E T S  (-10%)'!F:F,0)+_xlfn.XLOOKUP(F84,'M A C R O S'!R:R,'M A C R O S'!E:E,0)</f>
        <v>0</v>
      </c>
      <c r="H84" s="91" t="s">
        <v>89</v>
      </c>
      <c r="I84" s="95">
        <f>_xlfn.XLOOKUP(H84,'F U L L   S E T S  (-10%)'!T:T,'F U L L   S E T S  (-10%)'!F:F,0)+_xlfn.XLOOKUP(H84,'M A C R O S'!R:R,'M A C R O S'!E:E,0)</f>
        <v>0</v>
      </c>
      <c r="J84" s="95"/>
      <c r="K84" s="95"/>
      <c r="L84" s="90" t="s">
        <v>87</v>
      </c>
      <c r="M84" s="95">
        <f>_xlfn.XLOOKUP(L84,'F U L L   S E T S  (-10%)'!T:T,'F U L L   S E T S  (-10%)'!F:F,0)+_xlfn.XLOOKUP(L84,'M A C R O S'!R:R,'M A C R O S'!E:E,0)</f>
        <v>0</v>
      </c>
    </row>
    <row r="85" spans="1:13" ht="16" x14ac:dyDescent="0.2">
      <c r="A85" s="95">
        <f>_xlfn.XLOOKUP(E85,'M A C R O S'!R:R,'M A C R O S'!E:E,0)</f>
        <v>0</v>
      </c>
      <c r="B85" s="161" t="str">
        <f t="shared" si="1"/>
        <v>UH.VM.00083-10085</v>
      </c>
      <c r="C85" s="95">
        <f>SUM(A85:A85)</f>
        <v>0</v>
      </c>
      <c r="D85" s="95">
        <v>10085</v>
      </c>
      <c r="E85" s="95" t="s">
        <v>256</v>
      </c>
      <c r="F85" s="91" t="s">
        <v>85</v>
      </c>
      <c r="G85" s="95">
        <f>_xlfn.XLOOKUP(F85,'F U L L   S E T S  (-10%)'!T:T,'F U L L   S E T S  (-10%)'!F:F,0)+_xlfn.XLOOKUP(F85,'M A C R O S'!R:R,'M A C R O S'!E:E,0)</f>
        <v>0</v>
      </c>
      <c r="H85" s="95"/>
      <c r="I85" s="95"/>
      <c r="J85" s="90" t="s">
        <v>91</v>
      </c>
      <c r="K85" s="95">
        <f>_xlfn.XLOOKUP(J85,'F U L L   S E T S  (-10%)'!T:T,'F U L L   S E T S  (-10%)'!F:F,0)+_xlfn.XLOOKUP(J85,'M A C R O S'!R:R,'M A C R O S'!E:E,0)</f>
        <v>0</v>
      </c>
      <c r="L85" s="90" t="s">
        <v>87</v>
      </c>
      <c r="M85" s="95">
        <f>_xlfn.XLOOKUP(L85,'F U L L   S E T S  (-10%)'!T:T,'F U L L   S E T S  (-10%)'!F:F,0)+_xlfn.XLOOKUP(L85,'M A C R O S'!R:R,'M A C R O S'!E:E,0)</f>
        <v>0</v>
      </c>
    </row>
    <row r="86" spans="1:13" ht="16" x14ac:dyDescent="0.2">
      <c r="A86" s="161">
        <f>_xlfn.XLOOKUP(E86,'M A C R O S'!R:R,'M A C R O S'!F:F,0)</f>
        <v>0</v>
      </c>
      <c r="B86" s="161" t="str">
        <f t="shared" si="1"/>
        <v>UH.VM.00084-10127</v>
      </c>
      <c r="C86" s="161">
        <f>SUM(A86:A86)</f>
        <v>0</v>
      </c>
      <c r="D86" s="161">
        <v>10127</v>
      </c>
      <c r="E86" s="161" t="s">
        <v>171</v>
      </c>
      <c r="F86" s="91" t="s">
        <v>77</v>
      </c>
      <c r="G86" s="95">
        <f>_xlfn.XLOOKUP(F86,'F U L L   S E T S  (-10%)'!T:T,'F U L L   S E T S  (-10%)'!G:G,0)+_xlfn.XLOOKUP(F86,'M A C R O S'!R:R,'M A C R O S'!F:F,0)</f>
        <v>0</v>
      </c>
      <c r="H86" s="91" t="s">
        <v>81</v>
      </c>
      <c r="I86" s="95">
        <f>_xlfn.XLOOKUP(H86,'F U L L   S E T S  (-10%)'!T:T,'F U L L   S E T S  (-10%)'!G:G,0)+_xlfn.XLOOKUP(H86,'M A C R O S'!R:R,'M A C R O S'!F:F,0)</f>
        <v>0</v>
      </c>
      <c r="J86" s="95"/>
      <c r="K86" s="95"/>
      <c r="L86" s="91" t="s">
        <v>79</v>
      </c>
      <c r="M86" s="95">
        <f>_xlfn.XLOOKUP(L86,'F U L L   S E T S  (-10%)'!T:T,'F U L L   S E T S  (-10%)'!G:G,0)+_xlfn.XLOOKUP(L86,'M A C R O S'!R:R,'M A C R O S'!F:F,0)</f>
        <v>0</v>
      </c>
    </row>
    <row r="87" spans="1:13" ht="16" x14ac:dyDescent="0.2">
      <c r="A87" s="95">
        <f>_xlfn.XLOOKUP(E87,'M A C R O S'!R:R,'M A C R O S'!F:F,0)</f>
        <v>0</v>
      </c>
      <c r="B87" s="161" t="str">
        <f t="shared" si="1"/>
        <v>UH.VM.00085-10127</v>
      </c>
      <c r="C87" s="95">
        <f>SUM(A87:A87)</f>
        <v>0</v>
      </c>
      <c r="D87" s="95">
        <v>10127</v>
      </c>
      <c r="E87" s="95" t="s">
        <v>173</v>
      </c>
      <c r="F87" s="91" t="s">
        <v>77</v>
      </c>
      <c r="G87" s="95">
        <f>_xlfn.XLOOKUP(F87,'F U L L   S E T S  (-10%)'!T:T,'F U L L   S E T S  (-10%)'!G:G,0)+_xlfn.XLOOKUP(F87,'M A C R O S'!R:R,'M A C R O S'!F:F,0)</f>
        <v>0</v>
      </c>
      <c r="H87" s="95"/>
      <c r="I87" s="95"/>
      <c r="J87" s="91" t="s">
        <v>83</v>
      </c>
      <c r="K87" s="95">
        <f>_xlfn.XLOOKUP(J87,'F U L L   S E T S  (-10%)'!T:T,'F U L L   S E T S  (-10%)'!G:G,0)+_xlfn.XLOOKUP(J87,'M A C R O S'!R:R,'M A C R O S'!F:F,0)</f>
        <v>0</v>
      </c>
      <c r="L87" s="91" t="s">
        <v>79</v>
      </c>
      <c r="M87" s="95">
        <f>_xlfn.XLOOKUP(L87,'F U L L   S E T S  (-10%)'!T:T,'F U L L   S E T S  (-10%)'!G:G,0)+_xlfn.XLOOKUP(L87,'M A C R O S'!R:R,'M A C R O S'!F:F,0)</f>
        <v>0</v>
      </c>
    </row>
    <row r="88" spans="1:13" ht="16" x14ac:dyDescent="0.2">
      <c r="A88" s="95">
        <f>_xlfn.XLOOKUP(E88,'M A C R O S'!R:R,'M A C R O S'!F:F,0)</f>
        <v>0</v>
      </c>
      <c r="B88" s="161" t="str">
        <f t="shared" si="1"/>
        <v>UH.VM.00086-10127</v>
      </c>
      <c r="C88" s="95">
        <f>SUM(A88:A88)</f>
        <v>0</v>
      </c>
      <c r="D88" s="95">
        <v>10127</v>
      </c>
      <c r="E88" s="95" t="s">
        <v>175</v>
      </c>
      <c r="F88" s="91" t="s">
        <v>77</v>
      </c>
      <c r="G88" s="95">
        <f>_xlfn.XLOOKUP(F88,'F U L L   S E T S  (-10%)'!T:T,'F U L L   S E T S  (-10%)'!G:G,0)+_xlfn.XLOOKUP(F88,'M A C R O S'!R:R,'M A C R O S'!F:F,0)</f>
        <v>0</v>
      </c>
      <c r="H88" s="91" t="s">
        <v>81</v>
      </c>
      <c r="I88" s="95">
        <f>_xlfn.XLOOKUP(H88,'F U L L   S E T S  (-10%)'!T:T,'F U L L   S E T S  (-10%)'!G:G,0)+_xlfn.XLOOKUP(H88,'M A C R O S'!R:R,'M A C R O S'!F:F,0)</f>
        <v>0</v>
      </c>
      <c r="J88" s="95"/>
      <c r="K88" s="95"/>
      <c r="L88" s="91" t="s">
        <v>79</v>
      </c>
      <c r="M88" s="95">
        <f>_xlfn.XLOOKUP(L88,'F U L L   S E T S  (-10%)'!T:T,'F U L L   S E T S  (-10%)'!G:G,0)+_xlfn.XLOOKUP(L88,'M A C R O S'!R:R,'M A C R O S'!F:F,0)</f>
        <v>0</v>
      </c>
    </row>
    <row r="89" spans="1:13" ht="16" x14ac:dyDescent="0.2">
      <c r="A89" s="95">
        <f>_xlfn.XLOOKUP(E89,'M A C R O S'!R:R,'M A C R O S'!F:F,0)</f>
        <v>0</v>
      </c>
      <c r="B89" s="161" t="str">
        <f t="shared" si="1"/>
        <v>UH.VM.00087-10127</v>
      </c>
      <c r="C89" s="95">
        <f>SUM(A89:A89)</f>
        <v>0</v>
      </c>
      <c r="D89" s="95">
        <v>10127</v>
      </c>
      <c r="E89" s="95" t="s">
        <v>177</v>
      </c>
      <c r="F89" s="91" t="s">
        <v>77</v>
      </c>
      <c r="G89" s="95">
        <f>_xlfn.XLOOKUP(F89,'F U L L   S E T S  (-10%)'!T:T,'F U L L   S E T S  (-10%)'!G:G,0)+_xlfn.XLOOKUP(F89,'M A C R O S'!R:R,'M A C R O S'!F:F,0)</f>
        <v>0</v>
      </c>
      <c r="H89" s="91" t="s">
        <v>81</v>
      </c>
      <c r="I89" s="95">
        <f>_xlfn.XLOOKUP(H89,'F U L L   S E T S  (-10%)'!T:T,'F U L L   S E T S  (-10%)'!G:G,0)+_xlfn.XLOOKUP(H89,'M A C R O S'!R:R,'M A C R O S'!F:F,0)</f>
        <v>0</v>
      </c>
      <c r="J89" s="95"/>
      <c r="K89" s="95"/>
      <c r="L89" s="91" t="s">
        <v>79</v>
      </c>
      <c r="M89" s="95">
        <f>_xlfn.XLOOKUP(L89,'F U L L   S E T S  (-10%)'!T:T,'F U L L   S E T S  (-10%)'!G:G,0)+_xlfn.XLOOKUP(L89,'M A C R O S'!R:R,'M A C R O S'!F:F,0)</f>
        <v>0</v>
      </c>
    </row>
    <row r="90" spans="1:13" ht="16" x14ac:dyDescent="0.2">
      <c r="A90" s="95">
        <f>_xlfn.XLOOKUP(E90,'M A C R O S'!R:R,'M A C R O S'!F:F,0)</f>
        <v>0</v>
      </c>
      <c r="B90" s="161" t="str">
        <f t="shared" si="1"/>
        <v>UH.VM.00088-10127</v>
      </c>
      <c r="C90" s="95">
        <f>SUM(A90:A90)</f>
        <v>0</v>
      </c>
      <c r="D90" s="95">
        <v>10127</v>
      </c>
      <c r="E90" s="95" t="s">
        <v>179</v>
      </c>
      <c r="F90" s="91" t="s">
        <v>77</v>
      </c>
      <c r="G90" s="95">
        <f>_xlfn.XLOOKUP(F90,'F U L L   S E T S  (-10%)'!T:T,'F U L L   S E T S  (-10%)'!G:G,0)+_xlfn.XLOOKUP(F90,'M A C R O S'!R:R,'M A C R O S'!F:F,0)</f>
        <v>0</v>
      </c>
      <c r="H90" s="95"/>
      <c r="I90" s="95"/>
      <c r="J90" s="91" t="s">
        <v>83</v>
      </c>
      <c r="K90" s="95">
        <f>_xlfn.XLOOKUP(J90,'F U L L   S E T S  (-10%)'!T:T,'F U L L   S E T S  (-10%)'!G:G,0)+_xlfn.XLOOKUP(J90,'M A C R O S'!R:R,'M A C R O S'!F:F,0)</f>
        <v>0</v>
      </c>
      <c r="L90" s="91" t="s">
        <v>79</v>
      </c>
      <c r="M90" s="95">
        <f>_xlfn.XLOOKUP(L90,'F U L L   S E T S  (-10%)'!T:T,'F U L L   S E T S  (-10%)'!G:G,0)+_xlfn.XLOOKUP(L90,'M A C R O S'!R:R,'M A C R O S'!F:F,0)</f>
        <v>0</v>
      </c>
    </row>
    <row r="91" spans="1:13" ht="16" x14ac:dyDescent="0.2">
      <c r="A91" s="95">
        <f>_xlfn.XLOOKUP(E91,'M A C R O S'!R:R,'M A C R O S'!F:F,0)</f>
        <v>0</v>
      </c>
      <c r="B91" s="161" t="str">
        <f t="shared" si="1"/>
        <v>UH.VM.00089-10127</v>
      </c>
      <c r="C91" s="95">
        <f>SUM(A91:A91)</f>
        <v>0</v>
      </c>
      <c r="D91" s="95">
        <v>10127</v>
      </c>
      <c r="E91" s="95" t="s">
        <v>181</v>
      </c>
      <c r="F91" s="91" t="s">
        <v>77</v>
      </c>
      <c r="G91" s="95">
        <f>_xlfn.XLOOKUP(F91,'F U L L   S E T S  (-10%)'!T:T,'F U L L   S E T S  (-10%)'!G:G,0)+_xlfn.XLOOKUP(F91,'M A C R O S'!R:R,'M A C R O S'!F:F,0)</f>
        <v>0</v>
      </c>
      <c r="H91" s="95"/>
      <c r="I91" s="95"/>
      <c r="J91" s="91" t="s">
        <v>83</v>
      </c>
      <c r="K91" s="95">
        <f>_xlfn.XLOOKUP(J91,'F U L L   S E T S  (-10%)'!T:T,'F U L L   S E T S  (-10%)'!G:G,0)+_xlfn.XLOOKUP(J91,'M A C R O S'!R:R,'M A C R O S'!F:F,0)</f>
        <v>0</v>
      </c>
      <c r="L91" s="91" t="s">
        <v>79</v>
      </c>
      <c r="M91" s="95">
        <f>_xlfn.XLOOKUP(L91,'F U L L   S E T S  (-10%)'!T:T,'F U L L   S E T S  (-10%)'!G:G,0)+_xlfn.XLOOKUP(L91,'M A C R O S'!R:R,'M A C R O S'!F:F,0)</f>
        <v>0</v>
      </c>
    </row>
    <row r="92" spans="1:13" ht="16" x14ac:dyDescent="0.2">
      <c r="A92" s="95">
        <f>_xlfn.XLOOKUP(E92,'M A C R O S'!R:R,'M A C R O S'!F:F,0)</f>
        <v>0</v>
      </c>
      <c r="B92" s="161" t="str">
        <f t="shared" si="1"/>
        <v>UH.VM.00090-10127</v>
      </c>
      <c r="C92" s="95">
        <f>SUM(A92:A92)</f>
        <v>0</v>
      </c>
      <c r="D92" s="95">
        <v>10127</v>
      </c>
      <c r="E92" s="95" t="s">
        <v>183</v>
      </c>
      <c r="F92" s="91" t="s">
        <v>77</v>
      </c>
      <c r="G92" s="95">
        <f>_xlfn.XLOOKUP(F92,'F U L L   S E T S  (-10%)'!T:T,'F U L L   S E T S  (-10%)'!G:G,0)+_xlfn.XLOOKUP(F92,'M A C R O S'!R:R,'M A C R O S'!F:F,0)</f>
        <v>0</v>
      </c>
      <c r="H92" s="91" t="s">
        <v>81</v>
      </c>
      <c r="I92" s="95">
        <f>_xlfn.XLOOKUP(H92,'F U L L   S E T S  (-10%)'!T:T,'F U L L   S E T S  (-10%)'!G:G,0)+_xlfn.XLOOKUP(H92,'M A C R O S'!R:R,'M A C R O S'!F:F,0)</f>
        <v>0</v>
      </c>
      <c r="J92" s="95"/>
      <c r="K92" s="95"/>
      <c r="L92" s="91" t="s">
        <v>79</v>
      </c>
      <c r="M92" s="95">
        <f>_xlfn.XLOOKUP(L92,'F U L L   S E T S  (-10%)'!T:T,'F U L L   S E T S  (-10%)'!G:G,0)+_xlfn.XLOOKUP(L92,'M A C R O S'!R:R,'M A C R O S'!F:F,0)</f>
        <v>0</v>
      </c>
    </row>
    <row r="93" spans="1:13" ht="16" x14ac:dyDescent="0.2">
      <c r="A93" s="95">
        <f>_xlfn.XLOOKUP(E93,'M A C R O S'!R:R,'M A C R O S'!F:F,0)</f>
        <v>0</v>
      </c>
      <c r="B93" s="161" t="str">
        <f t="shared" si="1"/>
        <v>UH.VM.00091-10127</v>
      </c>
      <c r="C93" s="95">
        <f>SUM(A93:A93)</f>
        <v>0</v>
      </c>
      <c r="D93" s="95">
        <v>10127</v>
      </c>
      <c r="E93" s="95" t="s">
        <v>185</v>
      </c>
      <c r="F93" s="91" t="s">
        <v>77</v>
      </c>
      <c r="G93" s="95">
        <f>_xlfn.XLOOKUP(F93,'F U L L   S E T S  (-10%)'!T:T,'F U L L   S E T S  (-10%)'!G:G,0)+_xlfn.XLOOKUP(F93,'M A C R O S'!R:R,'M A C R O S'!F:F,0)</f>
        <v>0</v>
      </c>
      <c r="H93" s="91" t="s">
        <v>81</v>
      </c>
      <c r="I93" s="95">
        <f>_xlfn.XLOOKUP(H93,'F U L L   S E T S  (-10%)'!T:T,'F U L L   S E T S  (-10%)'!G:G,0)+_xlfn.XLOOKUP(H93,'M A C R O S'!R:R,'M A C R O S'!F:F,0)</f>
        <v>0</v>
      </c>
      <c r="J93" s="95"/>
      <c r="K93" s="95"/>
      <c r="L93" s="91" t="s">
        <v>79</v>
      </c>
      <c r="M93" s="95">
        <f>_xlfn.XLOOKUP(L93,'F U L L   S E T S  (-10%)'!T:T,'F U L L   S E T S  (-10%)'!G:G,0)+_xlfn.XLOOKUP(L93,'M A C R O S'!R:R,'M A C R O S'!F:F,0)</f>
        <v>0</v>
      </c>
    </row>
    <row r="94" spans="1:13" ht="16" x14ac:dyDescent="0.2">
      <c r="A94" s="95">
        <f>_xlfn.XLOOKUP(E94,'M A C R O S'!R:R,'M A C R O S'!F:F,0)</f>
        <v>0</v>
      </c>
      <c r="B94" s="161" t="str">
        <f t="shared" si="1"/>
        <v>UH.VM.00092-10127</v>
      </c>
      <c r="C94" s="95">
        <f>SUM(A94:A94)</f>
        <v>0</v>
      </c>
      <c r="D94" s="95">
        <v>10127</v>
      </c>
      <c r="E94" s="95" t="s">
        <v>187</v>
      </c>
      <c r="F94" s="91" t="s">
        <v>77</v>
      </c>
      <c r="G94" s="95">
        <f>_xlfn.XLOOKUP(F94,'F U L L   S E T S  (-10%)'!T:T,'F U L L   S E T S  (-10%)'!G:G,0)+_xlfn.XLOOKUP(F94,'M A C R O S'!R:R,'M A C R O S'!F:F,0)</f>
        <v>0</v>
      </c>
      <c r="H94" s="95"/>
      <c r="I94" s="95"/>
      <c r="J94" s="91" t="s">
        <v>83</v>
      </c>
      <c r="K94" s="95">
        <f>_xlfn.XLOOKUP(J94,'F U L L   S E T S  (-10%)'!T:T,'F U L L   S E T S  (-10%)'!G:G,0)+_xlfn.XLOOKUP(J94,'M A C R O S'!R:R,'M A C R O S'!F:F,0)</f>
        <v>0</v>
      </c>
      <c r="L94" s="91" t="s">
        <v>79</v>
      </c>
      <c r="M94" s="95">
        <f>_xlfn.XLOOKUP(L94,'F U L L   S E T S  (-10%)'!T:T,'F U L L   S E T S  (-10%)'!G:G,0)+_xlfn.XLOOKUP(L94,'M A C R O S'!R:R,'M A C R O S'!F:F,0)</f>
        <v>0</v>
      </c>
    </row>
    <row r="95" spans="1:13" ht="16" x14ac:dyDescent="0.2">
      <c r="A95" s="95">
        <f>_xlfn.XLOOKUP(E95,'M A C R O S'!R:R,'M A C R O S'!F:F,0)</f>
        <v>0</v>
      </c>
      <c r="B95" s="161" t="str">
        <f t="shared" si="1"/>
        <v>UH.VM.00093-10127</v>
      </c>
      <c r="C95" s="95">
        <f>SUM(A95:A95)</f>
        <v>0</v>
      </c>
      <c r="D95" s="95">
        <v>10127</v>
      </c>
      <c r="E95" s="95" t="s">
        <v>189</v>
      </c>
      <c r="F95" s="91" t="s">
        <v>77</v>
      </c>
      <c r="G95" s="95">
        <f>_xlfn.XLOOKUP(F95,'F U L L   S E T S  (-10%)'!T:T,'F U L L   S E T S  (-10%)'!G:G,0)+_xlfn.XLOOKUP(F95,'M A C R O S'!R:R,'M A C R O S'!F:F,0)</f>
        <v>0</v>
      </c>
      <c r="H95" s="91" t="s">
        <v>81</v>
      </c>
      <c r="I95" s="95">
        <f>_xlfn.XLOOKUP(H95,'F U L L   S E T S  (-10%)'!T:T,'F U L L   S E T S  (-10%)'!G:G,0)+_xlfn.XLOOKUP(H95,'M A C R O S'!R:R,'M A C R O S'!F:F,0)</f>
        <v>0</v>
      </c>
      <c r="J95" s="95"/>
      <c r="K95" s="95"/>
      <c r="L95" s="91" t="s">
        <v>79</v>
      </c>
      <c r="M95" s="95">
        <f>_xlfn.XLOOKUP(L95,'F U L L   S E T S  (-10%)'!T:T,'F U L L   S E T S  (-10%)'!G:G,0)+_xlfn.XLOOKUP(L95,'M A C R O S'!R:R,'M A C R O S'!F:F,0)</f>
        <v>0</v>
      </c>
    </row>
    <row r="96" spans="1:13" ht="16" x14ac:dyDescent="0.2">
      <c r="A96" s="95">
        <f>_xlfn.XLOOKUP(E96,'M A C R O S'!R:R,'M A C R O S'!F:F,0)</f>
        <v>0</v>
      </c>
      <c r="B96" s="161" t="str">
        <f t="shared" si="1"/>
        <v>UH.VM.00094-10127</v>
      </c>
      <c r="C96" s="95">
        <f>SUM(A96:A96)</f>
        <v>0</v>
      </c>
      <c r="D96" s="95">
        <v>10127</v>
      </c>
      <c r="E96" s="95" t="s">
        <v>191</v>
      </c>
      <c r="F96" s="91" t="s">
        <v>77</v>
      </c>
      <c r="G96" s="95">
        <f>_xlfn.XLOOKUP(F96,'F U L L   S E T S  (-10%)'!T:T,'F U L L   S E T S  (-10%)'!G:G,0)+_xlfn.XLOOKUP(F96,'M A C R O S'!R:R,'M A C R O S'!F:F,0)</f>
        <v>0</v>
      </c>
      <c r="H96" s="91" t="s">
        <v>81</v>
      </c>
      <c r="I96" s="95">
        <f>_xlfn.XLOOKUP(H96,'F U L L   S E T S  (-10%)'!T:T,'F U L L   S E T S  (-10%)'!G:G,0)+_xlfn.XLOOKUP(H96,'M A C R O S'!R:R,'M A C R O S'!F:F,0)</f>
        <v>0</v>
      </c>
      <c r="J96" s="95"/>
      <c r="K96" s="95"/>
      <c r="L96" s="91" t="s">
        <v>79</v>
      </c>
      <c r="M96" s="95">
        <f>_xlfn.XLOOKUP(L96,'F U L L   S E T S  (-10%)'!T:T,'F U L L   S E T S  (-10%)'!G:G,0)+_xlfn.XLOOKUP(L96,'M A C R O S'!R:R,'M A C R O S'!F:F,0)</f>
        <v>0</v>
      </c>
    </row>
    <row r="97" spans="1:13" ht="16" x14ac:dyDescent="0.2">
      <c r="A97" s="95">
        <f>_xlfn.XLOOKUP(E97,'M A C R O S'!R:R,'M A C R O S'!F:F,0)</f>
        <v>0</v>
      </c>
      <c r="B97" s="161" t="str">
        <f t="shared" si="1"/>
        <v>UH.VM.00095-10127</v>
      </c>
      <c r="C97" s="95">
        <f>SUM(A97:A97)</f>
        <v>0</v>
      </c>
      <c r="D97" s="95">
        <v>10127</v>
      </c>
      <c r="E97" s="95" t="s">
        <v>193</v>
      </c>
      <c r="F97" s="91" t="s">
        <v>77</v>
      </c>
      <c r="G97" s="95">
        <f>_xlfn.XLOOKUP(F97,'F U L L   S E T S  (-10%)'!T:T,'F U L L   S E T S  (-10%)'!G:G,0)+_xlfn.XLOOKUP(F97,'M A C R O S'!R:R,'M A C R O S'!F:F,0)</f>
        <v>0</v>
      </c>
      <c r="H97" s="91" t="s">
        <v>81</v>
      </c>
      <c r="I97" s="95">
        <f>_xlfn.XLOOKUP(H97,'F U L L   S E T S  (-10%)'!T:T,'F U L L   S E T S  (-10%)'!G:G,0)+_xlfn.XLOOKUP(H97,'M A C R O S'!R:R,'M A C R O S'!F:F,0)</f>
        <v>0</v>
      </c>
      <c r="J97" s="95"/>
      <c r="K97" s="95"/>
      <c r="L97" s="91" t="s">
        <v>79</v>
      </c>
      <c r="M97" s="95">
        <f>_xlfn.XLOOKUP(L97,'F U L L   S E T S  (-10%)'!T:T,'F U L L   S E T S  (-10%)'!G:G,0)+_xlfn.XLOOKUP(L97,'M A C R O S'!R:R,'M A C R O S'!F:F,0)</f>
        <v>0</v>
      </c>
    </row>
    <row r="98" spans="1:13" ht="16" x14ac:dyDescent="0.2">
      <c r="A98" s="95">
        <f>_xlfn.XLOOKUP(E98,'M A C R O S'!R:R,'M A C R O S'!F:F,0)</f>
        <v>0</v>
      </c>
      <c r="B98" s="161" t="str">
        <f t="shared" si="1"/>
        <v>UH.VM.00096-10127</v>
      </c>
      <c r="C98" s="95">
        <f>SUM(A98:A98)</f>
        <v>0</v>
      </c>
      <c r="D98" s="95">
        <v>10127</v>
      </c>
      <c r="E98" s="95" t="s">
        <v>195</v>
      </c>
      <c r="F98" s="91" t="s">
        <v>77</v>
      </c>
      <c r="G98" s="95">
        <f>_xlfn.XLOOKUP(F98,'F U L L   S E T S  (-10%)'!T:T,'F U L L   S E T S  (-10%)'!G:G,0)+_xlfn.XLOOKUP(F98,'M A C R O S'!R:R,'M A C R O S'!F:F,0)</f>
        <v>0</v>
      </c>
      <c r="H98" s="91" t="s">
        <v>81</v>
      </c>
      <c r="I98" s="95">
        <f>_xlfn.XLOOKUP(H98,'F U L L   S E T S  (-10%)'!T:T,'F U L L   S E T S  (-10%)'!G:G,0)+_xlfn.XLOOKUP(H98,'M A C R O S'!R:R,'M A C R O S'!F:F,0)</f>
        <v>0</v>
      </c>
      <c r="J98" s="95"/>
      <c r="K98" s="95"/>
      <c r="L98" s="91" t="s">
        <v>79</v>
      </c>
      <c r="M98" s="95">
        <f>_xlfn.XLOOKUP(L98,'F U L L   S E T S  (-10%)'!T:T,'F U L L   S E T S  (-10%)'!G:G,0)+_xlfn.XLOOKUP(L98,'M A C R O S'!R:R,'M A C R O S'!F:F,0)</f>
        <v>0</v>
      </c>
    </row>
    <row r="99" spans="1:13" ht="16" x14ac:dyDescent="0.2">
      <c r="A99" s="95">
        <f>_xlfn.XLOOKUP(E99,'M A C R O S'!R:R,'M A C R O S'!F:F,0)</f>
        <v>0</v>
      </c>
      <c r="B99" s="161" t="str">
        <f t="shared" si="1"/>
        <v>UH.VM.00097-10127</v>
      </c>
      <c r="C99" s="95">
        <f>SUM(A99:A99)</f>
        <v>0</v>
      </c>
      <c r="D99" s="95">
        <v>10127</v>
      </c>
      <c r="E99" s="95" t="s">
        <v>197</v>
      </c>
      <c r="F99" s="91" t="s">
        <v>77</v>
      </c>
      <c r="G99" s="95">
        <f>_xlfn.XLOOKUP(F99,'F U L L   S E T S  (-10%)'!T:T,'F U L L   S E T S  (-10%)'!G:G,0)+_xlfn.XLOOKUP(F99,'M A C R O S'!R:R,'M A C R O S'!F:F,0)</f>
        <v>0</v>
      </c>
      <c r="H99" s="95"/>
      <c r="I99" s="95"/>
      <c r="J99" s="91" t="s">
        <v>83</v>
      </c>
      <c r="K99" s="95">
        <f>_xlfn.XLOOKUP(J99,'F U L L   S E T S  (-10%)'!T:T,'F U L L   S E T S  (-10%)'!G:G,0)+_xlfn.XLOOKUP(J99,'M A C R O S'!R:R,'M A C R O S'!F:F,0)</f>
        <v>0</v>
      </c>
      <c r="L99" s="91" t="s">
        <v>79</v>
      </c>
      <c r="M99" s="95">
        <f>_xlfn.XLOOKUP(L99,'F U L L   S E T S  (-10%)'!T:T,'F U L L   S E T S  (-10%)'!G:G,0)+_xlfn.XLOOKUP(L99,'M A C R O S'!R:R,'M A C R O S'!F:F,0)</f>
        <v>0</v>
      </c>
    </row>
    <row r="100" spans="1:13" ht="16" x14ac:dyDescent="0.2">
      <c r="A100" s="95">
        <f>_xlfn.XLOOKUP(E100,'M A C R O S'!R:R,'M A C R O S'!F:F,0)</f>
        <v>0</v>
      </c>
      <c r="B100" s="161" t="str">
        <f t="shared" si="1"/>
        <v>UH.VM.00098-10127</v>
      </c>
      <c r="C100" s="95">
        <f>SUM(A100:A100)</f>
        <v>0</v>
      </c>
      <c r="D100" s="95">
        <v>10127</v>
      </c>
      <c r="E100" s="95" t="s">
        <v>199</v>
      </c>
      <c r="F100" s="91" t="s">
        <v>77</v>
      </c>
      <c r="G100" s="95">
        <f>_xlfn.XLOOKUP(F100,'F U L L   S E T S  (-10%)'!T:T,'F U L L   S E T S  (-10%)'!G:G,0)+_xlfn.XLOOKUP(F100,'M A C R O S'!R:R,'M A C R O S'!F:F,0)</f>
        <v>0</v>
      </c>
      <c r="H100" s="95"/>
      <c r="I100" s="95"/>
      <c r="J100" s="91" t="s">
        <v>83</v>
      </c>
      <c r="K100" s="95">
        <f>_xlfn.XLOOKUP(J100,'F U L L   S E T S  (-10%)'!T:T,'F U L L   S E T S  (-10%)'!G:G,0)+_xlfn.XLOOKUP(J100,'M A C R O S'!R:R,'M A C R O S'!F:F,0)</f>
        <v>0</v>
      </c>
      <c r="L100" s="91" t="s">
        <v>79</v>
      </c>
      <c r="M100" s="95">
        <f>_xlfn.XLOOKUP(L100,'F U L L   S E T S  (-10%)'!T:T,'F U L L   S E T S  (-10%)'!G:G,0)+_xlfn.XLOOKUP(L100,'M A C R O S'!R:R,'M A C R O S'!F:F,0)</f>
        <v>0</v>
      </c>
    </row>
    <row r="101" spans="1:13" ht="16" x14ac:dyDescent="0.2">
      <c r="A101" s="95">
        <f>_xlfn.XLOOKUP(E101,'M A C R O S'!R:R,'M A C R O S'!F:F,0)</f>
        <v>0</v>
      </c>
      <c r="B101" s="161" t="str">
        <f t="shared" si="1"/>
        <v>UH.VM.00099-10127</v>
      </c>
      <c r="C101" s="95">
        <f>SUM(A101:A101)</f>
        <v>0</v>
      </c>
      <c r="D101" s="95">
        <v>10127</v>
      </c>
      <c r="E101" s="95" t="s">
        <v>201</v>
      </c>
      <c r="F101" s="91" t="s">
        <v>77</v>
      </c>
      <c r="G101" s="95">
        <f>_xlfn.XLOOKUP(F101,'F U L L   S E T S  (-10%)'!T:T,'F U L L   S E T S  (-10%)'!G:G,0)+_xlfn.XLOOKUP(F101,'M A C R O S'!R:R,'M A C R O S'!F:F,0)</f>
        <v>0</v>
      </c>
      <c r="H101" s="91" t="s">
        <v>81</v>
      </c>
      <c r="I101" s="95">
        <f>_xlfn.XLOOKUP(H101,'F U L L   S E T S  (-10%)'!T:T,'F U L L   S E T S  (-10%)'!G:G,0)+_xlfn.XLOOKUP(H101,'M A C R O S'!R:R,'M A C R O S'!F:F,0)</f>
        <v>0</v>
      </c>
      <c r="J101" s="95"/>
      <c r="K101" s="95"/>
      <c r="L101" s="91" t="s">
        <v>79</v>
      </c>
      <c r="M101" s="95">
        <f>_xlfn.XLOOKUP(L101,'F U L L   S E T S  (-10%)'!T:T,'F U L L   S E T S  (-10%)'!G:G,0)+_xlfn.XLOOKUP(L101,'M A C R O S'!R:R,'M A C R O S'!F:F,0)</f>
        <v>0</v>
      </c>
    </row>
    <row r="102" spans="1:13" ht="16" x14ac:dyDescent="0.2">
      <c r="A102" s="95">
        <f>_xlfn.XLOOKUP(E102,'M A C R O S'!R:R,'M A C R O S'!F:F,0)</f>
        <v>0</v>
      </c>
      <c r="B102" s="161" t="str">
        <f t="shared" si="1"/>
        <v>UH.VM.00100-10127</v>
      </c>
      <c r="C102" s="95">
        <f>SUM(A102:A102)</f>
        <v>0</v>
      </c>
      <c r="D102" s="95">
        <v>10127</v>
      </c>
      <c r="E102" s="95" t="s">
        <v>203</v>
      </c>
      <c r="F102" s="91" t="s">
        <v>77</v>
      </c>
      <c r="G102" s="95">
        <f>_xlfn.XLOOKUP(F102,'F U L L   S E T S  (-10%)'!T:T,'F U L L   S E T S  (-10%)'!G:G,0)+_xlfn.XLOOKUP(F102,'M A C R O S'!R:R,'M A C R O S'!F:F,0)</f>
        <v>0</v>
      </c>
      <c r="H102" s="91" t="s">
        <v>81</v>
      </c>
      <c r="I102" s="95">
        <f>_xlfn.XLOOKUP(H102,'F U L L   S E T S  (-10%)'!T:T,'F U L L   S E T S  (-10%)'!G:G,0)+_xlfn.XLOOKUP(H102,'M A C R O S'!R:R,'M A C R O S'!F:F,0)</f>
        <v>0</v>
      </c>
      <c r="J102" s="95"/>
      <c r="K102" s="95"/>
      <c r="L102" s="91" t="s">
        <v>79</v>
      </c>
      <c r="M102" s="95">
        <f>_xlfn.XLOOKUP(L102,'F U L L   S E T S  (-10%)'!T:T,'F U L L   S E T S  (-10%)'!G:G,0)+_xlfn.XLOOKUP(L102,'M A C R O S'!R:R,'M A C R O S'!F:F,0)</f>
        <v>0</v>
      </c>
    </row>
    <row r="103" spans="1:13" ht="16" x14ac:dyDescent="0.2">
      <c r="A103" s="95">
        <f>_xlfn.XLOOKUP(E103,'M A C R O S'!R:R,'M A C R O S'!F:F,0)</f>
        <v>0</v>
      </c>
      <c r="B103" s="161" t="str">
        <f t="shared" si="1"/>
        <v>UH.VM.00101-10127</v>
      </c>
      <c r="C103" s="95">
        <f>SUM(A103:A103)</f>
        <v>0</v>
      </c>
      <c r="D103" s="95">
        <v>10127</v>
      </c>
      <c r="E103" s="95" t="s">
        <v>205</v>
      </c>
      <c r="F103" s="91" t="s">
        <v>77</v>
      </c>
      <c r="G103" s="95">
        <f>_xlfn.XLOOKUP(F103,'F U L L   S E T S  (-10%)'!T:T,'F U L L   S E T S  (-10%)'!G:G,0)+_xlfn.XLOOKUP(F103,'M A C R O S'!R:R,'M A C R O S'!F:F,0)</f>
        <v>0</v>
      </c>
      <c r="H103" s="95"/>
      <c r="I103" s="95"/>
      <c r="J103" s="91" t="s">
        <v>83</v>
      </c>
      <c r="K103" s="95">
        <f>_xlfn.XLOOKUP(J103,'F U L L   S E T S  (-10%)'!T:T,'F U L L   S E T S  (-10%)'!G:G,0)+_xlfn.XLOOKUP(J103,'M A C R O S'!R:R,'M A C R O S'!F:F,0)</f>
        <v>0</v>
      </c>
      <c r="L103" s="91" t="s">
        <v>79</v>
      </c>
      <c r="M103" s="95">
        <f>_xlfn.XLOOKUP(L103,'F U L L   S E T S  (-10%)'!T:T,'F U L L   S E T S  (-10%)'!G:G,0)+_xlfn.XLOOKUP(L103,'M A C R O S'!R:R,'M A C R O S'!F:F,0)</f>
        <v>0</v>
      </c>
    </row>
    <row r="104" spans="1:13" ht="16" x14ac:dyDescent="0.2">
      <c r="A104" s="95">
        <f>_xlfn.XLOOKUP(E104,'M A C R O S'!R:R,'M A C R O S'!F:F,0)</f>
        <v>0</v>
      </c>
      <c r="B104" s="161" t="str">
        <f t="shared" si="1"/>
        <v>UH.VM.00102-10127</v>
      </c>
      <c r="C104" s="95">
        <f>SUM(A104:A104)</f>
        <v>0</v>
      </c>
      <c r="D104" s="95">
        <v>10127</v>
      </c>
      <c r="E104" s="95" t="s">
        <v>207</v>
      </c>
      <c r="F104" s="91" t="s">
        <v>77</v>
      </c>
      <c r="G104" s="95">
        <f>_xlfn.XLOOKUP(F104,'F U L L   S E T S  (-10%)'!T:T,'F U L L   S E T S  (-10%)'!G:G,0)+_xlfn.XLOOKUP(F104,'M A C R O S'!R:R,'M A C R O S'!F:F,0)</f>
        <v>0</v>
      </c>
      <c r="H104" s="95"/>
      <c r="I104" s="95"/>
      <c r="J104" s="91" t="s">
        <v>83</v>
      </c>
      <c r="K104" s="95">
        <f>_xlfn.XLOOKUP(J104,'F U L L   S E T S  (-10%)'!T:T,'F U L L   S E T S  (-10%)'!G:G,0)+_xlfn.XLOOKUP(J104,'M A C R O S'!R:R,'M A C R O S'!F:F,0)</f>
        <v>0</v>
      </c>
      <c r="L104" s="91" t="s">
        <v>79</v>
      </c>
      <c r="M104" s="95">
        <f>_xlfn.XLOOKUP(L104,'F U L L   S E T S  (-10%)'!T:T,'F U L L   S E T S  (-10%)'!G:G,0)+_xlfn.XLOOKUP(L104,'M A C R O S'!R:R,'M A C R O S'!F:F,0)</f>
        <v>0</v>
      </c>
    </row>
    <row r="105" spans="1:13" ht="16" x14ac:dyDescent="0.2">
      <c r="A105" s="95">
        <f>_xlfn.XLOOKUP(E105,'M A C R O S'!R:R,'M A C R O S'!F:F,0)</f>
        <v>0</v>
      </c>
      <c r="B105" s="161" t="str">
        <f t="shared" si="1"/>
        <v>UH.VM.00103-10127</v>
      </c>
      <c r="C105" s="95">
        <f>SUM(A105:A105)</f>
        <v>0</v>
      </c>
      <c r="D105" s="95">
        <v>10127</v>
      </c>
      <c r="E105" s="95" t="s">
        <v>209</v>
      </c>
      <c r="F105" s="91" t="s">
        <v>77</v>
      </c>
      <c r="G105" s="95">
        <f>_xlfn.XLOOKUP(F105,'F U L L   S E T S  (-10%)'!T:T,'F U L L   S E T S  (-10%)'!G:G,0)+_xlfn.XLOOKUP(F105,'M A C R O S'!R:R,'M A C R O S'!F:F,0)</f>
        <v>0</v>
      </c>
      <c r="H105" s="91" t="s">
        <v>81</v>
      </c>
      <c r="I105" s="95">
        <f>_xlfn.XLOOKUP(H105,'F U L L   S E T S  (-10%)'!T:T,'F U L L   S E T S  (-10%)'!G:G,0)+_xlfn.XLOOKUP(H105,'M A C R O S'!R:R,'M A C R O S'!F:F,0)</f>
        <v>0</v>
      </c>
      <c r="J105" s="95"/>
      <c r="K105" s="95"/>
      <c r="L105" s="91" t="s">
        <v>79</v>
      </c>
      <c r="M105" s="95">
        <f>_xlfn.XLOOKUP(L105,'F U L L   S E T S  (-10%)'!T:T,'F U L L   S E T S  (-10%)'!G:G,0)+_xlfn.XLOOKUP(L105,'M A C R O S'!R:R,'M A C R O S'!F:F,0)</f>
        <v>0</v>
      </c>
    </row>
    <row r="106" spans="1:13" ht="16" x14ac:dyDescent="0.2">
      <c r="A106" s="95">
        <f>_xlfn.XLOOKUP(E106,'M A C R O S'!R:R,'M A C R O S'!F:F,0)</f>
        <v>0</v>
      </c>
      <c r="B106" s="161" t="str">
        <f t="shared" si="1"/>
        <v>UH.VM.00104-10127</v>
      </c>
      <c r="C106" s="95">
        <f>SUM(A106:A106)</f>
        <v>0</v>
      </c>
      <c r="D106" s="95">
        <v>10127</v>
      </c>
      <c r="E106" s="95" t="s">
        <v>211</v>
      </c>
      <c r="F106" s="91" t="s">
        <v>77</v>
      </c>
      <c r="G106" s="95">
        <f>_xlfn.XLOOKUP(F106,'F U L L   S E T S  (-10%)'!T:T,'F U L L   S E T S  (-10%)'!G:G,0)+_xlfn.XLOOKUP(F106,'M A C R O S'!R:R,'M A C R O S'!F:F,0)</f>
        <v>0</v>
      </c>
      <c r="H106" s="95"/>
      <c r="I106" s="95"/>
      <c r="J106" s="91" t="s">
        <v>83</v>
      </c>
      <c r="K106" s="95">
        <f>_xlfn.XLOOKUP(J106,'F U L L   S E T S  (-10%)'!T:T,'F U L L   S E T S  (-10%)'!G:G,0)+_xlfn.XLOOKUP(J106,'M A C R O S'!R:R,'M A C R O S'!F:F,0)</f>
        <v>0</v>
      </c>
      <c r="L106" s="91" t="s">
        <v>79</v>
      </c>
      <c r="M106" s="95">
        <f>_xlfn.XLOOKUP(L106,'F U L L   S E T S  (-10%)'!T:T,'F U L L   S E T S  (-10%)'!G:G,0)+_xlfn.XLOOKUP(L106,'M A C R O S'!R:R,'M A C R O S'!F:F,0)</f>
        <v>0</v>
      </c>
    </row>
    <row r="107" spans="1:13" ht="16" x14ac:dyDescent="0.2">
      <c r="A107" s="161">
        <f>_xlfn.XLOOKUP(E107,'M A C R O S'!R:R,'M A C R O S'!F:F,0)</f>
        <v>0</v>
      </c>
      <c r="B107" s="161" t="str">
        <f t="shared" si="1"/>
        <v>UH.VM.00063-10086</v>
      </c>
      <c r="C107" s="161">
        <f>SUM(A107:A107)</f>
        <v>0</v>
      </c>
      <c r="D107" s="161">
        <v>10086</v>
      </c>
      <c r="E107" s="161" t="s">
        <v>216</v>
      </c>
      <c r="F107" s="91" t="s">
        <v>85</v>
      </c>
      <c r="G107" s="95">
        <f>_xlfn.XLOOKUP(F107,'F U L L   S E T S  (-10%)'!T:T,'F U L L   S E T S  (-10%)'!G:G,0)+_xlfn.XLOOKUP(F107,'M A C R O S'!R:R,'M A C R O S'!F:F,0)</f>
        <v>0</v>
      </c>
      <c r="H107" s="91" t="s">
        <v>89</v>
      </c>
      <c r="I107" s="95">
        <f>_xlfn.XLOOKUP(H107,'F U L L   S E T S  (-10%)'!T:T,'F U L L   S E T S  (-10%)'!G:G,0)+_xlfn.XLOOKUP(H107,'M A C R O S'!R:R,'M A C R O S'!F:F,0)</f>
        <v>0</v>
      </c>
      <c r="J107" s="95"/>
      <c r="K107" s="95"/>
      <c r="L107" s="90" t="s">
        <v>87</v>
      </c>
      <c r="M107" s="95">
        <f>_xlfn.XLOOKUP(L107,'F U L L   S E T S  (-10%)'!T:T,'F U L L   S E T S  (-10%)'!G:G,0)+_xlfn.XLOOKUP(L107,'M A C R O S'!R:R,'M A C R O S'!F:F,0)</f>
        <v>0</v>
      </c>
    </row>
    <row r="108" spans="1:13" ht="16" x14ac:dyDescent="0.2">
      <c r="A108" s="95">
        <f>_xlfn.XLOOKUP(E108,'M A C R O S'!R:R,'M A C R O S'!F:F,0)</f>
        <v>0</v>
      </c>
      <c r="B108" s="161" t="str">
        <f t="shared" si="1"/>
        <v>UH.VM.00064-10086</v>
      </c>
      <c r="C108" s="95">
        <f>SUM(A108:A108)</f>
        <v>0</v>
      </c>
      <c r="D108" s="95">
        <v>10086</v>
      </c>
      <c r="E108" s="95" t="s">
        <v>218</v>
      </c>
      <c r="F108" s="91" t="s">
        <v>85</v>
      </c>
      <c r="G108" s="95">
        <f>_xlfn.XLOOKUP(F108,'F U L L   S E T S  (-10%)'!T:T,'F U L L   S E T S  (-10%)'!G:G,0)+_xlfn.XLOOKUP(F108,'M A C R O S'!R:R,'M A C R O S'!F:F,0)</f>
        <v>0</v>
      </c>
      <c r="H108" s="95"/>
      <c r="I108" s="95"/>
      <c r="J108" s="90" t="s">
        <v>91</v>
      </c>
      <c r="K108" s="95">
        <f>_xlfn.XLOOKUP(J108,'F U L L   S E T S  (-10%)'!T:T,'F U L L   S E T S  (-10%)'!G:G,0)+_xlfn.XLOOKUP(J108,'M A C R O S'!R:R,'M A C R O S'!F:F,0)</f>
        <v>0</v>
      </c>
      <c r="L108" s="90" t="s">
        <v>87</v>
      </c>
      <c r="M108" s="95">
        <f>_xlfn.XLOOKUP(L108,'F U L L   S E T S  (-10%)'!T:T,'F U L L   S E T S  (-10%)'!G:G,0)+_xlfn.XLOOKUP(L108,'M A C R O S'!R:R,'M A C R O S'!F:F,0)</f>
        <v>0</v>
      </c>
    </row>
    <row r="109" spans="1:13" ht="16" x14ac:dyDescent="0.2">
      <c r="A109" s="95">
        <f>_xlfn.XLOOKUP(E109,'M A C R O S'!R:R,'M A C R O S'!F:F,0)</f>
        <v>0</v>
      </c>
      <c r="B109" s="161" t="str">
        <f t="shared" si="1"/>
        <v>UH.VM.00065-10086</v>
      </c>
      <c r="C109" s="95">
        <f>SUM(A109:A109)</f>
        <v>0</v>
      </c>
      <c r="D109" s="95">
        <v>10086</v>
      </c>
      <c r="E109" s="95" t="s">
        <v>220</v>
      </c>
      <c r="F109" s="91" t="s">
        <v>85</v>
      </c>
      <c r="G109" s="95">
        <f>_xlfn.XLOOKUP(F109,'F U L L   S E T S  (-10%)'!T:T,'F U L L   S E T S  (-10%)'!G:G,0)+_xlfn.XLOOKUP(F109,'M A C R O S'!R:R,'M A C R O S'!F:F,0)</f>
        <v>0</v>
      </c>
      <c r="H109" s="91" t="s">
        <v>89</v>
      </c>
      <c r="I109" s="95">
        <f>_xlfn.XLOOKUP(H109,'F U L L   S E T S  (-10%)'!T:T,'F U L L   S E T S  (-10%)'!G:G,0)+_xlfn.XLOOKUP(H109,'M A C R O S'!R:R,'M A C R O S'!F:F,0)</f>
        <v>0</v>
      </c>
      <c r="J109" s="95"/>
      <c r="K109" s="95"/>
      <c r="L109" s="90" t="s">
        <v>87</v>
      </c>
      <c r="M109" s="95">
        <f>_xlfn.XLOOKUP(L109,'F U L L   S E T S  (-10%)'!T:T,'F U L L   S E T S  (-10%)'!G:G,0)+_xlfn.XLOOKUP(L109,'M A C R O S'!R:R,'M A C R O S'!F:F,0)</f>
        <v>0</v>
      </c>
    </row>
    <row r="110" spans="1:13" ht="16" x14ac:dyDescent="0.2">
      <c r="A110" s="95">
        <f>_xlfn.XLOOKUP(E110,'M A C R O S'!R:R,'M A C R O S'!F:F,0)</f>
        <v>0</v>
      </c>
      <c r="B110" s="161" t="str">
        <f t="shared" si="1"/>
        <v>UH.VM.00066-10086</v>
      </c>
      <c r="C110" s="95">
        <f>SUM(A110:A110)</f>
        <v>0</v>
      </c>
      <c r="D110" s="95">
        <v>10086</v>
      </c>
      <c r="E110" s="95" t="s">
        <v>222</v>
      </c>
      <c r="F110" s="91" t="s">
        <v>85</v>
      </c>
      <c r="G110" s="95">
        <f>_xlfn.XLOOKUP(F110,'F U L L   S E T S  (-10%)'!T:T,'F U L L   S E T S  (-10%)'!G:G,0)+_xlfn.XLOOKUP(F110,'M A C R O S'!R:R,'M A C R O S'!F:F,0)</f>
        <v>0</v>
      </c>
      <c r="H110" s="91" t="s">
        <v>89</v>
      </c>
      <c r="I110" s="95">
        <f>_xlfn.XLOOKUP(H110,'F U L L   S E T S  (-10%)'!T:T,'F U L L   S E T S  (-10%)'!G:G,0)+_xlfn.XLOOKUP(H110,'M A C R O S'!R:R,'M A C R O S'!F:F,0)</f>
        <v>0</v>
      </c>
      <c r="J110" s="95"/>
      <c r="K110" s="95"/>
      <c r="L110" s="90" t="s">
        <v>87</v>
      </c>
      <c r="M110" s="95">
        <f>_xlfn.XLOOKUP(L110,'F U L L   S E T S  (-10%)'!T:T,'F U L L   S E T S  (-10%)'!G:G,0)+_xlfn.XLOOKUP(L110,'M A C R O S'!R:R,'M A C R O S'!F:F,0)</f>
        <v>0</v>
      </c>
    </row>
    <row r="111" spans="1:13" ht="16" x14ac:dyDescent="0.2">
      <c r="A111" s="95">
        <f>_xlfn.XLOOKUP(E111,'M A C R O S'!R:R,'M A C R O S'!F:F,0)</f>
        <v>0</v>
      </c>
      <c r="B111" s="161" t="str">
        <f t="shared" si="1"/>
        <v>UH.VM.00067-10086</v>
      </c>
      <c r="C111" s="95">
        <f>SUM(A111:A111)</f>
        <v>0</v>
      </c>
      <c r="D111" s="95">
        <v>10086</v>
      </c>
      <c r="E111" s="95" t="s">
        <v>224</v>
      </c>
      <c r="F111" s="91" t="s">
        <v>85</v>
      </c>
      <c r="G111" s="95">
        <f>_xlfn.XLOOKUP(F111,'F U L L   S E T S  (-10%)'!T:T,'F U L L   S E T S  (-10%)'!G:G,0)+_xlfn.XLOOKUP(F111,'M A C R O S'!R:R,'M A C R O S'!F:F,0)</f>
        <v>0</v>
      </c>
      <c r="H111" s="95"/>
      <c r="I111" s="95"/>
      <c r="J111" s="90" t="s">
        <v>91</v>
      </c>
      <c r="K111" s="95">
        <f>_xlfn.XLOOKUP(J111,'F U L L   S E T S  (-10%)'!T:T,'F U L L   S E T S  (-10%)'!G:G,0)+_xlfn.XLOOKUP(J111,'M A C R O S'!R:R,'M A C R O S'!F:F,0)</f>
        <v>0</v>
      </c>
      <c r="L111" s="90" t="s">
        <v>87</v>
      </c>
      <c r="M111" s="95">
        <f>_xlfn.XLOOKUP(L111,'F U L L   S E T S  (-10%)'!T:T,'F U L L   S E T S  (-10%)'!G:G,0)+_xlfn.XLOOKUP(L111,'M A C R O S'!R:R,'M A C R O S'!F:F,0)</f>
        <v>0</v>
      </c>
    </row>
    <row r="112" spans="1:13" ht="16" x14ac:dyDescent="0.2">
      <c r="A112" s="95">
        <f>_xlfn.XLOOKUP(E112,'M A C R O S'!R:R,'M A C R O S'!F:F,0)</f>
        <v>0</v>
      </c>
      <c r="B112" s="161" t="str">
        <f t="shared" si="1"/>
        <v>UH.VM.00068-10086</v>
      </c>
      <c r="C112" s="95">
        <f>SUM(A112:A112)</f>
        <v>0</v>
      </c>
      <c r="D112" s="95">
        <v>10086</v>
      </c>
      <c r="E112" s="95" t="s">
        <v>226</v>
      </c>
      <c r="F112" s="91" t="s">
        <v>85</v>
      </c>
      <c r="G112" s="95">
        <f>_xlfn.XLOOKUP(F112,'F U L L   S E T S  (-10%)'!T:T,'F U L L   S E T S  (-10%)'!G:G,0)+_xlfn.XLOOKUP(F112,'M A C R O S'!R:R,'M A C R O S'!F:F,0)</f>
        <v>0</v>
      </c>
      <c r="H112" s="95"/>
      <c r="I112" s="95"/>
      <c r="J112" s="90" t="s">
        <v>91</v>
      </c>
      <c r="K112" s="95">
        <f>_xlfn.XLOOKUP(J112,'F U L L   S E T S  (-10%)'!T:T,'F U L L   S E T S  (-10%)'!G:G,0)+_xlfn.XLOOKUP(J112,'M A C R O S'!R:R,'M A C R O S'!F:F,0)</f>
        <v>0</v>
      </c>
      <c r="L112" s="90" t="s">
        <v>87</v>
      </c>
      <c r="M112" s="95">
        <f>_xlfn.XLOOKUP(L112,'F U L L   S E T S  (-10%)'!T:T,'F U L L   S E T S  (-10%)'!G:G,0)+_xlfn.XLOOKUP(L112,'M A C R O S'!R:R,'M A C R O S'!F:F,0)</f>
        <v>0</v>
      </c>
    </row>
    <row r="113" spans="1:13" ht="16" x14ac:dyDescent="0.2">
      <c r="A113" s="95">
        <f>_xlfn.XLOOKUP(E113,'M A C R O S'!R:R,'M A C R O S'!F:F,0)</f>
        <v>0</v>
      </c>
      <c r="B113" s="161" t="str">
        <f t="shared" si="1"/>
        <v>UH.VM.00069-10086</v>
      </c>
      <c r="C113" s="95">
        <f>SUM(A113:A113)</f>
        <v>0</v>
      </c>
      <c r="D113" s="95">
        <v>10086</v>
      </c>
      <c r="E113" s="95" t="s">
        <v>228</v>
      </c>
      <c r="F113" s="91" t="s">
        <v>85</v>
      </c>
      <c r="G113" s="95">
        <f>_xlfn.XLOOKUP(F113,'F U L L   S E T S  (-10%)'!T:T,'F U L L   S E T S  (-10%)'!G:G,0)+_xlfn.XLOOKUP(F113,'M A C R O S'!R:R,'M A C R O S'!F:F,0)</f>
        <v>0</v>
      </c>
      <c r="H113" s="91" t="s">
        <v>89</v>
      </c>
      <c r="I113" s="95">
        <f>_xlfn.XLOOKUP(H113,'F U L L   S E T S  (-10%)'!T:T,'F U L L   S E T S  (-10%)'!G:G,0)+_xlfn.XLOOKUP(H113,'M A C R O S'!R:R,'M A C R O S'!F:F,0)</f>
        <v>0</v>
      </c>
      <c r="J113" s="95"/>
      <c r="K113" s="95"/>
      <c r="L113" s="90" t="s">
        <v>87</v>
      </c>
      <c r="M113" s="95">
        <f>_xlfn.XLOOKUP(L113,'F U L L   S E T S  (-10%)'!T:T,'F U L L   S E T S  (-10%)'!G:G,0)+_xlfn.XLOOKUP(L113,'M A C R O S'!R:R,'M A C R O S'!F:F,0)</f>
        <v>0</v>
      </c>
    </row>
    <row r="114" spans="1:13" ht="16" x14ac:dyDescent="0.2">
      <c r="A114" s="95">
        <f>_xlfn.XLOOKUP(E114,'M A C R O S'!R:R,'M A C R O S'!F:F,0)</f>
        <v>0</v>
      </c>
      <c r="B114" s="161" t="str">
        <f t="shared" si="1"/>
        <v>UH.VM.00070-10086</v>
      </c>
      <c r="C114" s="95">
        <f>SUM(A114:A114)</f>
        <v>0</v>
      </c>
      <c r="D114" s="95">
        <v>10086</v>
      </c>
      <c r="E114" s="95" t="s">
        <v>230</v>
      </c>
      <c r="F114" s="91" t="s">
        <v>85</v>
      </c>
      <c r="G114" s="95">
        <f>_xlfn.XLOOKUP(F114,'F U L L   S E T S  (-10%)'!T:T,'F U L L   S E T S  (-10%)'!G:G,0)+_xlfn.XLOOKUP(F114,'M A C R O S'!R:R,'M A C R O S'!F:F,0)</f>
        <v>0</v>
      </c>
      <c r="H114" s="91" t="s">
        <v>89</v>
      </c>
      <c r="I114" s="95">
        <f>_xlfn.XLOOKUP(H114,'F U L L   S E T S  (-10%)'!T:T,'F U L L   S E T S  (-10%)'!G:G,0)+_xlfn.XLOOKUP(H114,'M A C R O S'!R:R,'M A C R O S'!F:F,0)</f>
        <v>0</v>
      </c>
      <c r="J114" s="95"/>
      <c r="K114" s="95"/>
      <c r="L114" s="90" t="s">
        <v>87</v>
      </c>
      <c r="M114" s="95">
        <f>_xlfn.XLOOKUP(L114,'F U L L   S E T S  (-10%)'!T:T,'F U L L   S E T S  (-10%)'!G:G,0)+_xlfn.XLOOKUP(L114,'M A C R O S'!R:R,'M A C R O S'!F:F,0)</f>
        <v>0</v>
      </c>
    </row>
    <row r="115" spans="1:13" ht="16" x14ac:dyDescent="0.2">
      <c r="A115" s="95">
        <f>_xlfn.XLOOKUP(E115,'M A C R O S'!R:R,'M A C R O S'!F:F,0)</f>
        <v>0</v>
      </c>
      <c r="B115" s="161" t="str">
        <f t="shared" si="1"/>
        <v>UH.VM.00071-10086</v>
      </c>
      <c r="C115" s="95">
        <f>SUM(A115:A115)</f>
        <v>0</v>
      </c>
      <c r="D115" s="95">
        <v>10086</v>
      </c>
      <c r="E115" s="95" t="s">
        <v>232</v>
      </c>
      <c r="F115" s="91" t="s">
        <v>85</v>
      </c>
      <c r="G115" s="95">
        <f>_xlfn.XLOOKUP(F115,'F U L L   S E T S  (-10%)'!T:T,'F U L L   S E T S  (-10%)'!G:G,0)+_xlfn.XLOOKUP(F115,'M A C R O S'!R:R,'M A C R O S'!F:F,0)</f>
        <v>0</v>
      </c>
      <c r="H115" s="95"/>
      <c r="I115" s="95"/>
      <c r="J115" s="90" t="s">
        <v>91</v>
      </c>
      <c r="K115" s="95">
        <f>_xlfn.XLOOKUP(J115,'F U L L   S E T S  (-10%)'!T:T,'F U L L   S E T S  (-10%)'!G:G,0)+_xlfn.XLOOKUP(J115,'M A C R O S'!R:R,'M A C R O S'!F:F,0)</f>
        <v>0</v>
      </c>
      <c r="L115" s="90" t="s">
        <v>87</v>
      </c>
      <c r="M115" s="95">
        <f>_xlfn.XLOOKUP(L115,'F U L L   S E T S  (-10%)'!T:T,'F U L L   S E T S  (-10%)'!G:G,0)+_xlfn.XLOOKUP(L115,'M A C R O S'!R:R,'M A C R O S'!F:F,0)</f>
        <v>0</v>
      </c>
    </row>
    <row r="116" spans="1:13" ht="16" x14ac:dyDescent="0.2">
      <c r="A116" s="95">
        <f>_xlfn.XLOOKUP(E116,'M A C R O S'!R:R,'M A C R O S'!F:F,0)</f>
        <v>0</v>
      </c>
      <c r="B116" s="161" t="str">
        <f t="shared" si="1"/>
        <v>UH.VM.00072-10086</v>
      </c>
      <c r="C116" s="95">
        <f>SUM(A116:A116)</f>
        <v>0</v>
      </c>
      <c r="D116" s="95">
        <v>10086</v>
      </c>
      <c r="E116" s="95" t="s">
        <v>234</v>
      </c>
      <c r="F116" s="91" t="s">
        <v>85</v>
      </c>
      <c r="G116" s="95">
        <f>_xlfn.XLOOKUP(F116,'F U L L   S E T S  (-10%)'!T:T,'F U L L   S E T S  (-10%)'!G:G,0)+_xlfn.XLOOKUP(F116,'M A C R O S'!R:R,'M A C R O S'!F:F,0)</f>
        <v>0</v>
      </c>
      <c r="H116" s="91" t="s">
        <v>89</v>
      </c>
      <c r="I116" s="95">
        <f>_xlfn.XLOOKUP(H116,'F U L L   S E T S  (-10%)'!T:T,'F U L L   S E T S  (-10%)'!G:G,0)+_xlfn.XLOOKUP(H116,'M A C R O S'!R:R,'M A C R O S'!F:F,0)</f>
        <v>0</v>
      </c>
      <c r="J116" s="95"/>
      <c r="K116" s="95"/>
      <c r="L116" s="90" t="s">
        <v>87</v>
      </c>
      <c r="M116" s="95">
        <f>_xlfn.XLOOKUP(L116,'F U L L   S E T S  (-10%)'!T:T,'F U L L   S E T S  (-10%)'!G:G,0)+_xlfn.XLOOKUP(L116,'M A C R O S'!R:R,'M A C R O S'!F:F,0)</f>
        <v>0</v>
      </c>
    </row>
    <row r="117" spans="1:13" ht="16" x14ac:dyDescent="0.2">
      <c r="A117" s="95">
        <f>_xlfn.XLOOKUP(E117,'M A C R O S'!R:R,'M A C R O S'!F:F,0)</f>
        <v>0</v>
      </c>
      <c r="B117" s="161" t="str">
        <f t="shared" si="1"/>
        <v>UH.VM.00073-10086</v>
      </c>
      <c r="C117" s="95">
        <f>SUM(A117:A117)</f>
        <v>0</v>
      </c>
      <c r="D117" s="95">
        <v>10086</v>
      </c>
      <c r="E117" s="95" t="s">
        <v>236</v>
      </c>
      <c r="F117" s="91" t="s">
        <v>85</v>
      </c>
      <c r="G117" s="95">
        <f>_xlfn.XLOOKUP(F117,'F U L L   S E T S  (-10%)'!T:T,'F U L L   S E T S  (-10%)'!G:G,0)+_xlfn.XLOOKUP(F117,'M A C R O S'!R:R,'M A C R O S'!F:F,0)</f>
        <v>0</v>
      </c>
      <c r="H117" s="91" t="s">
        <v>89</v>
      </c>
      <c r="I117" s="95">
        <f>_xlfn.XLOOKUP(H117,'F U L L   S E T S  (-10%)'!T:T,'F U L L   S E T S  (-10%)'!G:G,0)+_xlfn.XLOOKUP(H117,'M A C R O S'!R:R,'M A C R O S'!F:F,0)</f>
        <v>0</v>
      </c>
      <c r="J117" s="95"/>
      <c r="K117" s="95"/>
      <c r="L117" s="90" t="s">
        <v>87</v>
      </c>
      <c r="M117" s="95">
        <f>_xlfn.XLOOKUP(L117,'F U L L   S E T S  (-10%)'!T:T,'F U L L   S E T S  (-10%)'!G:G,0)+_xlfn.XLOOKUP(L117,'M A C R O S'!R:R,'M A C R O S'!F:F,0)</f>
        <v>0</v>
      </c>
    </row>
    <row r="118" spans="1:13" ht="16" x14ac:dyDescent="0.2">
      <c r="A118" s="95">
        <f>_xlfn.XLOOKUP(E118,'M A C R O S'!R:R,'M A C R O S'!F:F,0)</f>
        <v>0</v>
      </c>
      <c r="B118" s="161" t="str">
        <f t="shared" si="1"/>
        <v>UH.VM.00074-10086</v>
      </c>
      <c r="C118" s="95">
        <f>SUM(A118:A118)</f>
        <v>0</v>
      </c>
      <c r="D118" s="95">
        <v>10086</v>
      </c>
      <c r="E118" s="95" t="s">
        <v>238</v>
      </c>
      <c r="F118" s="91" t="s">
        <v>85</v>
      </c>
      <c r="G118" s="95">
        <f>_xlfn.XLOOKUP(F118,'F U L L   S E T S  (-10%)'!T:T,'F U L L   S E T S  (-10%)'!G:G,0)+_xlfn.XLOOKUP(F118,'M A C R O S'!R:R,'M A C R O S'!F:F,0)</f>
        <v>0</v>
      </c>
      <c r="H118" s="91" t="s">
        <v>89</v>
      </c>
      <c r="I118" s="95">
        <f>_xlfn.XLOOKUP(H118,'F U L L   S E T S  (-10%)'!T:T,'F U L L   S E T S  (-10%)'!G:G,0)+_xlfn.XLOOKUP(H118,'M A C R O S'!R:R,'M A C R O S'!F:F,0)</f>
        <v>0</v>
      </c>
      <c r="J118" s="95"/>
      <c r="K118" s="95"/>
      <c r="L118" s="90" t="s">
        <v>87</v>
      </c>
      <c r="M118" s="95">
        <f>_xlfn.XLOOKUP(L118,'F U L L   S E T S  (-10%)'!T:T,'F U L L   S E T S  (-10%)'!G:G,0)+_xlfn.XLOOKUP(L118,'M A C R O S'!R:R,'M A C R O S'!F:F,0)</f>
        <v>0</v>
      </c>
    </row>
    <row r="119" spans="1:13" ht="16" x14ac:dyDescent="0.2">
      <c r="A119" s="95">
        <f>_xlfn.XLOOKUP(E119,'M A C R O S'!R:R,'M A C R O S'!F:F,0)</f>
        <v>0</v>
      </c>
      <c r="B119" s="161" t="str">
        <f t="shared" si="1"/>
        <v>UH.VM.00075-10086</v>
      </c>
      <c r="C119" s="95">
        <f>SUM(A119:A119)</f>
        <v>0</v>
      </c>
      <c r="D119" s="95">
        <v>10086</v>
      </c>
      <c r="E119" s="95" t="s">
        <v>240</v>
      </c>
      <c r="F119" s="91" t="s">
        <v>85</v>
      </c>
      <c r="G119" s="95">
        <f>_xlfn.XLOOKUP(F119,'F U L L   S E T S  (-10%)'!T:T,'F U L L   S E T S  (-10%)'!G:G,0)+_xlfn.XLOOKUP(F119,'M A C R O S'!R:R,'M A C R O S'!F:F,0)</f>
        <v>0</v>
      </c>
      <c r="H119" s="91" t="s">
        <v>89</v>
      </c>
      <c r="I119" s="95">
        <f>_xlfn.XLOOKUP(H119,'F U L L   S E T S  (-10%)'!T:T,'F U L L   S E T S  (-10%)'!G:G,0)+_xlfn.XLOOKUP(H119,'M A C R O S'!R:R,'M A C R O S'!F:F,0)</f>
        <v>0</v>
      </c>
      <c r="J119" s="95"/>
      <c r="K119" s="95"/>
      <c r="L119" s="90" t="s">
        <v>87</v>
      </c>
      <c r="M119" s="95">
        <f>_xlfn.XLOOKUP(L119,'F U L L   S E T S  (-10%)'!T:T,'F U L L   S E T S  (-10%)'!G:G,0)+_xlfn.XLOOKUP(L119,'M A C R O S'!R:R,'M A C R O S'!F:F,0)</f>
        <v>0</v>
      </c>
    </row>
    <row r="120" spans="1:13" ht="16" x14ac:dyDescent="0.2">
      <c r="A120" s="95">
        <f>_xlfn.XLOOKUP(E120,'M A C R O S'!R:R,'M A C R O S'!F:F,0)</f>
        <v>0</v>
      </c>
      <c r="B120" s="161" t="str">
        <f t="shared" si="1"/>
        <v>UH.VM.00076-10086</v>
      </c>
      <c r="C120" s="95">
        <f>SUM(A120:A120)</f>
        <v>0</v>
      </c>
      <c r="D120" s="95">
        <v>10086</v>
      </c>
      <c r="E120" s="95" t="s">
        <v>242</v>
      </c>
      <c r="F120" s="91" t="s">
        <v>85</v>
      </c>
      <c r="G120" s="95">
        <f>_xlfn.XLOOKUP(F120,'F U L L   S E T S  (-10%)'!T:T,'F U L L   S E T S  (-10%)'!G:G,0)+_xlfn.XLOOKUP(F120,'M A C R O S'!R:R,'M A C R O S'!F:F,0)</f>
        <v>0</v>
      </c>
      <c r="H120" s="95"/>
      <c r="I120" s="95"/>
      <c r="J120" s="90" t="s">
        <v>91</v>
      </c>
      <c r="K120" s="95">
        <f>_xlfn.XLOOKUP(J120,'F U L L   S E T S  (-10%)'!T:T,'F U L L   S E T S  (-10%)'!G:G,0)+_xlfn.XLOOKUP(J120,'M A C R O S'!R:R,'M A C R O S'!F:F,0)</f>
        <v>0</v>
      </c>
      <c r="L120" s="90" t="s">
        <v>87</v>
      </c>
      <c r="M120" s="95">
        <f>_xlfn.XLOOKUP(L120,'F U L L   S E T S  (-10%)'!T:T,'F U L L   S E T S  (-10%)'!G:G,0)+_xlfn.XLOOKUP(L120,'M A C R O S'!R:R,'M A C R O S'!F:F,0)</f>
        <v>0</v>
      </c>
    </row>
    <row r="121" spans="1:13" ht="16" x14ac:dyDescent="0.2">
      <c r="A121" s="95">
        <f>_xlfn.XLOOKUP(E121,'M A C R O S'!R:R,'M A C R O S'!F:F,0)</f>
        <v>0</v>
      </c>
      <c r="B121" s="161" t="str">
        <f t="shared" si="1"/>
        <v>UH.VM.00077-10086</v>
      </c>
      <c r="C121" s="95">
        <f>SUM(A121:A121)</f>
        <v>0</v>
      </c>
      <c r="D121" s="95">
        <v>10086</v>
      </c>
      <c r="E121" s="95" t="s">
        <v>244</v>
      </c>
      <c r="F121" s="91" t="s">
        <v>85</v>
      </c>
      <c r="G121" s="95">
        <f>_xlfn.XLOOKUP(F121,'F U L L   S E T S  (-10%)'!T:T,'F U L L   S E T S  (-10%)'!G:G,0)+_xlfn.XLOOKUP(F121,'M A C R O S'!R:R,'M A C R O S'!F:F,0)</f>
        <v>0</v>
      </c>
      <c r="H121" s="95"/>
      <c r="I121" s="95"/>
      <c r="J121" s="90" t="s">
        <v>91</v>
      </c>
      <c r="K121" s="95">
        <f>_xlfn.XLOOKUP(J121,'F U L L   S E T S  (-10%)'!T:T,'F U L L   S E T S  (-10%)'!G:G,0)+_xlfn.XLOOKUP(J121,'M A C R O S'!R:R,'M A C R O S'!F:F,0)</f>
        <v>0</v>
      </c>
      <c r="L121" s="90" t="s">
        <v>87</v>
      </c>
      <c r="M121" s="95">
        <f>_xlfn.XLOOKUP(L121,'F U L L   S E T S  (-10%)'!T:T,'F U L L   S E T S  (-10%)'!G:G,0)+_xlfn.XLOOKUP(L121,'M A C R O S'!R:R,'M A C R O S'!F:F,0)</f>
        <v>0</v>
      </c>
    </row>
    <row r="122" spans="1:13" ht="16" x14ac:dyDescent="0.2">
      <c r="A122" s="95">
        <f>_xlfn.XLOOKUP(E122,'M A C R O S'!R:R,'M A C R O S'!F:F,0)</f>
        <v>0</v>
      </c>
      <c r="B122" s="161" t="str">
        <f t="shared" si="1"/>
        <v>UH.VM.00078-10086</v>
      </c>
      <c r="C122" s="95">
        <f>SUM(A122:A122)</f>
        <v>0</v>
      </c>
      <c r="D122" s="95">
        <v>10086</v>
      </c>
      <c r="E122" s="95" t="s">
        <v>246</v>
      </c>
      <c r="F122" s="91" t="s">
        <v>85</v>
      </c>
      <c r="G122" s="95">
        <f>_xlfn.XLOOKUP(F122,'F U L L   S E T S  (-10%)'!T:T,'F U L L   S E T S  (-10%)'!G:G,0)+_xlfn.XLOOKUP(F122,'M A C R O S'!R:R,'M A C R O S'!F:F,0)</f>
        <v>0</v>
      </c>
      <c r="H122" s="91" t="s">
        <v>89</v>
      </c>
      <c r="I122" s="95">
        <f>_xlfn.XLOOKUP(H122,'F U L L   S E T S  (-10%)'!T:T,'F U L L   S E T S  (-10%)'!G:G,0)+_xlfn.XLOOKUP(H122,'M A C R O S'!R:R,'M A C R O S'!F:F,0)</f>
        <v>0</v>
      </c>
      <c r="J122" s="95"/>
      <c r="K122" s="95"/>
      <c r="L122" s="90" t="s">
        <v>87</v>
      </c>
      <c r="M122" s="95">
        <f>_xlfn.XLOOKUP(L122,'F U L L   S E T S  (-10%)'!T:T,'F U L L   S E T S  (-10%)'!G:G,0)+_xlfn.XLOOKUP(L122,'M A C R O S'!R:R,'M A C R O S'!F:F,0)</f>
        <v>0</v>
      </c>
    </row>
    <row r="123" spans="1:13" ht="16" x14ac:dyDescent="0.2">
      <c r="A123" s="95">
        <f>_xlfn.XLOOKUP(E123,'M A C R O S'!R:R,'M A C R O S'!F:F,0)</f>
        <v>0</v>
      </c>
      <c r="B123" s="161" t="str">
        <f t="shared" si="1"/>
        <v>UH.VM.00079-10086</v>
      </c>
      <c r="C123" s="95">
        <f>SUM(A123:A123)</f>
        <v>0</v>
      </c>
      <c r="D123" s="95">
        <v>10086</v>
      </c>
      <c r="E123" s="95" t="s">
        <v>248</v>
      </c>
      <c r="F123" s="91" t="s">
        <v>85</v>
      </c>
      <c r="G123" s="95">
        <f>_xlfn.XLOOKUP(F123,'F U L L   S E T S  (-10%)'!T:T,'F U L L   S E T S  (-10%)'!G:G,0)+_xlfn.XLOOKUP(F123,'M A C R O S'!R:R,'M A C R O S'!F:F,0)</f>
        <v>0</v>
      </c>
      <c r="H123" s="91" t="s">
        <v>89</v>
      </c>
      <c r="I123" s="95">
        <f>_xlfn.XLOOKUP(H123,'F U L L   S E T S  (-10%)'!T:T,'F U L L   S E T S  (-10%)'!G:G,0)+_xlfn.XLOOKUP(H123,'M A C R O S'!R:R,'M A C R O S'!F:F,0)</f>
        <v>0</v>
      </c>
      <c r="J123" s="95"/>
      <c r="K123" s="95"/>
      <c r="L123" s="90" t="s">
        <v>87</v>
      </c>
      <c r="M123" s="95">
        <f>_xlfn.XLOOKUP(L123,'F U L L   S E T S  (-10%)'!T:T,'F U L L   S E T S  (-10%)'!G:G,0)+_xlfn.XLOOKUP(L123,'M A C R O S'!R:R,'M A C R O S'!F:F,0)</f>
        <v>0</v>
      </c>
    </row>
    <row r="124" spans="1:13" ht="16" x14ac:dyDescent="0.2">
      <c r="A124" s="95">
        <f>_xlfn.XLOOKUP(E124,'M A C R O S'!R:R,'M A C R O S'!F:F,0)</f>
        <v>0</v>
      </c>
      <c r="B124" s="161" t="str">
        <f t="shared" si="1"/>
        <v>UH.VM.00080-10086</v>
      </c>
      <c r="C124" s="95">
        <f>SUM(A124:A124)</f>
        <v>0</v>
      </c>
      <c r="D124" s="95">
        <v>10086</v>
      </c>
      <c r="E124" s="95" t="s">
        <v>250</v>
      </c>
      <c r="F124" s="91" t="s">
        <v>85</v>
      </c>
      <c r="G124" s="95">
        <f>_xlfn.XLOOKUP(F124,'F U L L   S E T S  (-10%)'!T:T,'F U L L   S E T S  (-10%)'!G:G,0)+_xlfn.XLOOKUP(F124,'M A C R O S'!R:R,'M A C R O S'!F:F,0)</f>
        <v>0</v>
      </c>
      <c r="H124" s="95"/>
      <c r="I124" s="95"/>
      <c r="J124" s="90" t="s">
        <v>91</v>
      </c>
      <c r="K124" s="95">
        <f>_xlfn.XLOOKUP(J124,'F U L L   S E T S  (-10%)'!T:T,'F U L L   S E T S  (-10%)'!G:G,0)+_xlfn.XLOOKUP(J124,'M A C R O S'!R:R,'M A C R O S'!F:F,0)</f>
        <v>0</v>
      </c>
      <c r="L124" s="90" t="s">
        <v>87</v>
      </c>
      <c r="M124" s="95">
        <f>_xlfn.XLOOKUP(L124,'F U L L   S E T S  (-10%)'!T:T,'F U L L   S E T S  (-10%)'!G:G,0)+_xlfn.XLOOKUP(L124,'M A C R O S'!R:R,'M A C R O S'!F:F,0)</f>
        <v>0</v>
      </c>
    </row>
    <row r="125" spans="1:13" ht="16" x14ac:dyDescent="0.2">
      <c r="A125" s="95">
        <f>_xlfn.XLOOKUP(E125,'M A C R O S'!R:R,'M A C R O S'!F:F,0)</f>
        <v>0</v>
      </c>
      <c r="B125" s="161" t="str">
        <f t="shared" si="1"/>
        <v>UH.VM.00081-10086</v>
      </c>
      <c r="C125" s="95">
        <f>SUM(A125:A125)</f>
        <v>0</v>
      </c>
      <c r="D125" s="95">
        <v>10086</v>
      </c>
      <c r="E125" s="95" t="s">
        <v>252</v>
      </c>
      <c r="F125" s="91" t="s">
        <v>85</v>
      </c>
      <c r="G125" s="95">
        <f>_xlfn.XLOOKUP(F125,'F U L L   S E T S  (-10%)'!T:T,'F U L L   S E T S  (-10%)'!G:G,0)+_xlfn.XLOOKUP(F125,'M A C R O S'!R:R,'M A C R O S'!F:F,0)</f>
        <v>0</v>
      </c>
      <c r="H125" s="95"/>
      <c r="I125" s="95"/>
      <c r="J125" s="90" t="s">
        <v>91</v>
      </c>
      <c r="K125" s="95">
        <f>_xlfn.XLOOKUP(J125,'F U L L   S E T S  (-10%)'!T:T,'F U L L   S E T S  (-10%)'!G:G,0)+_xlfn.XLOOKUP(J125,'M A C R O S'!R:R,'M A C R O S'!F:F,0)</f>
        <v>0</v>
      </c>
      <c r="L125" s="90" t="s">
        <v>87</v>
      </c>
      <c r="M125" s="95">
        <f>_xlfn.XLOOKUP(L125,'F U L L   S E T S  (-10%)'!T:T,'F U L L   S E T S  (-10%)'!G:G,0)+_xlfn.XLOOKUP(L125,'M A C R O S'!R:R,'M A C R O S'!F:F,0)</f>
        <v>0</v>
      </c>
    </row>
    <row r="126" spans="1:13" ht="16" x14ac:dyDescent="0.2">
      <c r="A126" s="95">
        <f>_xlfn.XLOOKUP(E126,'M A C R O S'!R:R,'M A C R O S'!F:F,0)</f>
        <v>0</v>
      </c>
      <c r="B126" s="161" t="str">
        <f t="shared" si="1"/>
        <v>UH.VM.00082-10086</v>
      </c>
      <c r="C126" s="95">
        <f>SUM(A126:A126)</f>
        <v>0</v>
      </c>
      <c r="D126" s="95">
        <v>10086</v>
      </c>
      <c r="E126" s="95" t="s">
        <v>254</v>
      </c>
      <c r="F126" s="91" t="s">
        <v>85</v>
      </c>
      <c r="G126" s="95">
        <f>_xlfn.XLOOKUP(F126,'F U L L   S E T S  (-10%)'!T:T,'F U L L   S E T S  (-10%)'!G:G,0)+_xlfn.XLOOKUP(F126,'M A C R O S'!R:R,'M A C R O S'!F:F,0)</f>
        <v>0</v>
      </c>
      <c r="H126" s="91" t="s">
        <v>89</v>
      </c>
      <c r="I126" s="95">
        <f>_xlfn.XLOOKUP(H126,'F U L L   S E T S  (-10%)'!T:T,'F U L L   S E T S  (-10%)'!G:G,0)+_xlfn.XLOOKUP(H126,'M A C R O S'!R:R,'M A C R O S'!F:F,0)</f>
        <v>0</v>
      </c>
      <c r="J126" s="95"/>
      <c r="K126" s="95"/>
      <c r="L126" s="90" t="s">
        <v>87</v>
      </c>
      <c r="M126" s="95">
        <f>_xlfn.XLOOKUP(L126,'F U L L   S E T S  (-10%)'!T:T,'F U L L   S E T S  (-10%)'!G:G,0)+_xlfn.XLOOKUP(L126,'M A C R O S'!R:R,'M A C R O S'!F:F,0)</f>
        <v>0</v>
      </c>
    </row>
    <row r="127" spans="1:13" ht="16" x14ac:dyDescent="0.2">
      <c r="A127" s="95">
        <f>_xlfn.XLOOKUP(E127,'M A C R O S'!R:R,'M A C R O S'!F:F,0)</f>
        <v>0</v>
      </c>
      <c r="B127" s="161" t="str">
        <f t="shared" si="1"/>
        <v>UH.VM.00083-10086</v>
      </c>
      <c r="C127" s="95">
        <f>SUM(A127:A127)</f>
        <v>0</v>
      </c>
      <c r="D127" s="95">
        <v>10086</v>
      </c>
      <c r="E127" s="95" t="s">
        <v>256</v>
      </c>
      <c r="F127" s="91" t="s">
        <v>85</v>
      </c>
      <c r="G127" s="95">
        <f>_xlfn.XLOOKUP(F127,'F U L L   S E T S  (-10%)'!T:T,'F U L L   S E T S  (-10%)'!G:G,0)+_xlfn.XLOOKUP(F127,'M A C R O S'!R:R,'M A C R O S'!F:F,0)</f>
        <v>0</v>
      </c>
      <c r="H127" s="95"/>
      <c r="I127" s="95"/>
      <c r="J127" s="90" t="s">
        <v>91</v>
      </c>
      <c r="K127" s="95">
        <f>_xlfn.XLOOKUP(J127,'F U L L   S E T S  (-10%)'!T:T,'F U L L   S E T S  (-10%)'!G:G,0)+_xlfn.XLOOKUP(J127,'M A C R O S'!R:R,'M A C R O S'!F:F,0)</f>
        <v>0</v>
      </c>
      <c r="L127" s="90" t="s">
        <v>87</v>
      </c>
      <c r="M127" s="95">
        <f>_xlfn.XLOOKUP(L127,'F U L L   S E T S  (-10%)'!T:T,'F U L L   S E T S  (-10%)'!G:G,0)+_xlfn.XLOOKUP(L127,'M A C R O S'!R:R,'M A C R O S'!F:F,0)</f>
        <v>0</v>
      </c>
    </row>
    <row r="128" spans="1:13" ht="16" x14ac:dyDescent="0.2">
      <c r="A128" s="161">
        <f>_xlfn.XLOOKUP(E128,'M A C R O S'!R:R,'M A C R O S'!G:G,0)</f>
        <v>0</v>
      </c>
      <c r="B128" s="161" t="str">
        <f t="shared" si="1"/>
        <v>UH.VM.00084-10129</v>
      </c>
      <c r="C128" s="161">
        <f>SUM(A128:A128)</f>
        <v>0</v>
      </c>
      <c r="D128" s="161">
        <v>10129</v>
      </c>
      <c r="E128" s="161" t="s">
        <v>171</v>
      </c>
      <c r="F128" s="91" t="s">
        <v>77</v>
      </c>
      <c r="G128" s="95">
        <f>_xlfn.XLOOKUP(F128,'F U L L   S E T S  (-10%)'!T:T,'F U L L   S E T S  (-10%)'!H:H,0)+_xlfn.XLOOKUP(F128,'M A C R O S'!R:R,'M A C R O S'!G:G,0)</f>
        <v>0</v>
      </c>
      <c r="H128" s="91" t="s">
        <v>81</v>
      </c>
      <c r="I128" s="95">
        <f>_xlfn.XLOOKUP(H128,'F U L L   S E T S  (-10%)'!T:T,'F U L L   S E T S  (-10%)'!H:H,0)+_xlfn.XLOOKUP(H128,'M A C R O S'!R:R,'M A C R O S'!G:G,0)</f>
        <v>0</v>
      </c>
      <c r="J128" s="95"/>
      <c r="K128" s="95"/>
      <c r="L128" s="91" t="s">
        <v>79</v>
      </c>
      <c r="M128" s="95">
        <f>_xlfn.XLOOKUP(L128,'F U L L   S E T S  (-10%)'!T:T,'F U L L   S E T S  (-10%)'!H:H,0)+_xlfn.XLOOKUP(L128,'M A C R O S'!R:R,'M A C R O S'!G:G,0)</f>
        <v>0</v>
      </c>
    </row>
    <row r="129" spans="1:13" ht="16" x14ac:dyDescent="0.2">
      <c r="A129" s="95">
        <f>_xlfn.XLOOKUP(E129,'M A C R O S'!R:R,'M A C R O S'!G:G,0)</f>
        <v>0</v>
      </c>
      <c r="B129" s="161" t="str">
        <f t="shared" si="1"/>
        <v>UH.VM.00085-10129</v>
      </c>
      <c r="C129" s="95">
        <f>SUM(A129:A129)</f>
        <v>0</v>
      </c>
      <c r="D129" s="95">
        <v>10129</v>
      </c>
      <c r="E129" s="95" t="s">
        <v>173</v>
      </c>
      <c r="F129" s="91" t="s">
        <v>77</v>
      </c>
      <c r="G129" s="95">
        <f>_xlfn.XLOOKUP(F129,'F U L L   S E T S  (-10%)'!T:T,'F U L L   S E T S  (-10%)'!H:H,0)+_xlfn.XLOOKUP(F129,'M A C R O S'!R:R,'M A C R O S'!G:G,0)</f>
        <v>0</v>
      </c>
      <c r="H129" s="95"/>
      <c r="I129" s="95"/>
      <c r="J129" s="91" t="s">
        <v>83</v>
      </c>
      <c r="K129" s="95">
        <f>_xlfn.XLOOKUP(J129,'F U L L   S E T S  (-10%)'!T:T,'F U L L   S E T S  (-10%)'!H:H,0)+_xlfn.XLOOKUP(J129,'M A C R O S'!R:R,'M A C R O S'!G:G,0)</f>
        <v>0</v>
      </c>
      <c r="L129" s="91" t="s">
        <v>79</v>
      </c>
      <c r="M129" s="95">
        <f>_xlfn.XLOOKUP(L129,'F U L L   S E T S  (-10%)'!T:T,'F U L L   S E T S  (-10%)'!H:H,0)+_xlfn.XLOOKUP(L129,'M A C R O S'!R:R,'M A C R O S'!G:G,0)</f>
        <v>0</v>
      </c>
    </row>
    <row r="130" spans="1:13" ht="16" x14ac:dyDescent="0.2">
      <c r="A130" s="95">
        <f>_xlfn.XLOOKUP(E130,'M A C R O S'!R:R,'M A C R O S'!G:G,0)</f>
        <v>0</v>
      </c>
      <c r="B130" s="161" t="str">
        <f t="shared" si="1"/>
        <v>UH.VM.00086-10129</v>
      </c>
      <c r="C130" s="95">
        <f>SUM(A130:A130)</f>
        <v>0</v>
      </c>
      <c r="D130" s="95">
        <v>10129</v>
      </c>
      <c r="E130" s="95" t="s">
        <v>175</v>
      </c>
      <c r="F130" s="91" t="s">
        <v>77</v>
      </c>
      <c r="G130" s="95">
        <f>_xlfn.XLOOKUP(F130,'F U L L   S E T S  (-10%)'!T:T,'F U L L   S E T S  (-10%)'!H:H,0)+_xlfn.XLOOKUP(F130,'M A C R O S'!R:R,'M A C R O S'!G:G,0)</f>
        <v>0</v>
      </c>
      <c r="H130" s="91" t="s">
        <v>81</v>
      </c>
      <c r="I130" s="95">
        <f>_xlfn.XLOOKUP(H130,'F U L L   S E T S  (-10%)'!T:T,'F U L L   S E T S  (-10%)'!H:H,0)+_xlfn.XLOOKUP(H130,'M A C R O S'!R:R,'M A C R O S'!G:G,0)</f>
        <v>0</v>
      </c>
      <c r="J130" s="95"/>
      <c r="K130" s="95"/>
      <c r="L130" s="91" t="s">
        <v>79</v>
      </c>
      <c r="M130" s="95">
        <f>_xlfn.XLOOKUP(L130,'F U L L   S E T S  (-10%)'!T:T,'F U L L   S E T S  (-10%)'!H:H,0)+_xlfn.XLOOKUP(L130,'M A C R O S'!R:R,'M A C R O S'!G:G,0)</f>
        <v>0</v>
      </c>
    </row>
    <row r="131" spans="1:13" ht="16" x14ac:dyDescent="0.2">
      <c r="A131" s="95">
        <f>_xlfn.XLOOKUP(E131,'M A C R O S'!R:R,'M A C R O S'!G:G,0)</f>
        <v>0</v>
      </c>
      <c r="B131" s="161" t="str">
        <f t="shared" ref="B131:B194" si="2">E131&amp;"-"&amp;D131</f>
        <v>UH.VM.00087-10129</v>
      </c>
      <c r="C131" s="95">
        <f>SUM(A131:A131)</f>
        <v>0</v>
      </c>
      <c r="D131" s="95">
        <v>10129</v>
      </c>
      <c r="E131" s="95" t="s">
        <v>177</v>
      </c>
      <c r="F131" s="91" t="s">
        <v>77</v>
      </c>
      <c r="G131" s="95">
        <f>_xlfn.XLOOKUP(F131,'F U L L   S E T S  (-10%)'!T:T,'F U L L   S E T S  (-10%)'!H:H,0)+_xlfn.XLOOKUP(F131,'M A C R O S'!R:R,'M A C R O S'!G:G,0)</f>
        <v>0</v>
      </c>
      <c r="H131" s="91" t="s">
        <v>81</v>
      </c>
      <c r="I131" s="95">
        <f>_xlfn.XLOOKUP(H131,'F U L L   S E T S  (-10%)'!T:T,'F U L L   S E T S  (-10%)'!H:H,0)+_xlfn.XLOOKUP(H131,'M A C R O S'!R:R,'M A C R O S'!G:G,0)</f>
        <v>0</v>
      </c>
      <c r="J131" s="95"/>
      <c r="K131" s="95"/>
      <c r="L131" s="91" t="s">
        <v>79</v>
      </c>
      <c r="M131" s="95">
        <f>_xlfn.XLOOKUP(L131,'F U L L   S E T S  (-10%)'!T:T,'F U L L   S E T S  (-10%)'!H:H,0)+_xlfn.XLOOKUP(L131,'M A C R O S'!R:R,'M A C R O S'!G:G,0)</f>
        <v>0</v>
      </c>
    </row>
    <row r="132" spans="1:13" ht="16" x14ac:dyDescent="0.2">
      <c r="A132" s="95">
        <f>_xlfn.XLOOKUP(E132,'M A C R O S'!R:R,'M A C R O S'!G:G,0)</f>
        <v>0</v>
      </c>
      <c r="B132" s="161" t="str">
        <f t="shared" si="2"/>
        <v>UH.VM.00088-10129</v>
      </c>
      <c r="C132" s="95">
        <f>SUM(A132:A132)</f>
        <v>0</v>
      </c>
      <c r="D132" s="95">
        <v>10129</v>
      </c>
      <c r="E132" s="95" t="s">
        <v>179</v>
      </c>
      <c r="F132" s="91" t="s">
        <v>77</v>
      </c>
      <c r="G132" s="95">
        <f>_xlfn.XLOOKUP(F132,'F U L L   S E T S  (-10%)'!T:T,'F U L L   S E T S  (-10%)'!H:H,0)+_xlfn.XLOOKUP(F132,'M A C R O S'!R:R,'M A C R O S'!G:G,0)</f>
        <v>0</v>
      </c>
      <c r="H132" s="95"/>
      <c r="I132" s="95"/>
      <c r="J132" s="91" t="s">
        <v>83</v>
      </c>
      <c r="K132" s="95">
        <f>_xlfn.XLOOKUP(J132,'F U L L   S E T S  (-10%)'!T:T,'F U L L   S E T S  (-10%)'!H:H,0)+_xlfn.XLOOKUP(J132,'M A C R O S'!R:R,'M A C R O S'!G:G,0)</f>
        <v>0</v>
      </c>
      <c r="L132" s="91" t="s">
        <v>79</v>
      </c>
      <c r="M132" s="95">
        <f>_xlfn.XLOOKUP(L132,'F U L L   S E T S  (-10%)'!T:T,'F U L L   S E T S  (-10%)'!H:H,0)+_xlfn.XLOOKUP(L132,'M A C R O S'!R:R,'M A C R O S'!G:G,0)</f>
        <v>0</v>
      </c>
    </row>
    <row r="133" spans="1:13" ht="16" x14ac:dyDescent="0.2">
      <c r="A133" s="95">
        <f>_xlfn.XLOOKUP(E133,'M A C R O S'!R:R,'M A C R O S'!G:G,0)</f>
        <v>0</v>
      </c>
      <c r="B133" s="161" t="str">
        <f t="shared" si="2"/>
        <v>UH.VM.00089-10129</v>
      </c>
      <c r="C133" s="95">
        <f>SUM(A133:A133)</f>
        <v>0</v>
      </c>
      <c r="D133" s="95">
        <v>10129</v>
      </c>
      <c r="E133" s="95" t="s">
        <v>181</v>
      </c>
      <c r="F133" s="91" t="s">
        <v>77</v>
      </c>
      <c r="G133" s="95">
        <f>_xlfn.XLOOKUP(F133,'F U L L   S E T S  (-10%)'!T:T,'F U L L   S E T S  (-10%)'!H:H,0)+_xlfn.XLOOKUP(F133,'M A C R O S'!R:R,'M A C R O S'!G:G,0)</f>
        <v>0</v>
      </c>
      <c r="H133" s="95"/>
      <c r="I133" s="95"/>
      <c r="J133" s="91" t="s">
        <v>83</v>
      </c>
      <c r="K133" s="95">
        <f>_xlfn.XLOOKUP(J133,'F U L L   S E T S  (-10%)'!T:T,'F U L L   S E T S  (-10%)'!H:H,0)+_xlfn.XLOOKUP(J133,'M A C R O S'!R:R,'M A C R O S'!G:G,0)</f>
        <v>0</v>
      </c>
      <c r="L133" s="91" t="s">
        <v>79</v>
      </c>
      <c r="M133" s="95">
        <f>_xlfn.XLOOKUP(L133,'F U L L   S E T S  (-10%)'!T:T,'F U L L   S E T S  (-10%)'!H:H,0)+_xlfn.XLOOKUP(L133,'M A C R O S'!R:R,'M A C R O S'!G:G,0)</f>
        <v>0</v>
      </c>
    </row>
    <row r="134" spans="1:13" ht="16" x14ac:dyDescent="0.2">
      <c r="A134" s="95">
        <f>_xlfn.XLOOKUP(E134,'M A C R O S'!R:R,'M A C R O S'!G:G,0)</f>
        <v>0</v>
      </c>
      <c r="B134" s="161" t="str">
        <f t="shared" si="2"/>
        <v>UH.VM.00090-10129</v>
      </c>
      <c r="C134" s="95">
        <f>SUM(A134:A134)</f>
        <v>0</v>
      </c>
      <c r="D134" s="95">
        <v>10129</v>
      </c>
      <c r="E134" s="95" t="s">
        <v>183</v>
      </c>
      <c r="F134" s="91" t="s">
        <v>77</v>
      </c>
      <c r="G134" s="95">
        <f>_xlfn.XLOOKUP(F134,'F U L L   S E T S  (-10%)'!T:T,'F U L L   S E T S  (-10%)'!H:H,0)+_xlfn.XLOOKUP(F134,'M A C R O S'!R:R,'M A C R O S'!G:G,0)</f>
        <v>0</v>
      </c>
      <c r="H134" s="91" t="s">
        <v>81</v>
      </c>
      <c r="I134" s="95">
        <f>_xlfn.XLOOKUP(H134,'F U L L   S E T S  (-10%)'!T:T,'F U L L   S E T S  (-10%)'!H:H,0)+_xlfn.XLOOKUP(H134,'M A C R O S'!R:R,'M A C R O S'!G:G,0)</f>
        <v>0</v>
      </c>
      <c r="J134" s="95"/>
      <c r="K134" s="95"/>
      <c r="L134" s="91" t="s">
        <v>79</v>
      </c>
      <c r="M134" s="95">
        <f>_xlfn.XLOOKUP(L134,'F U L L   S E T S  (-10%)'!T:T,'F U L L   S E T S  (-10%)'!H:H,0)+_xlfn.XLOOKUP(L134,'M A C R O S'!R:R,'M A C R O S'!G:G,0)</f>
        <v>0</v>
      </c>
    </row>
    <row r="135" spans="1:13" ht="16" x14ac:dyDescent="0.2">
      <c r="A135" s="95">
        <f>_xlfn.XLOOKUP(E135,'M A C R O S'!R:R,'M A C R O S'!G:G,0)</f>
        <v>0</v>
      </c>
      <c r="B135" s="161" t="str">
        <f t="shared" si="2"/>
        <v>UH.VM.00091-10129</v>
      </c>
      <c r="C135" s="95">
        <f>SUM(A135:A135)</f>
        <v>0</v>
      </c>
      <c r="D135" s="95">
        <v>10129</v>
      </c>
      <c r="E135" s="95" t="s">
        <v>185</v>
      </c>
      <c r="F135" s="91" t="s">
        <v>77</v>
      </c>
      <c r="G135" s="95">
        <f>_xlfn.XLOOKUP(F135,'F U L L   S E T S  (-10%)'!T:T,'F U L L   S E T S  (-10%)'!H:H,0)+_xlfn.XLOOKUP(F135,'M A C R O S'!R:R,'M A C R O S'!G:G,0)</f>
        <v>0</v>
      </c>
      <c r="H135" s="91" t="s">
        <v>81</v>
      </c>
      <c r="I135" s="95">
        <f>_xlfn.XLOOKUP(H135,'F U L L   S E T S  (-10%)'!T:T,'F U L L   S E T S  (-10%)'!H:H,0)+_xlfn.XLOOKUP(H135,'M A C R O S'!R:R,'M A C R O S'!G:G,0)</f>
        <v>0</v>
      </c>
      <c r="J135" s="95"/>
      <c r="K135" s="95"/>
      <c r="L135" s="91" t="s">
        <v>79</v>
      </c>
      <c r="M135" s="95">
        <f>_xlfn.XLOOKUP(L135,'F U L L   S E T S  (-10%)'!T:T,'F U L L   S E T S  (-10%)'!H:H,0)+_xlfn.XLOOKUP(L135,'M A C R O S'!R:R,'M A C R O S'!G:G,0)</f>
        <v>0</v>
      </c>
    </row>
    <row r="136" spans="1:13" ht="16" x14ac:dyDescent="0.2">
      <c r="A136" s="95">
        <f>_xlfn.XLOOKUP(E136,'M A C R O S'!R:R,'M A C R O S'!G:G,0)</f>
        <v>0</v>
      </c>
      <c r="B136" s="161" t="str">
        <f t="shared" si="2"/>
        <v>UH.VM.00092-10129</v>
      </c>
      <c r="C136" s="95">
        <f>SUM(A136:A136)</f>
        <v>0</v>
      </c>
      <c r="D136" s="95">
        <v>10129</v>
      </c>
      <c r="E136" s="95" t="s">
        <v>187</v>
      </c>
      <c r="F136" s="91" t="s">
        <v>77</v>
      </c>
      <c r="G136" s="95">
        <f>_xlfn.XLOOKUP(F136,'F U L L   S E T S  (-10%)'!T:T,'F U L L   S E T S  (-10%)'!H:H,0)+_xlfn.XLOOKUP(F136,'M A C R O S'!R:R,'M A C R O S'!G:G,0)</f>
        <v>0</v>
      </c>
      <c r="H136" s="95"/>
      <c r="I136" s="95"/>
      <c r="J136" s="91" t="s">
        <v>83</v>
      </c>
      <c r="K136" s="95">
        <f>_xlfn.XLOOKUP(J136,'F U L L   S E T S  (-10%)'!T:T,'F U L L   S E T S  (-10%)'!H:H,0)+_xlfn.XLOOKUP(J136,'M A C R O S'!R:R,'M A C R O S'!G:G,0)</f>
        <v>0</v>
      </c>
      <c r="L136" s="91" t="s">
        <v>79</v>
      </c>
      <c r="M136" s="95">
        <f>_xlfn.XLOOKUP(L136,'F U L L   S E T S  (-10%)'!T:T,'F U L L   S E T S  (-10%)'!H:H,0)+_xlfn.XLOOKUP(L136,'M A C R O S'!R:R,'M A C R O S'!G:G,0)</f>
        <v>0</v>
      </c>
    </row>
    <row r="137" spans="1:13" ht="16" x14ac:dyDescent="0.2">
      <c r="A137" s="95">
        <f>_xlfn.XLOOKUP(E137,'M A C R O S'!R:R,'M A C R O S'!G:G,0)</f>
        <v>0</v>
      </c>
      <c r="B137" s="161" t="str">
        <f t="shared" si="2"/>
        <v>UH.VM.00093-10129</v>
      </c>
      <c r="C137" s="95">
        <f>SUM(A137:A137)</f>
        <v>0</v>
      </c>
      <c r="D137" s="95">
        <v>10129</v>
      </c>
      <c r="E137" s="95" t="s">
        <v>189</v>
      </c>
      <c r="F137" s="91" t="s">
        <v>77</v>
      </c>
      <c r="G137" s="95">
        <f>_xlfn.XLOOKUP(F137,'F U L L   S E T S  (-10%)'!T:T,'F U L L   S E T S  (-10%)'!H:H,0)+_xlfn.XLOOKUP(F137,'M A C R O S'!R:R,'M A C R O S'!G:G,0)</f>
        <v>0</v>
      </c>
      <c r="H137" s="91" t="s">
        <v>81</v>
      </c>
      <c r="I137" s="95">
        <f>_xlfn.XLOOKUP(H137,'F U L L   S E T S  (-10%)'!T:T,'F U L L   S E T S  (-10%)'!H:H,0)+_xlfn.XLOOKUP(H137,'M A C R O S'!R:R,'M A C R O S'!G:G,0)</f>
        <v>0</v>
      </c>
      <c r="J137" s="95"/>
      <c r="K137" s="95"/>
      <c r="L137" s="91" t="s">
        <v>79</v>
      </c>
      <c r="M137" s="95">
        <f>_xlfn.XLOOKUP(L137,'F U L L   S E T S  (-10%)'!T:T,'F U L L   S E T S  (-10%)'!H:H,0)+_xlfn.XLOOKUP(L137,'M A C R O S'!R:R,'M A C R O S'!G:G,0)</f>
        <v>0</v>
      </c>
    </row>
    <row r="138" spans="1:13" ht="16" x14ac:dyDescent="0.2">
      <c r="A138" s="95">
        <f>_xlfn.XLOOKUP(E138,'M A C R O S'!R:R,'M A C R O S'!G:G,0)</f>
        <v>0</v>
      </c>
      <c r="B138" s="161" t="str">
        <f t="shared" si="2"/>
        <v>UH.VM.00094-10129</v>
      </c>
      <c r="C138" s="95">
        <f>SUM(A138:A138)</f>
        <v>0</v>
      </c>
      <c r="D138" s="95">
        <v>10129</v>
      </c>
      <c r="E138" s="95" t="s">
        <v>191</v>
      </c>
      <c r="F138" s="91" t="s">
        <v>77</v>
      </c>
      <c r="G138" s="95">
        <f>_xlfn.XLOOKUP(F138,'F U L L   S E T S  (-10%)'!T:T,'F U L L   S E T S  (-10%)'!H:H,0)+_xlfn.XLOOKUP(F138,'M A C R O S'!R:R,'M A C R O S'!G:G,0)</f>
        <v>0</v>
      </c>
      <c r="H138" s="91" t="s">
        <v>81</v>
      </c>
      <c r="I138" s="95">
        <f>_xlfn.XLOOKUP(H138,'F U L L   S E T S  (-10%)'!T:T,'F U L L   S E T S  (-10%)'!H:H,0)+_xlfn.XLOOKUP(H138,'M A C R O S'!R:R,'M A C R O S'!G:G,0)</f>
        <v>0</v>
      </c>
      <c r="J138" s="95"/>
      <c r="K138" s="95"/>
      <c r="L138" s="91" t="s">
        <v>79</v>
      </c>
      <c r="M138" s="95">
        <f>_xlfn.XLOOKUP(L138,'F U L L   S E T S  (-10%)'!T:T,'F U L L   S E T S  (-10%)'!H:H,0)+_xlfn.XLOOKUP(L138,'M A C R O S'!R:R,'M A C R O S'!G:G,0)</f>
        <v>0</v>
      </c>
    </row>
    <row r="139" spans="1:13" ht="16" x14ac:dyDescent="0.2">
      <c r="A139" s="95">
        <f>_xlfn.XLOOKUP(E139,'M A C R O S'!R:R,'M A C R O S'!G:G,0)</f>
        <v>0</v>
      </c>
      <c r="B139" s="161" t="str">
        <f t="shared" si="2"/>
        <v>UH.VM.00095-10129</v>
      </c>
      <c r="C139" s="95">
        <f>SUM(A139:A139)</f>
        <v>0</v>
      </c>
      <c r="D139" s="95">
        <v>10129</v>
      </c>
      <c r="E139" s="95" t="s">
        <v>193</v>
      </c>
      <c r="F139" s="91" t="s">
        <v>77</v>
      </c>
      <c r="G139" s="95">
        <f>_xlfn.XLOOKUP(F139,'F U L L   S E T S  (-10%)'!T:T,'F U L L   S E T S  (-10%)'!H:H,0)+_xlfn.XLOOKUP(F139,'M A C R O S'!R:R,'M A C R O S'!G:G,0)</f>
        <v>0</v>
      </c>
      <c r="H139" s="91" t="s">
        <v>81</v>
      </c>
      <c r="I139" s="95">
        <f>_xlfn.XLOOKUP(H139,'F U L L   S E T S  (-10%)'!T:T,'F U L L   S E T S  (-10%)'!H:H,0)+_xlfn.XLOOKUP(H139,'M A C R O S'!R:R,'M A C R O S'!G:G,0)</f>
        <v>0</v>
      </c>
      <c r="J139" s="95"/>
      <c r="K139" s="95"/>
      <c r="L139" s="91" t="s">
        <v>79</v>
      </c>
      <c r="M139" s="95">
        <f>_xlfn.XLOOKUP(L139,'F U L L   S E T S  (-10%)'!T:T,'F U L L   S E T S  (-10%)'!H:H,0)+_xlfn.XLOOKUP(L139,'M A C R O S'!R:R,'M A C R O S'!G:G,0)</f>
        <v>0</v>
      </c>
    </row>
    <row r="140" spans="1:13" ht="16" x14ac:dyDescent="0.2">
      <c r="A140" s="95">
        <f>_xlfn.XLOOKUP(E140,'M A C R O S'!R:R,'M A C R O S'!G:G,0)</f>
        <v>0</v>
      </c>
      <c r="B140" s="161" t="str">
        <f t="shared" si="2"/>
        <v>UH.VM.00096-10129</v>
      </c>
      <c r="C140" s="95">
        <f>SUM(A140:A140)</f>
        <v>0</v>
      </c>
      <c r="D140" s="95">
        <v>10129</v>
      </c>
      <c r="E140" s="95" t="s">
        <v>195</v>
      </c>
      <c r="F140" s="91" t="s">
        <v>77</v>
      </c>
      <c r="G140" s="95">
        <f>_xlfn.XLOOKUP(F140,'F U L L   S E T S  (-10%)'!T:T,'F U L L   S E T S  (-10%)'!H:H,0)+_xlfn.XLOOKUP(F140,'M A C R O S'!R:R,'M A C R O S'!G:G,0)</f>
        <v>0</v>
      </c>
      <c r="H140" s="91" t="s">
        <v>81</v>
      </c>
      <c r="I140" s="95">
        <f>_xlfn.XLOOKUP(H140,'F U L L   S E T S  (-10%)'!T:T,'F U L L   S E T S  (-10%)'!H:H,0)+_xlfn.XLOOKUP(H140,'M A C R O S'!R:R,'M A C R O S'!G:G,0)</f>
        <v>0</v>
      </c>
      <c r="J140" s="95"/>
      <c r="K140" s="95"/>
      <c r="L140" s="91" t="s">
        <v>79</v>
      </c>
      <c r="M140" s="95">
        <f>_xlfn.XLOOKUP(L140,'F U L L   S E T S  (-10%)'!T:T,'F U L L   S E T S  (-10%)'!H:H,0)+_xlfn.XLOOKUP(L140,'M A C R O S'!R:R,'M A C R O S'!G:G,0)</f>
        <v>0</v>
      </c>
    </row>
    <row r="141" spans="1:13" ht="16" x14ac:dyDescent="0.2">
      <c r="A141" s="95">
        <f>_xlfn.XLOOKUP(E141,'M A C R O S'!R:R,'M A C R O S'!G:G,0)</f>
        <v>0</v>
      </c>
      <c r="B141" s="161" t="str">
        <f t="shared" si="2"/>
        <v>UH.VM.00097-10129</v>
      </c>
      <c r="C141" s="95">
        <f>SUM(A141:A141)</f>
        <v>0</v>
      </c>
      <c r="D141" s="95">
        <v>10129</v>
      </c>
      <c r="E141" s="95" t="s">
        <v>197</v>
      </c>
      <c r="F141" s="91" t="s">
        <v>77</v>
      </c>
      <c r="G141" s="95">
        <f>_xlfn.XLOOKUP(F141,'F U L L   S E T S  (-10%)'!T:T,'F U L L   S E T S  (-10%)'!H:H,0)+_xlfn.XLOOKUP(F141,'M A C R O S'!R:R,'M A C R O S'!G:G,0)</f>
        <v>0</v>
      </c>
      <c r="H141" s="95"/>
      <c r="I141" s="95"/>
      <c r="J141" s="91" t="s">
        <v>83</v>
      </c>
      <c r="K141" s="95">
        <f>_xlfn.XLOOKUP(J141,'F U L L   S E T S  (-10%)'!T:T,'F U L L   S E T S  (-10%)'!H:H,0)+_xlfn.XLOOKUP(J141,'M A C R O S'!R:R,'M A C R O S'!G:G,0)</f>
        <v>0</v>
      </c>
      <c r="L141" s="91" t="s">
        <v>79</v>
      </c>
      <c r="M141" s="95">
        <f>_xlfn.XLOOKUP(L141,'F U L L   S E T S  (-10%)'!T:T,'F U L L   S E T S  (-10%)'!H:H,0)+_xlfn.XLOOKUP(L141,'M A C R O S'!R:R,'M A C R O S'!G:G,0)</f>
        <v>0</v>
      </c>
    </row>
    <row r="142" spans="1:13" ht="16" x14ac:dyDescent="0.2">
      <c r="A142" s="95">
        <f>_xlfn.XLOOKUP(E142,'M A C R O S'!R:R,'M A C R O S'!G:G,0)</f>
        <v>0</v>
      </c>
      <c r="B142" s="161" t="str">
        <f t="shared" si="2"/>
        <v>UH.VM.00098-10129</v>
      </c>
      <c r="C142" s="95">
        <f>SUM(A142:A142)</f>
        <v>0</v>
      </c>
      <c r="D142" s="95">
        <v>10129</v>
      </c>
      <c r="E142" s="95" t="s">
        <v>199</v>
      </c>
      <c r="F142" s="91" t="s">
        <v>77</v>
      </c>
      <c r="G142" s="95">
        <f>_xlfn.XLOOKUP(F142,'F U L L   S E T S  (-10%)'!T:T,'F U L L   S E T S  (-10%)'!H:H,0)+_xlfn.XLOOKUP(F142,'M A C R O S'!R:R,'M A C R O S'!G:G,0)</f>
        <v>0</v>
      </c>
      <c r="H142" s="95"/>
      <c r="I142" s="95"/>
      <c r="J142" s="91" t="s">
        <v>83</v>
      </c>
      <c r="K142" s="95">
        <f>_xlfn.XLOOKUP(J142,'F U L L   S E T S  (-10%)'!T:T,'F U L L   S E T S  (-10%)'!H:H,0)+_xlfn.XLOOKUP(J142,'M A C R O S'!R:R,'M A C R O S'!G:G,0)</f>
        <v>0</v>
      </c>
      <c r="L142" s="91" t="s">
        <v>79</v>
      </c>
      <c r="M142" s="95">
        <f>_xlfn.XLOOKUP(L142,'F U L L   S E T S  (-10%)'!T:T,'F U L L   S E T S  (-10%)'!H:H,0)+_xlfn.XLOOKUP(L142,'M A C R O S'!R:R,'M A C R O S'!G:G,0)</f>
        <v>0</v>
      </c>
    </row>
    <row r="143" spans="1:13" ht="16" x14ac:dyDescent="0.2">
      <c r="A143" s="95">
        <f>_xlfn.XLOOKUP(E143,'M A C R O S'!R:R,'M A C R O S'!G:G,0)</f>
        <v>0</v>
      </c>
      <c r="B143" s="161" t="str">
        <f t="shared" si="2"/>
        <v>UH.VM.00099-10129</v>
      </c>
      <c r="C143" s="95">
        <f>SUM(A143:A143)</f>
        <v>0</v>
      </c>
      <c r="D143" s="95">
        <v>10129</v>
      </c>
      <c r="E143" s="95" t="s">
        <v>201</v>
      </c>
      <c r="F143" s="91" t="s">
        <v>77</v>
      </c>
      <c r="G143" s="95">
        <f>_xlfn.XLOOKUP(F143,'F U L L   S E T S  (-10%)'!T:T,'F U L L   S E T S  (-10%)'!H:H,0)+_xlfn.XLOOKUP(F143,'M A C R O S'!R:R,'M A C R O S'!G:G,0)</f>
        <v>0</v>
      </c>
      <c r="H143" s="91" t="s">
        <v>81</v>
      </c>
      <c r="I143" s="95">
        <f>_xlfn.XLOOKUP(H143,'F U L L   S E T S  (-10%)'!T:T,'F U L L   S E T S  (-10%)'!H:H,0)+_xlfn.XLOOKUP(H143,'M A C R O S'!R:R,'M A C R O S'!G:G,0)</f>
        <v>0</v>
      </c>
      <c r="J143" s="95"/>
      <c r="K143" s="95"/>
      <c r="L143" s="91" t="s">
        <v>79</v>
      </c>
      <c r="M143" s="95">
        <f>_xlfn.XLOOKUP(L143,'F U L L   S E T S  (-10%)'!T:T,'F U L L   S E T S  (-10%)'!H:H,0)+_xlfn.XLOOKUP(L143,'M A C R O S'!R:R,'M A C R O S'!G:G,0)</f>
        <v>0</v>
      </c>
    </row>
    <row r="144" spans="1:13" ht="16" x14ac:dyDescent="0.2">
      <c r="A144" s="95">
        <f>_xlfn.XLOOKUP(E144,'M A C R O S'!R:R,'M A C R O S'!G:G,0)</f>
        <v>0</v>
      </c>
      <c r="B144" s="161" t="str">
        <f t="shared" si="2"/>
        <v>UH.VM.00100-10129</v>
      </c>
      <c r="C144" s="95">
        <f>SUM(A144:A144)</f>
        <v>0</v>
      </c>
      <c r="D144" s="95">
        <v>10129</v>
      </c>
      <c r="E144" s="95" t="s">
        <v>203</v>
      </c>
      <c r="F144" s="91" t="s">
        <v>77</v>
      </c>
      <c r="G144" s="95">
        <f>_xlfn.XLOOKUP(F144,'F U L L   S E T S  (-10%)'!T:T,'F U L L   S E T S  (-10%)'!H:H,0)+_xlfn.XLOOKUP(F144,'M A C R O S'!R:R,'M A C R O S'!G:G,0)</f>
        <v>0</v>
      </c>
      <c r="H144" s="91" t="s">
        <v>81</v>
      </c>
      <c r="I144" s="95">
        <f>_xlfn.XLOOKUP(H144,'F U L L   S E T S  (-10%)'!T:T,'F U L L   S E T S  (-10%)'!H:H,0)+_xlfn.XLOOKUP(H144,'M A C R O S'!R:R,'M A C R O S'!G:G,0)</f>
        <v>0</v>
      </c>
      <c r="J144" s="95"/>
      <c r="K144" s="95"/>
      <c r="L144" s="91" t="s">
        <v>79</v>
      </c>
      <c r="M144" s="95">
        <f>_xlfn.XLOOKUP(L144,'F U L L   S E T S  (-10%)'!T:T,'F U L L   S E T S  (-10%)'!H:H,0)+_xlfn.XLOOKUP(L144,'M A C R O S'!R:R,'M A C R O S'!G:G,0)</f>
        <v>0</v>
      </c>
    </row>
    <row r="145" spans="1:13" ht="16" x14ac:dyDescent="0.2">
      <c r="A145" s="95">
        <f>_xlfn.XLOOKUP(E145,'M A C R O S'!R:R,'M A C R O S'!G:G,0)</f>
        <v>0</v>
      </c>
      <c r="B145" s="161" t="str">
        <f t="shared" si="2"/>
        <v>UH.VM.00101-10129</v>
      </c>
      <c r="C145" s="95">
        <f>SUM(A145:A145)</f>
        <v>0</v>
      </c>
      <c r="D145" s="95">
        <v>10129</v>
      </c>
      <c r="E145" s="95" t="s">
        <v>205</v>
      </c>
      <c r="F145" s="91" t="s">
        <v>77</v>
      </c>
      <c r="G145" s="95">
        <f>_xlfn.XLOOKUP(F145,'F U L L   S E T S  (-10%)'!T:T,'F U L L   S E T S  (-10%)'!H:H,0)+_xlfn.XLOOKUP(F145,'M A C R O S'!R:R,'M A C R O S'!G:G,0)</f>
        <v>0</v>
      </c>
      <c r="H145" s="95"/>
      <c r="I145" s="95"/>
      <c r="J145" s="91" t="s">
        <v>83</v>
      </c>
      <c r="K145" s="95">
        <f>_xlfn.XLOOKUP(J145,'F U L L   S E T S  (-10%)'!T:T,'F U L L   S E T S  (-10%)'!H:H,0)+_xlfn.XLOOKUP(J145,'M A C R O S'!R:R,'M A C R O S'!G:G,0)</f>
        <v>0</v>
      </c>
      <c r="L145" s="91" t="s">
        <v>79</v>
      </c>
      <c r="M145" s="95">
        <f>_xlfn.XLOOKUP(L145,'F U L L   S E T S  (-10%)'!T:T,'F U L L   S E T S  (-10%)'!H:H,0)+_xlfn.XLOOKUP(L145,'M A C R O S'!R:R,'M A C R O S'!G:G,0)</f>
        <v>0</v>
      </c>
    </row>
    <row r="146" spans="1:13" ht="16" x14ac:dyDescent="0.2">
      <c r="A146" s="95">
        <f>_xlfn.XLOOKUP(E146,'M A C R O S'!R:R,'M A C R O S'!G:G,0)</f>
        <v>0</v>
      </c>
      <c r="B146" s="161" t="str">
        <f t="shared" si="2"/>
        <v>UH.VM.00102-10129</v>
      </c>
      <c r="C146" s="95">
        <f>SUM(A146:A146)</f>
        <v>0</v>
      </c>
      <c r="D146" s="95">
        <v>10129</v>
      </c>
      <c r="E146" s="95" t="s">
        <v>207</v>
      </c>
      <c r="F146" s="91" t="s">
        <v>77</v>
      </c>
      <c r="G146" s="95">
        <f>_xlfn.XLOOKUP(F146,'F U L L   S E T S  (-10%)'!T:T,'F U L L   S E T S  (-10%)'!H:H,0)+_xlfn.XLOOKUP(F146,'M A C R O S'!R:R,'M A C R O S'!G:G,0)</f>
        <v>0</v>
      </c>
      <c r="H146" s="95"/>
      <c r="I146" s="95"/>
      <c r="J146" s="91" t="s">
        <v>83</v>
      </c>
      <c r="K146" s="95">
        <f>_xlfn.XLOOKUP(J146,'F U L L   S E T S  (-10%)'!T:T,'F U L L   S E T S  (-10%)'!H:H,0)+_xlfn.XLOOKUP(J146,'M A C R O S'!R:R,'M A C R O S'!G:G,0)</f>
        <v>0</v>
      </c>
      <c r="L146" s="91" t="s">
        <v>79</v>
      </c>
      <c r="M146" s="95">
        <f>_xlfn.XLOOKUP(L146,'F U L L   S E T S  (-10%)'!T:T,'F U L L   S E T S  (-10%)'!H:H,0)+_xlfn.XLOOKUP(L146,'M A C R O S'!R:R,'M A C R O S'!G:G,0)</f>
        <v>0</v>
      </c>
    </row>
    <row r="147" spans="1:13" ht="16" x14ac:dyDescent="0.2">
      <c r="A147" s="95">
        <f>_xlfn.XLOOKUP(E147,'M A C R O S'!R:R,'M A C R O S'!G:G,0)</f>
        <v>0</v>
      </c>
      <c r="B147" s="161" t="str">
        <f t="shared" si="2"/>
        <v>UH.VM.00103-10129</v>
      </c>
      <c r="C147" s="95">
        <f>SUM(A147:A147)</f>
        <v>0</v>
      </c>
      <c r="D147" s="95">
        <v>10129</v>
      </c>
      <c r="E147" s="95" t="s">
        <v>209</v>
      </c>
      <c r="F147" s="91" t="s">
        <v>77</v>
      </c>
      <c r="G147" s="95">
        <f>_xlfn.XLOOKUP(F147,'F U L L   S E T S  (-10%)'!T:T,'F U L L   S E T S  (-10%)'!H:H,0)+_xlfn.XLOOKUP(F147,'M A C R O S'!R:R,'M A C R O S'!G:G,0)</f>
        <v>0</v>
      </c>
      <c r="H147" s="91" t="s">
        <v>81</v>
      </c>
      <c r="I147" s="95">
        <f>_xlfn.XLOOKUP(H147,'F U L L   S E T S  (-10%)'!T:T,'F U L L   S E T S  (-10%)'!H:H,0)+_xlfn.XLOOKUP(H147,'M A C R O S'!R:R,'M A C R O S'!G:G,0)</f>
        <v>0</v>
      </c>
      <c r="J147" s="95"/>
      <c r="K147" s="95"/>
      <c r="L147" s="91" t="s">
        <v>79</v>
      </c>
      <c r="M147" s="95">
        <f>_xlfn.XLOOKUP(L147,'F U L L   S E T S  (-10%)'!T:T,'F U L L   S E T S  (-10%)'!H:H,0)+_xlfn.XLOOKUP(L147,'M A C R O S'!R:R,'M A C R O S'!G:G,0)</f>
        <v>0</v>
      </c>
    </row>
    <row r="148" spans="1:13" ht="16" x14ac:dyDescent="0.2">
      <c r="A148" s="95">
        <f>_xlfn.XLOOKUP(E148,'M A C R O S'!R:R,'M A C R O S'!G:G,0)</f>
        <v>0</v>
      </c>
      <c r="B148" s="161" t="str">
        <f t="shared" si="2"/>
        <v>UH.VM.00104-10129</v>
      </c>
      <c r="C148" s="95">
        <f>SUM(A148:A148)</f>
        <v>0</v>
      </c>
      <c r="D148" s="95">
        <v>10129</v>
      </c>
      <c r="E148" s="95" t="s">
        <v>211</v>
      </c>
      <c r="F148" s="91" t="s">
        <v>77</v>
      </c>
      <c r="G148" s="95">
        <f>_xlfn.XLOOKUP(F148,'F U L L   S E T S  (-10%)'!T:T,'F U L L   S E T S  (-10%)'!H:H,0)+_xlfn.XLOOKUP(F148,'M A C R O S'!R:R,'M A C R O S'!G:G,0)</f>
        <v>0</v>
      </c>
      <c r="H148" s="95"/>
      <c r="I148" s="95"/>
      <c r="J148" s="91" t="s">
        <v>83</v>
      </c>
      <c r="K148" s="95">
        <f>_xlfn.XLOOKUP(J148,'F U L L   S E T S  (-10%)'!T:T,'F U L L   S E T S  (-10%)'!H:H,0)+_xlfn.XLOOKUP(J148,'M A C R O S'!R:R,'M A C R O S'!G:G,0)</f>
        <v>0</v>
      </c>
      <c r="L148" s="91" t="s">
        <v>79</v>
      </c>
      <c r="M148" s="95">
        <f>_xlfn.XLOOKUP(L148,'F U L L   S E T S  (-10%)'!T:T,'F U L L   S E T S  (-10%)'!H:H,0)+_xlfn.XLOOKUP(L148,'M A C R O S'!R:R,'M A C R O S'!G:G,0)</f>
        <v>0</v>
      </c>
    </row>
    <row r="149" spans="1:13" ht="16" x14ac:dyDescent="0.2">
      <c r="A149" s="161">
        <f>_xlfn.XLOOKUP(E149,'M A C R O S'!R:R,'M A C R O S'!G:G,0)</f>
        <v>0</v>
      </c>
      <c r="B149" s="161" t="str">
        <f t="shared" si="2"/>
        <v>UH.VM.00063-10088</v>
      </c>
      <c r="C149" s="161">
        <f>SUM(A149:A149)</f>
        <v>0</v>
      </c>
      <c r="D149" s="161">
        <v>10088</v>
      </c>
      <c r="E149" s="161" t="s">
        <v>216</v>
      </c>
      <c r="F149" s="91" t="s">
        <v>85</v>
      </c>
      <c r="G149" s="95">
        <f>_xlfn.XLOOKUP(F149,'F U L L   S E T S  (-10%)'!T:T,'F U L L   S E T S  (-10%)'!H:H,0)+_xlfn.XLOOKUP(F149,'M A C R O S'!R:R,'M A C R O S'!G:G,0)</f>
        <v>0</v>
      </c>
      <c r="H149" s="91" t="s">
        <v>89</v>
      </c>
      <c r="I149" s="95">
        <f>_xlfn.XLOOKUP(H149,'F U L L   S E T S  (-10%)'!T:T,'F U L L   S E T S  (-10%)'!H:H,0)+_xlfn.XLOOKUP(H149,'M A C R O S'!R:R,'M A C R O S'!G:G,0)</f>
        <v>0</v>
      </c>
      <c r="J149" s="95"/>
      <c r="K149" s="95"/>
      <c r="L149" s="90" t="s">
        <v>87</v>
      </c>
      <c r="M149" s="95">
        <f>_xlfn.XLOOKUP(L149,'F U L L   S E T S  (-10%)'!T:T,'F U L L   S E T S  (-10%)'!H:H,0)+_xlfn.XLOOKUP(L149,'M A C R O S'!R:R,'M A C R O S'!G:G,0)</f>
        <v>0</v>
      </c>
    </row>
    <row r="150" spans="1:13" ht="16" x14ac:dyDescent="0.2">
      <c r="A150" s="95">
        <f>_xlfn.XLOOKUP(E150,'M A C R O S'!R:R,'M A C R O S'!G:G,0)</f>
        <v>0</v>
      </c>
      <c r="B150" s="161" t="str">
        <f t="shared" si="2"/>
        <v>UH.VM.00064-10088</v>
      </c>
      <c r="C150" s="95">
        <f>SUM(A150:A150)</f>
        <v>0</v>
      </c>
      <c r="D150" s="95">
        <v>10088</v>
      </c>
      <c r="E150" s="95" t="s">
        <v>218</v>
      </c>
      <c r="F150" s="91" t="s">
        <v>85</v>
      </c>
      <c r="G150" s="95">
        <f>_xlfn.XLOOKUP(F150,'F U L L   S E T S  (-10%)'!T:T,'F U L L   S E T S  (-10%)'!H:H,0)+_xlfn.XLOOKUP(F150,'M A C R O S'!R:R,'M A C R O S'!G:G,0)</f>
        <v>0</v>
      </c>
      <c r="H150" s="95"/>
      <c r="I150" s="95"/>
      <c r="J150" s="90" t="s">
        <v>91</v>
      </c>
      <c r="K150" s="95">
        <f>_xlfn.XLOOKUP(J150,'F U L L   S E T S  (-10%)'!T:T,'F U L L   S E T S  (-10%)'!H:H,0)+_xlfn.XLOOKUP(J150,'M A C R O S'!R:R,'M A C R O S'!G:G,0)</f>
        <v>0</v>
      </c>
      <c r="L150" s="90" t="s">
        <v>87</v>
      </c>
      <c r="M150" s="95">
        <f>_xlfn.XLOOKUP(L150,'F U L L   S E T S  (-10%)'!T:T,'F U L L   S E T S  (-10%)'!H:H,0)+_xlfn.XLOOKUP(L150,'M A C R O S'!R:R,'M A C R O S'!G:G,0)</f>
        <v>0</v>
      </c>
    </row>
    <row r="151" spans="1:13" ht="16" x14ac:dyDescent="0.2">
      <c r="A151" s="95">
        <f>_xlfn.XLOOKUP(E151,'M A C R O S'!R:R,'M A C R O S'!G:G,0)</f>
        <v>0</v>
      </c>
      <c r="B151" s="161" t="str">
        <f t="shared" si="2"/>
        <v>UH.VM.00065-10088</v>
      </c>
      <c r="C151" s="95">
        <f>SUM(A151:A151)</f>
        <v>0</v>
      </c>
      <c r="D151" s="95">
        <v>10088</v>
      </c>
      <c r="E151" s="95" t="s">
        <v>220</v>
      </c>
      <c r="F151" s="91" t="s">
        <v>85</v>
      </c>
      <c r="G151" s="95">
        <f>_xlfn.XLOOKUP(F151,'F U L L   S E T S  (-10%)'!T:T,'F U L L   S E T S  (-10%)'!H:H,0)+_xlfn.XLOOKUP(F151,'M A C R O S'!R:R,'M A C R O S'!G:G,0)</f>
        <v>0</v>
      </c>
      <c r="H151" s="91" t="s">
        <v>89</v>
      </c>
      <c r="I151" s="95">
        <f>_xlfn.XLOOKUP(H151,'F U L L   S E T S  (-10%)'!T:T,'F U L L   S E T S  (-10%)'!H:H,0)+_xlfn.XLOOKUP(H151,'M A C R O S'!R:R,'M A C R O S'!G:G,0)</f>
        <v>0</v>
      </c>
      <c r="J151" s="95"/>
      <c r="K151" s="95"/>
      <c r="L151" s="90" t="s">
        <v>87</v>
      </c>
      <c r="M151" s="95">
        <f>_xlfn.XLOOKUP(L151,'F U L L   S E T S  (-10%)'!T:T,'F U L L   S E T S  (-10%)'!H:H,0)+_xlfn.XLOOKUP(L151,'M A C R O S'!R:R,'M A C R O S'!G:G,0)</f>
        <v>0</v>
      </c>
    </row>
    <row r="152" spans="1:13" ht="16" x14ac:dyDescent="0.2">
      <c r="A152" s="95">
        <f>_xlfn.XLOOKUP(E152,'M A C R O S'!R:R,'M A C R O S'!G:G,0)</f>
        <v>0</v>
      </c>
      <c r="B152" s="161" t="str">
        <f t="shared" si="2"/>
        <v>UH.VM.00066-10088</v>
      </c>
      <c r="C152" s="95">
        <f>SUM(A152:A152)</f>
        <v>0</v>
      </c>
      <c r="D152" s="95">
        <v>10088</v>
      </c>
      <c r="E152" s="95" t="s">
        <v>222</v>
      </c>
      <c r="F152" s="91" t="s">
        <v>85</v>
      </c>
      <c r="G152" s="95">
        <f>_xlfn.XLOOKUP(F152,'F U L L   S E T S  (-10%)'!T:T,'F U L L   S E T S  (-10%)'!H:H,0)+_xlfn.XLOOKUP(F152,'M A C R O S'!R:R,'M A C R O S'!G:G,0)</f>
        <v>0</v>
      </c>
      <c r="H152" s="91" t="s">
        <v>89</v>
      </c>
      <c r="I152" s="95">
        <f>_xlfn.XLOOKUP(H152,'F U L L   S E T S  (-10%)'!T:T,'F U L L   S E T S  (-10%)'!H:H,0)+_xlfn.XLOOKUP(H152,'M A C R O S'!R:R,'M A C R O S'!G:G,0)</f>
        <v>0</v>
      </c>
      <c r="J152" s="95"/>
      <c r="K152" s="95"/>
      <c r="L152" s="90" t="s">
        <v>87</v>
      </c>
      <c r="M152" s="95">
        <f>_xlfn.XLOOKUP(L152,'F U L L   S E T S  (-10%)'!T:T,'F U L L   S E T S  (-10%)'!H:H,0)+_xlfn.XLOOKUP(L152,'M A C R O S'!R:R,'M A C R O S'!G:G,0)</f>
        <v>0</v>
      </c>
    </row>
    <row r="153" spans="1:13" ht="16" x14ac:dyDescent="0.2">
      <c r="A153" s="95">
        <f>_xlfn.XLOOKUP(E153,'M A C R O S'!R:R,'M A C R O S'!G:G,0)</f>
        <v>0</v>
      </c>
      <c r="B153" s="161" t="str">
        <f t="shared" si="2"/>
        <v>UH.VM.00067-10088</v>
      </c>
      <c r="C153" s="95">
        <f>SUM(A153:A153)</f>
        <v>0</v>
      </c>
      <c r="D153" s="95">
        <v>10088</v>
      </c>
      <c r="E153" s="95" t="s">
        <v>224</v>
      </c>
      <c r="F153" s="91" t="s">
        <v>85</v>
      </c>
      <c r="G153" s="95">
        <f>_xlfn.XLOOKUP(F153,'F U L L   S E T S  (-10%)'!T:T,'F U L L   S E T S  (-10%)'!H:H,0)+_xlfn.XLOOKUP(F153,'M A C R O S'!R:R,'M A C R O S'!G:G,0)</f>
        <v>0</v>
      </c>
      <c r="H153" s="95"/>
      <c r="I153" s="95"/>
      <c r="J153" s="90" t="s">
        <v>91</v>
      </c>
      <c r="K153" s="95">
        <f>_xlfn.XLOOKUP(J153,'F U L L   S E T S  (-10%)'!T:T,'F U L L   S E T S  (-10%)'!H:H,0)+_xlfn.XLOOKUP(J153,'M A C R O S'!R:R,'M A C R O S'!G:G,0)</f>
        <v>0</v>
      </c>
      <c r="L153" s="90" t="s">
        <v>87</v>
      </c>
      <c r="M153" s="95">
        <f>_xlfn.XLOOKUP(L153,'F U L L   S E T S  (-10%)'!T:T,'F U L L   S E T S  (-10%)'!H:H,0)+_xlfn.XLOOKUP(L153,'M A C R O S'!R:R,'M A C R O S'!G:G,0)</f>
        <v>0</v>
      </c>
    </row>
    <row r="154" spans="1:13" ht="16" x14ac:dyDescent="0.2">
      <c r="A154" s="95">
        <f>_xlfn.XLOOKUP(E154,'M A C R O S'!R:R,'M A C R O S'!G:G,0)</f>
        <v>0</v>
      </c>
      <c r="B154" s="161" t="str">
        <f t="shared" si="2"/>
        <v>UH.VM.00068-10088</v>
      </c>
      <c r="C154" s="95">
        <f>SUM(A154:A154)</f>
        <v>0</v>
      </c>
      <c r="D154" s="95">
        <v>10088</v>
      </c>
      <c r="E154" s="95" t="s">
        <v>226</v>
      </c>
      <c r="F154" s="91" t="s">
        <v>85</v>
      </c>
      <c r="G154" s="95">
        <f>_xlfn.XLOOKUP(F154,'F U L L   S E T S  (-10%)'!T:T,'F U L L   S E T S  (-10%)'!H:H,0)+_xlfn.XLOOKUP(F154,'M A C R O S'!R:R,'M A C R O S'!G:G,0)</f>
        <v>0</v>
      </c>
      <c r="H154" s="95"/>
      <c r="I154" s="95"/>
      <c r="J154" s="90" t="s">
        <v>91</v>
      </c>
      <c r="K154" s="95">
        <f>_xlfn.XLOOKUP(J154,'F U L L   S E T S  (-10%)'!T:T,'F U L L   S E T S  (-10%)'!H:H,0)+_xlfn.XLOOKUP(J154,'M A C R O S'!R:R,'M A C R O S'!G:G,0)</f>
        <v>0</v>
      </c>
      <c r="L154" s="90" t="s">
        <v>87</v>
      </c>
      <c r="M154" s="95">
        <f>_xlfn.XLOOKUP(L154,'F U L L   S E T S  (-10%)'!T:T,'F U L L   S E T S  (-10%)'!H:H,0)+_xlfn.XLOOKUP(L154,'M A C R O S'!R:R,'M A C R O S'!G:G,0)</f>
        <v>0</v>
      </c>
    </row>
    <row r="155" spans="1:13" ht="16" x14ac:dyDescent="0.2">
      <c r="A155" s="95">
        <f>_xlfn.XLOOKUP(E155,'M A C R O S'!R:R,'M A C R O S'!G:G,0)</f>
        <v>0</v>
      </c>
      <c r="B155" s="161" t="str">
        <f t="shared" si="2"/>
        <v>UH.VM.00069-10088</v>
      </c>
      <c r="C155" s="95">
        <f>SUM(A155:A155)</f>
        <v>0</v>
      </c>
      <c r="D155" s="95">
        <v>10088</v>
      </c>
      <c r="E155" s="95" t="s">
        <v>228</v>
      </c>
      <c r="F155" s="91" t="s">
        <v>85</v>
      </c>
      <c r="G155" s="95">
        <f>_xlfn.XLOOKUP(F155,'F U L L   S E T S  (-10%)'!T:T,'F U L L   S E T S  (-10%)'!H:H,0)+_xlfn.XLOOKUP(F155,'M A C R O S'!R:R,'M A C R O S'!G:G,0)</f>
        <v>0</v>
      </c>
      <c r="H155" s="91" t="s">
        <v>89</v>
      </c>
      <c r="I155" s="95">
        <f>_xlfn.XLOOKUP(H155,'F U L L   S E T S  (-10%)'!T:T,'F U L L   S E T S  (-10%)'!H:H,0)+_xlfn.XLOOKUP(H155,'M A C R O S'!R:R,'M A C R O S'!G:G,0)</f>
        <v>0</v>
      </c>
      <c r="J155" s="95"/>
      <c r="K155" s="95"/>
      <c r="L155" s="90" t="s">
        <v>87</v>
      </c>
      <c r="M155" s="95">
        <f>_xlfn.XLOOKUP(L155,'F U L L   S E T S  (-10%)'!T:T,'F U L L   S E T S  (-10%)'!H:H,0)+_xlfn.XLOOKUP(L155,'M A C R O S'!R:R,'M A C R O S'!G:G,0)</f>
        <v>0</v>
      </c>
    </row>
    <row r="156" spans="1:13" ht="16" x14ac:dyDescent="0.2">
      <c r="A156" s="95">
        <f>_xlfn.XLOOKUP(E156,'M A C R O S'!R:R,'M A C R O S'!G:G,0)</f>
        <v>0</v>
      </c>
      <c r="B156" s="161" t="str">
        <f t="shared" si="2"/>
        <v>UH.VM.00070-10088</v>
      </c>
      <c r="C156" s="95">
        <f>SUM(A156:A156)</f>
        <v>0</v>
      </c>
      <c r="D156" s="95">
        <v>10088</v>
      </c>
      <c r="E156" s="95" t="s">
        <v>230</v>
      </c>
      <c r="F156" s="91" t="s">
        <v>85</v>
      </c>
      <c r="G156" s="95">
        <f>_xlfn.XLOOKUP(F156,'F U L L   S E T S  (-10%)'!T:T,'F U L L   S E T S  (-10%)'!H:H,0)+_xlfn.XLOOKUP(F156,'M A C R O S'!R:R,'M A C R O S'!G:G,0)</f>
        <v>0</v>
      </c>
      <c r="H156" s="91" t="s">
        <v>89</v>
      </c>
      <c r="I156" s="95">
        <f>_xlfn.XLOOKUP(H156,'F U L L   S E T S  (-10%)'!T:T,'F U L L   S E T S  (-10%)'!H:H,0)+_xlfn.XLOOKUP(H156,'M A C R O S'!R:R,'M A C R O S'!G:G,0)</f>
        <v>0</v>
      </c>
      <c r="J156" s="95"/>
      <c r="K156" s="95"/>
      <c r="L156" s="90" t="s">
        <v>87</v>
      </c>
      <c r="M156" s="95">
        <f>_xlfn.XLOOKUP(L156,'F U L L   S E T S  (-10%)'!T:T,'F U L L   S E T S  (-10%)'!H:H,0)+_xlfn.XLOOKUP(L156,'M A C R O S'!R:R,'M A C R O S'!G:G,0)</f>
        <v>0</v>
      </c>
    </row>
    <row r="157" spans="1:13" ht="16" x14ac:dyDescent="0.2">
      <c r="A157" s="95">
        <f>_xlfn.XLOOKUP(E157,'M A C R O S'!R:R,'M A C R O S'!G:G,0)</f>
        <v>0</v>
      </c>
      <c r="B157" s="161" t="str">
        <f t="shared" si="2"/>
        <v>UH.VM.00071-10088</v>
      </c>
      <c r="C157" s="95">
        <f>SUM(A157:A157)</f>
        <v>0</v>
      </c>
      <c r="D157" s="95">
        <v>10088</v>
      </c>
      <c r="E157" s="95" t="s">
        <v>232</v>
      </c>
      <c r="F157" s="91" t="s">
        <v>85</v>
      </c>
      <c r="G157" s="95">
        <f>_xlfn.XLOOKUP(F157,'F U L L   S E T S  (-10%)'!T:T,'F U L L   S E T S  (-10%)'!H:H,0)+_xlfn.XLOOKUP(F157,'M A C R O S'!R:R,'M A C R O S'!G:G,0)</f>
        <v>0</v>
      </c>
      <c r="H157" s="95"/>
      <c r="I157" s="95"/>
      <c r="J157" s="90" t="s">
        <v>91</v>
      </c>
      <c r="K157" s="95">
        <f>_xlfn.XLOOKUP(J157,'F U L L   S E T S  (-10%)'!T:T,'F U L L   S E T S  (-10%)'!H:H,0)+_xlfn.XLOOKUP(J157,'M A C R O S'!R:R,'M A C R O S'!G:G,0)</f>
        <v>0</v>
      </c>
      <c r="L157" s="90" t="s">
        <v>87</v>
      </c>
      <c r="M157" s="95">
        <f>_xlfn.XLOOKUP(L157,'F U L L   S E T S  (-10%)'!T:T,'F U L L   S E T S  (-10%)'!H:H,0)+_xlfn.XLOOKUP(L157,'M A C R O S'!R:R,'M A C R O S'!G:G,0)</f>
        <v>0</v>
      </c>
    </row>
    <row r="158" spans="1:13" ht="16" x14ac:dyDescent="0.2">
      <c r="A158" s="95">
        <f>_xlfn.XLOOKUP(E158,'M A C R O S'!R:R,'M A C R O S'!G:G,0)</f>
        <v>0</v>
      </c>
      <c r="B158" s="161" t="str">
        <f t="shared" si="2"/>
        <v>UH.VM.00072-10088</v>
      </c>
      <c r="C158" s="95">
        <f>SUM(A158:A158)</f>
        <v>0</v>
      </c>
      <c r="D158" s="95">
        <v>10088</v>
      </c>
      <c r="E158" s="95" t="s">
        <v>234</v>
      </c>
      <c r="F158" s="91" t="s">
        <v>85</v>
      </c>
      <c r="G158" s="95">
        <f>_xlfn.XLOOKUP(F158,'F U L L   S E T S  (-10%)'!T:T,'F U L L   S E T S  (-10%)'!H:H,0)+_xlfn.XLOOKUP(F158,'M A C R O S'!R:R,'M A C R O S'!G:G,0)</f>
        <v>0</v>
      </c>
      <c r="H158" s="91" t="s">
        <v>89</v>
      </c>
      <c r="I158" s="95">
        <f>_xlfn.XLOOKUP(H158,'F U L L   S E T S  (-10%)'!T:T,'F U L L   S E T S  (-10%)'!H:H,0)+_xlfn.XLOOKUP(H158,'M A C R O S'!R:R,'M A C R O S'!G:G,0)</f>
        <v>0</v>
      </c>
      <c r="J158" s="95"/>
      <c r="K158" s="95"/>
      <c r="L158" s="90" t="s">
        <v>87</v>
      </c>
      <c r="M158" s="95">
        <f>_xlfn.XLOOKUP(L158,'F U L L   S E T S  (-10%)'!T:T,'F U L L   S E T S  (-10%)'!H:H,0)+_xlfn.XLOOKUP(L158,'M A C R O S'!R:R,'M A C R O S'!G:G,0)</f>
        <v>0</v>
      </c>
    </row>
    <row r="159" spans="1:13" ht="16" x14ac:dyDescent="0.2">
      <c r="A159" s="95">
        <f>_xlfn.XLOOKUP(E159,'M A C R O S'!R:R,'M A C R O S'!G:G,0)</f>
        <v>0</v>
      </c>
      <c r="B159" s="161" t="str">
        <f t="shared" si="2"/>
        <v>UH.VM.00073-10088</v>
      </c>
      <c r="C159" s="95">
        <f>SUM(A159:A159)</f>
        <v>0</v>
      </c>
      <c r="D159" s="95">
        <v>10088</v>
      </c>
      <c r="E159" s="95" t="s">
        <v>236</v>
      </c>
      <c r="F159" s="91" t="s">
        <v>85</v>
      </c>
      <c r="G159" s="95">
        <f>_xlfn.XLOOKUP(F159,'F U L L   S E T S  (-10%)'!T:T,'F U L L   S E T S  (-10%)'!H:H,0)+_xlfn.XLOOKUP(F159,'M A C R O S'!R:R,'M A C R O S'!G:G,0)</f>
        <v>0</v>
      </c>
      <c r="H159" s="91" t="s">
        <v>89</v>
      </c>
      <c r="I159" s="95">
        <f>_xlfn.XLOOKUP(H159,'F U L L   S E T S  (-10%)'!T:T,'F U L L   S E T S  (-10%)'!H:H,0)+_xlfn.XLOOKUP(H159,'M A C R O S'!R:R,'M A C R O S'!G:G,0)</f>
        <v>0</v>
      </c>
      <c r="J159" s="95"/>
      <c r="K159" s="95"/>
      <c r="L159" s="90" t="s">
        <v>87</v>
      </c>
      <c r="M159" s="95">
        <f>_xlfn.XLOOKUP(L159,'F U L L   S E T S  (-10%)'!T:T,'F U L L   S E T S  (-10%)'!H:H,0)+_xlfn.XLOOKUP(L159,'M A C R O S'!R:R,'M A C R O S'!G:G,0)</f>
        <v>0</v>
      </c>
    </row>
    <row r="160" spans="1:13" ht="16" x14ac:dyDescent="0.2">
      <c r="A160" s="95">
        <f>_xlfn.XLOOKUP(E160,'M A C R O S'!R:R,'M A C R O S'!G:G,0)</f>
        <v>0</v>
      </c>
      <c r="B160" s="161" t="str">
        <f t="shared" si="2"/>
        <v>UH.VM.00074-10088</v>
      </c>
      <c r="C160" s="95">
        <f>SUM(A160:A160)</f>
        <v>0</v>
      </c>
      <c r="D160" s="95">
        <v>10088</v>
      </c>
      <c r="E160" s="95" t="s">
        <v>238</v>
      </c>
      <c r="F160" s="91" t="s">
        <v>85</v>
      </c>
      <c r="G160" s="95">
        <f>_xlfn.XLOOKUP(F160,'F U L L   S E T S  (-10%)'!T:T,'F U L L   S E T S  (-10%)'!H:H,0)+_xlfn.XLOOKUP(F160,'M A C R O S'!R:R,'M A C R O S'!G:G,0)</f>
        <v>0</v>
      </c>
      <c r="H160" s="91" t="s">
        <v>89</v>
      </c>
      <c r="I160" s="95">
        <f>_xlfn.XLOOKUP(H160,'F U L L   S E T S  (-10%)'!T:T,'F U L L   S E T S  (-10%)'!H:H,0)+_xlfn.XLOOKUP(H160,'M A C R O S'!R:R,'M A C R O S'!G:G,0)</f>
        <v>0</v>
      </c>
      <c r="J160" s="95"/>
      <c r="K160" s="95"/>
      <c r="L160" s="90" t="s">
        <v>87</v>
      </c>
      <c r="M160" s="95">
        <f>_xlfn.XLOOKUP(L160,'F U L L   S E T S  (-10%)'!T:T,'F U L L   S E T S  (-10%)'!H:H,0)+_xlfn.XLOOKUP(L160,'M A C R O S'!R:R,'M A C R O S'!G:G,0)</f>
        <v>0</v>
      </c>
    </row>
    <row r="161" spans="1:13" ht="16" x14ac:dyDescent="0.2">
      <c r="A161" s="95">
        <f>_xlfn.XLOOKUP(E161,'M A C R O S'!R:R,'M A C R O S'!G:G,0)</f>
        <v>0</v>
      </c>
      <c r="B161" s="161" t="str">
        <f t="shared" si="2"/>
        <v>UH.VM.00075-10088</v>
      </c>
      <c r="C161" s="95">
        <f>SUM(A161:A161)</f>
        <v>0</v>
      </c>
      <c r="D161" s="95">
        <v>10088</v>
      </c>
      <c r="E161" s="95" t="s">
        <v>240</v>
      </c>
      <c r="F161" s="91" t="s">
        <v>85</v>
      </c>
      <c r="G161" s="95">
        <f>_xlfn.XLOOKUP(F161,'F U L L   S E T S  (-10%)'!T:T,'F U L L   S E T S  (-10%)'!H:H,0)+_xlfn.XLOOKUP(F161,'M A C R O S'!R:R,'M A C R O S'!G:G,0)</f>
        <v>0</v>
      </c>
      <c r="H161" s="91" t="s">
        <v>89</v>
      </c>
      <c r="I161" s="95">
        <f>_xlfn.XLOOKUP(H161,'F U L L   S E T S  (-10%)'!T:T,'F U L L   S E T S  (-10%)'!H:H,0)+_xlfn.XLOOKUP(H161,'M A C R O S'!R:R,'M A C R O S'!G:G,0)</f>
        <v>0</v>
      </c>
      <c r="J161" s="95"/>
      <c r="K161" s="95"/>
      <c r="L161" s="90" t="s">
        <v>87</v>
      </c>
      <c r="M161" s="95">
        <f>_xlfn.XLOOKUP(L161,'F U L L   S E T S  (-10%)'!T:T,'F U L L   S E T S  (-10%)'!H:H,0)+_xlfn.XLOOKUP(L161,'M A C R O S'!R:R,'M A C R O S'!G:G,0)</f>
        <v>0</v>
      </c>
    </row>
    <row r="162" spans="1:13" ht="16" x14ac:dyDescent="0.2">
      <c r="A162" s="95">
        <f>_xlfn.XLOOKUP(E162,'M A C R O S'!R:R,'M A C R O S'!G:G,0)</f>
        <v>0</v>
      </c>
      <c r="B162" s="161" t="str">
        <f t="shared" si="2"/>
        <v>UH.VM.00076-10088</v>
      </c>
      <c r="C162" s="95">
        <f>SUM(A162:A162)</f>
        <v>0</v>
      </c>
      <c r="D162" s="95">
        <v>10088</v>
      </c>
      <c r="E162" s="95" t="s">
        <v>242</v>
      </c>
      <c r="F162" s="91" t="s">
        <v>85</v>
      </c>
      <c r="G162" s="95">
        <f>_xlfn.XLOOKUP(F162,'F U L L   S E T S  (-10%)'!T:T,'F U L L   S E T S  (-10%)'!H:H,0)+_xlfn.XLOOKUP(F162,'M A C R O S'!R:R,'M A C R O S'!G:G,0)</f>
        <v>0</v>
      </c>
      <c r="H162" s="95"/>
      <c r="I162" s="95"/>
      <c r="J162" s="90" t="s">
        <v>91</v>
      </c>
      <c r="K162" s="95">
        <f>_xlfn.XLOOKUP(J162,'F U L L   S E T S  (-10%)'!T:T,'F U L L   S E T S  (-10%)'!H:H,0)+_xlfn.XLOOKUP(J162,'M A C R O S'!R:R,'M A C R O S'!G:G,0)</f>
        <v>0</v>
      </c>
      <c r="L162" s="90" t="s">
        <v>87</v>
      </c>
      <c r="M162" s="95">
        <f>_xlfn.XLOOKUP(L162,'F U L L   S E T S  (-10%)'!T:T,'F U L L   S E T S  (-10%)'!H:H,0)+_xlfn.XLOOKUP(L162,'M A C R O S'!R:R,'M A C R O S'!G:G,0)</f>
        <v>0</v>
      </c>
    </row>
    <row r="163" spans="1:13" ht="16" x14ac:dyDescent="0.2">
      <c r="A163" s="95">
        <f>_xlfn.XLOOKUP(E163,'M A C R O S'!R:R,'M A C R O S'!G:G,0)</f>
        <v>0</v>
      </c>
      <c r="B163" s="161" t="str">
        <f t="shared" si="2"/>
        <v>UH.VM.00077-10088</v>
      </c>
      <c r="C163" s="95">
        <f>SUM(A163:A163)</f>
        <v>0</v>
      </c>
      <c r="D163" s="95">
        <v>10088</v>
      </c>
      <c r="E163" s="95" t="s">
        <v>244</v>
      </c>
      <c r="F163" s="91" t="s">
        <v>85</v>
      </c>
      <c r="G163" s="95">
        <f>_xlfn.XLOOKUP(F163,'F U L L   S E T S  (-10%)'!T:T,'F U L L   S E T S  (-10%)'!H:H,0)+_xlfn.XLOOKUP(F163,'M A C R O S'!R:R,'M A C R O S'!G:G,0)</f>
        <v>0</v>
      </c>
      <c r="H163" s="95"/>
      <c r="I163" s="95"/>
      <c r="J163" s="90" t="s">
        <v>91</v>
      </c>
      <c r="K163" s="95">
        <f>_xlfn.XLOOKUP(J163,'F U L L   S E T S  (-10%)'!T:T,'F U L L   S E T S  (-10%)'!H:H,0)+_xlfn.XLOOKUP(J163,'M A C R O S'!R:R,'M A C R O S'!G:G,0)</f>
        <v>0</v>
      </c>
      <c r="L163" s="90" t="s">
        <v>87</v>
      </c>
      <c r="M163" s="95">
        <f>_xlfn.XLOOKUP(L163,'F U L L   S E T S  (-10%)'!T:T,'F U L L   S E T S  (-10%)'!H:H,0)+_xlfn.XLOOKUP(L163,'M A C R O S'!R:R,'M A C R O S'!G:G,0)</f>
        <v>0</v>
      </c>
    </row>
    <row r="164" spans="1:13" ht="16" x14ac:dyDescent="0.2">
      <c r="A164" s="95">
        <f>_xlfn.XLOOKUP(E164,'M A C R O S'!R:R,'M A C R O S'!G:G,0)</f>
        <v>0</v>
      </c>
      <c r="B164" s="161" t="str">
        <f t="shared" si="2"/>
        <v>UH.VM.00078-10088</v>
      </c>
      <c r="C164" s="95">
        <f>SUM(A164:A164)</f>
        <v>0</v>
      </c>
      <c r="D164" s="95">
        <v>10088</v>
      </c>
      <c r="E164" s="95" t="s">
        <v>246</v>
      </c>
      <c r="F164" s="91" t="s">
        <v>85</v>
      </c>
      <c r="G164" s="95">
        <f>_xlfn.XLOOKUP(F164,'F U L L   S E T S  (-10%)'!T:T,'F U L L   S E T S  (-10%)'!H:H,0)+_xlfn.XLOOKUP(F164,'M A C R O S'!R:R,'M A C R O S'!G:G,0)</f>
        <v>0</v>
      </c>
      <c r="H164" s="91" t="s">
        <v>89</v>
      </c>
      <c r="I164" s="95">
        <f>_xlfn.XLOOKUP(H164,'F U L L   S E T S  (-10%)'!T:T,'F U L L   S E T S  (-10%)'!H:H,0)+_xlfn.XLOOKUP(H164,'M A C R O S'!R:R,'M A C R O S'!G:G,0)</f>
        <v>0</v>
      </c>
      <c r="J164" s="95"/>
      <c r="K164" s="95"/>
      <c r="L164" s="90" t="s">
        <v>87</v>
      </c>
      <c r="M164" s="95">
        <f>_xlfn.XLOOKUP(L164,'F U L L   S E T S  (-10%)'!T:T,'F U L L   S E T S  (-10%)'!H:H,0)+_xlfn.XLOOKUP(L164,'M A C R O S'!R:R,'M A C R O S'!G:G,0)</f>
        <v>0</v>
      </c>
    </row>
    <row r="165" spans="1:13" ht="16" x14ac:dyDescent="0.2">
      <c r="A165" s="95">
        <f>_xlfn.XLOOKUP(E165,'M A C R O S'!R:R,'M A C R O S'!G:G,0)</f>
        <v>0</v>
      </c>
      <c r="B165" s="161" t="str">
        <f t="shared" si="2"/>
        <v>UH.VM.00079-10088</v>
      </c>
      <c r="C165" s="95">
        <f>SUM(A165:A165)</f>
        <v>0</v>
      </c>
      <c r="D165" s="95">
        <v>10088</v>
      </c>
      <c r="E165" s="95" t="s">
        <v>248</v>
      </c>
      <c r="F165" s="91" t="s">
        <v>85</v>
      </c>
      <c r="G165" s="95">
        <f>_xlfn.XLOOKUP(F165,'F U L L   S E T S  (-10%)'!T:T,'F U L L   S E T S  (-10%)'!H:H,0)+_xlfn.XLOOKUP(F165,'M A C R O S'!R:R,'M A C R O S'!G:G,0)</f>
        <v>0</v>
      </c>
      <c r="H165" s="91" t="s">
        <v>89</v>
      </c>
      <c r="I165" s="95">
        <f>_xlfn.XLOOKUP(H165,'F U L L   S E T S  (-10%)'!T:T,'F U L L   S E T S  (-10%)'!H:H,0)+_xlfn.XLOOKUP(H165,'M A C R O S'!R:R,'M A C R O S'!G:G,0)</f>
        <v>0</v>
      </c>
      <c r="J165" s="95"/>
      <c r="K165" s="95"/>
      <c r="L165" s="90" t="s">
        <v>87</v>
      </c>
      <c r="M165" s="95">
        <f>_xlfn.XLOOKUP(L165,'F U L L   S E T S  (-10%)'!T:T,'F U L L   S E T S  (-10%)'!H:H,0)+_xlfn.XLOOKUP(L165,'M A C R O S'!R:R,'M A C R O S'!G:G,0)</f>
        <v>0</v>
      </c>
    </row>
    <row r="166" spans="1:13" ht="16" x14ac:dyDescent="0.2">
      <c r="A166" s="95">
        <f>_xlfn.XLOOKUP(E166,'M A C R O S'!R:R,'M A C R O S'!G:G,0)</f>
        <v>0</v>
      </c>
      <c r="B166" s="161" t="str">
        <f t="shared" si="2"/>
        <v>UH.VM.00080-10088</v>
      </c>
      <c r="C166" s="95">
        <f>SUM(A166:A166)</f>
        <v>0</v>
      </c>
      <c r="D166" s="95">
        <v>10088</v>
      </c>
      <c r="E166" s="95" t="s">
        <v>250</v>
      </c>
      <c r="F166" s="91" t="s">
        <v>85</v>
      </c>
      <c r="G166" s="95">
        <f>_xlfn.XLOOKUP(F166,'F U L L   S E T S  (-10%)'!T:T,'F U L L   S E T S  (-10%)'!H:H,0)+_xlfn.XLOOKUP(F166,'M A C R O S'!R:R,'M A C R O S'!G:G,0)</f>
        <v>0</v>
      </c>
      <c r="H166" s="95"/>
      <c r="I166" s="95"/>
      <c r="J166" s="90" t="s">
        <v>91</v>
      </c>
      <c r="K166" s="95">
        <f>_xlfn.XLOOKUP(J166,'F U L L   S E T S  (-10%)'!T:T,'F U L L   S E T S  (-10%)'!H:H,0)+_xlfn.XLOOKUP(J166,'M A C R O S'!R:R,'M A C R O S'!G:G,0)</f>
        <v>0</v>
      </c>
      <c r="L166" s="90" t="s">
        <v>87</v>
      </c>
      <c r="M166" s="95">
        <f>_xlfn.XLOOKUP(L166,'F U L L   S E T S  (-10%)'!T:T,'F U L L   S E T S  (-10%)'!H:H,0)+_xlfn.XLOOKUP(L166,'M A C R O S'!R:R,'M A C R O S'!G:G,0)</f>
        <v>0</v>
      </c>
    </row>
    <row r="167" spans="1:13" ht="16" x14ac:dyDescent="0.2">
      <c r="A167" s="95">
        <f>_xlfn.XLOOKUP(E167,'M A C R O S'!R:R,'M A C R O S'!G:G,0)</f>
        <v>0</v>
      </c>
      <c r="B167" s="161" t="str">
        <f t="shared" si="2"/>
        <v>UH.VM.00081-10088</v>
      </c>
      <c r="C167" s="95">
        <f>SUM(A167:A167)</f>
        <v>0</v>
      </c>
      <c r="D167" s="95">
        <v>10088</v>
      </c>
      <c r="E167" s="95" t="s">
        <v>252</v>
      </c>
      <c r="F167" s="91" t="s">
        <v>85</v>
      </c>
      <c r="G167" s="95">
        <f>_xlfn.XLOOKUP(F167,'F U L L   S E T S  (-10%)'!T:T,'F U L L   S E T S  (-10%)'!H:H,0)+_xlfn.XLOOKUP(F167,'M A C R O S'!R:R,'M A C R O S'!G:G,0)</f>
        <v>0</v>
      </c>
      <c r="H167" s="95"/>
      <c r="I167" s="95"/>
      <c r="J167" s="90" t="s">
        <v>91</v>
      </c>
      <c r="K167" s="95">
        <f>_xlfn.XLOOKUP(J167,'F U L L   S E T S  (-10%)'!T:T,'F U L L   S E T S  (-10%)'!H:H,0)+_xlfn.XLOOKUP(J167,'M A C R O S'!R:R,'M A C R O S'!G:G,0)</f>
        <v>0</v>
      </c>
      <c r="L167" s="90" t="s">
        <v>87</v>
      </c>
      <c r="M167" s="95">
        <f>_xlfn.XLOOKUP(L167,'F U L L   S E T S  (-10%)'!T:T,'F U L L   S E T S  (-10%)'!H:H,0)+_xlfn.XLOOKUP(L167,'M A C R O S'!R:R,'M A C R O S'!G:G,0)</f>
        <v>0</v>
      </c>
    </row>
    <row r="168" spans="1:13" ht="16" x14ac:dyDescent="0.2">
      <c r="A168" s="95">
        <f>_xlfn.XLOOKUP(E168,'M A C R O S'!R:R,'M A C R O S'!G:G,0)</f>
        <v>0</v>
      </c>
      <c r="B168" s="161" t="str">
        <f t="shared" si="2"/>
        <v>UH.VM.00082-10088</v>
      </c>
      <c r="C168" s="95">
        <f>SUM(A168:A168)</f>
        <v>0</v>
      </c>
      <c r="D168" s="95">
        <v>10088</v>
      </c>
      <c r="E168" s="95" t="s">
        <v>254</v>
      </c>
      <c r="F168" s="91" t="s">
        <v>85</v>
      </c>
      <c r="G168" s="95">
        <f>_xlfn.XLOOKUP(F168,'F U L L   S E T S  (-10%)'!T:T,'F U L L   S E T S  (-10%)'!H:H,0)+_xlfn.XLOOKUP(F168,'M A C R O S'!R:R,'M A C R O S'!G:G,0)</f>
        <v>0</v>
      </c>
      <c r="H168" s="91" t="s">
        <v>89</v>
      </c>
      <c r="I168" s="95">
        <f>_xlfn.XLOOKUP(H168,'F U L L   S E T S  (-10%)'!T:T,'F U L L   S E T S  (-10%)'!H:H,0)+_xlfn.XLOOKUP(H168,'M A C R O S'!R:R,'M A C R O S'!G:G,0)</f>
        <v>0</v>
      </c>
      <c r="J168" s="95"/>
      <c r="K168" s="95"/>
      <c r="L168" s="90" t="s">
        <v>87</v>
      </c>
      <c r="M168" s="95">
        <f>_xlfn.XLOOKUP(L168,'F U L L   S E T S  (-10%)'!T:T,'F U L L   S E T S  (-10%)'!H:H,0)+_xlfn.XLOOKUP(L168,'M A C R O S'!R:R,'M A C R O S'!G:G,0)</f>
        <v>0</v>
      </c>
    </row>
    <row r="169" spans="1:13" ht="16" x14ac:dyDescent="0.2">
      <c r="A169" s="95">
        <f>_xlfn.XLOOKUP(E169,'M A C R O S'!R:R,'M A C R O S'!G:G,0)</f>
        <v>0</v>
      </c>
      <c r="B169" s="161" t="str">
        <f t="shared" si="2"/>
        <v>UH.VM.00083-10088</v>
      </c>
      <c r="C169" s="95">
        <f>SUM(A169:A169)</f>
        <v>0</v>
      </c>
      <c r="D169" s="95">
        <v>10088</v>
      </c>
      <c r="E169" s="95" t="s">
        <v>256</v>
      </c>
      <c r="F169" s="91" t="s">
        <v>85</v>
      </c>
      <c r="G169" s="95">
        <f>_xlfn.XLOOKUP(F169,'F U L L   S E T S  (-10%)'!T:T,'F U L L   S E T S  (-10%)'!H:H,0)+_xlfn.XLOOKUP(F169,'M A C R O S'!R:R,'M A C R O S'!G:G,0)</f>
        <v>0</v>
      </c>
      <c r="H169" s="95"/>
      <c r="I169" s="95"/>
      <c r="J169" s="90" t="s">
        <v>91</v>
      </c>
      <c r="K169" s="95">
        <f>_xlfn.XLOOKUP(J169,'F U L L   S E T S  (-10%)'!T:T,'F U L L   S E T S  (-10%)'!H:H,0)+_xlfn.XLOOKUP(J169,'M A C R O S'!R:R,'M A C R O S'!G:G,0)</f>
        <v>0</v>
      </c>
      <c r="L169" s="90" t="s">
        <v>87</v>
      </c>
      <c r="M169" s="95">
        <f>_xlfn.XLOOKUP(L169,'F U L L   S E T S  (-10%)'!T:T,'F U L L   S E T S  (-10%)'!H:H,0)+_xlfn.XLOOKUP(L169,'M A C R O S'!R:R,'M A C R O S'!G:G,0)</f>
        <v>0</v>
      </c>
    </row>
    <row r="170" spans="1:13" ht="16" x14ac:dyDescent="0.2">
      <c r="A170" s="161">
        <f>_xlfn.XLOOKUP(E170,'M A C R O S'!R:R,'M A C R O S'!H:H,0)</f>
        <v>0</v>
      </c>
      <c r="B170" s="161" t="str">
        <f t="shared" si="2"/>
        <v>UH.VM.00084-10130</v>
      </c>
      <c r="C170" s="161">
        <f>SUM(A170:A170)</f>
        <v>0</v>
      </c>
      <c r="D170" s="161">
        <v>10130</v>
      </c>
      <c r="E170" s="161" t="s">
        <v>171</v>
      </c>
      <c r="F170" s="91" t="s">
        <v>77</v>
      </c>
      <c r="G170" s="95">
        <f>_xlfn.XLOOKUP(F170,'F U L L   S E T S  (-10%)'!T:T,'F U L L   S E T S  (-10%)'!I:I,0)+_xlfn.XLOOKUP(F170,'M A C R O S'!R:R,'M A C R O S'!H:H,0)</f>
        <v>0</v>
      </c>
      <c r="H170" s="91" t="s">
        <v>81</v>
      </c>
      <c r="I170" s="95">
        <f>_xlfn.XLOOKUP(H170,'F U L L   S E T S  (-10%)'!T:T,'F U L L   S E T S  (-10%)'!I:I,0)+_xlfn.XLOOKUP(H170,'M A C R O S'!R:R,'M A C R O S'!H:H,0)</f>
        <v>0</v>
      </c>
      <c r="J170" s="95"/>
      <c r="K170" s="95"/>
      <c r="L170" s="91" t="s">
        <v>79</v>
      </c>
      <c r="M170" s="95">
        <f>_xlfn.XLOOKUP(L170,'F U L L   S E T S  (-10%)'!T:T,'F U L L   S E T S  (-10%)'!I:I,0)+_xlfn.XLOOKUP(L170,'M A C R O S'!R:R,'M A C R O S'!H:H,0)</f>
        <v>0</v>
      </c>
    </row>
    <row r="171" spans="1:13" ht="16" x14ac:dyDescent="0.2">
      <c r="A171" s="95">
        <f>_xlfn.XLOOKUP(E171,'M A C R O S'!R:R,'M A C R O S'!H:H,0)</f>
        <v>0</v>
      </c>
      <c r="B171" s="161" t="str">
        <f t="shared" si="2"/>
        <v>UH.VM.00085-10130</v>
      </c>
      <c r="C171" s="95">
        <f>SUM(A171:A171)</f>
        <v>0</v>
      </c>
      <c r="D171" s="95">
        <v>10130</v>
      </c>
      <c r="E171" s="95" t="s">
        <v>173</v>
      </c>
      <c r="F171" s="91" t="s">
        <v>77</v>
      </c>
      <c r="G171" s="95">
        <f>_xlfn.XLOOKUP(F171,'F U L L   S E T S  (-10%)'!T:T,'F U L L   S E T S  (-10%)'!I:I,0)+_xlfn.XLOOKUP(F171,'M A C R O S'!R:R,'M A C R O S'!H:H,0)</f>
        <v>0</v>
      </c>
      <c r="H171" s="95"/>
      <c r="I171" s="95"/>
      <c r="J171" s="91" t="s">
        <v>83</v>
      </c>
      <c r="K171" s="95">
        <f>_xlfn.XLOOKUP(J171,'F U L L   S E T S  (-10%)'!T:T,'F U L L   S E T S  (-10%)'!I:I,0)+_xlfn.XLOOKUP(J171,'M A C R O S'!R:R,'M A C R O S'!H:H,0)</f>
        <v>0</v>
      </c>
      <c r="L171" s="91" t="s">
        <v>79</v>
      </c>
      <c r="M171" s="95">
        <f>_xlfn.XLOOKUP(L171,'F U L L   S E T S  (-10%)'!T:T,'F U L L   S E T S  (-10%)'!I:I,0)+_xlfn.XLOOKUP(L171,'M A C R O S'!R:R,'M A C R O S'!H:H,0)</f>
        <v>0</v>
      </c>
    </row>
    <row r="172" spans="1:13" ht="16" x14ac:dyDescent="0.2">
      <c r="A172" s="95">
        <f>_xlfn.XLOOKUP(E172,'M A C R O S'!R:R,'M A C R O S'!H:H,0)</f>
        <v>0</v>
      </c>
      <c r="B172" s="161" t="str">
        <f t="shared" si="2"/>
        <v>UH.VM.00086-10130</v>
      </c>
      <c r="C172" s="95">
        <f>SUM(A172:A172)</f>
        <v>0</v>
      </c>
      <c r="D172" s="95">
        <v>10130</v>
      </c>
      <c r="E172" s="95" t="s">
        <v>175</v>
      </c>
      <c r="F172" s="91" t="s">
        <v>77</v>
      </c>
      <c r="G172" s="95">
        <f>_xlfn.XLOOKUP(F172,'F U L L   S E T S  (-10%)'!T:T,'F U L L   S E T S  (-10%)'!I:I,0)+_xlfn.XLOOKUP(F172,'M A C R O S'!R:R,'M A C R O S'!H:H,0)</f>
        <v>0</v>
      </c>
      <c r="H172" s="91" t="s">
        <v>81</v>
      </c>
      <c r="I172" s="95">
        <f>_xlfn.XLOOKUP(H172,'F U L L   S E T S  (-10%)'!T:T,'F U L L   S E T S  (-10%)'!I:I,0)+_xlfn.XLOOKUP(H172,'M A C R O S'!R:R,'M A C R O S'!H:H,0)</f>
        <v>0</v>
      </c>
      <c r="J172" s="95"/>
      <c r="K172" s="95"/>
      <c r="L172" s="91" t="s">
        <v>79</v>
      </c>
      <c r="M172" s="95">
        <f>_xlfn.XLOOKUP(L172,'F U L L   S E T S  (-10%)'!T:T,'F U L L   S E T S  (-10%)'!I:I,0)+_xlfn.XLOOKUP(L172,'M A C R O S'!R:R,'M A C R O S'!H:H,0)</f>
        <v>0</v>
      </c>
    </row>
    <row r="173" spans="1:13" ht="16" x14ac:dyDescent="0.2">
      <c r="A173" s="95">
        <f>_xlfn.XLOOKUP(E173,'M A C R O S'!R:R,'M A C R O S'!H:H,0)</f>
        <v>0</v>
      </c>
      <c r="B173" s="161" t="str">
        <f t="shared" si="2"/>
        <v>UH.VM.00087-10130</v>
      </c>
      <c r="C173" s="95">
        <f>SUM(A173:A173)</f>
        <v>0</v>
      </c>
      <c r="D173" s="95">
        <v>10130</v>
      </c>
      <c r="E173" s="95" t="s">
        <v>177</v>
      </c>
      <c r="F173" s="91" t="s">
        <v>77</v>
      </c>
      <c r="G173" s="95">
        <f>_xlfn.XLOOKUP(F173,'F U L L   S E T S  (-10%)'!T:T,'F U L L   S E T S  (-10%)'!I:I,0)+_xlfn.XLOOKUP(F173,'M A C R O S'!R:R,'M A C R O S'!H:H,0)</f>
        <v>0</v>
      </c>
      <c r="H173" s="91" t="s">
        <v>81</v>
      </c>
      <c r="I173" s="95">
        <f>_xlfn.XLOOKUP(H173,'F U L L   S E T S  (-10%)'!T:T,'F U L L   S E T S  (-10%)'!I:I,0)+_xlfn.XLOOKUP(H173,'M A C R O S'!R:R,'M A C R O S'!H:H,0)</f>
        <v>0</v>
      </c>
      <c r="J173" s="95"/>
      <c r="K173" s="95"/>
      <c r="L173" s="91" t="s">
        <v>79</v>
      </c>
      <c r="M173" s="95">
        <f>_xlfn.XLOOKUP(L173,'F U L L   S E T S  (-10%)'!T:T,'F U L L   S E T S  (-10%)'!I:I,0)+_xlfn.XLOOKUP(L173,'M A C R O S'!R:R,'M A C R O S'!H:H,0)</f>
        <v>0</v>
      </c>
    </row>
    <row r="174" spans="1:13" ht="16" x14ac:dyDescent="0.2">
      <c r="A174" s="95">
        <f>_xlfn.XLOOKUP(E174,'M A C R O S'!R:R,'M A C R O S'!H:H,0)</f>
        <v>0</v>
      </c>
      <c r="B174" s="161" t="str">
        <f t="shared" si="2"/>
        <v>UH.VM.00088-10130</v>
      </c>
      <c r="C174" s="95">
        <f>SUM(A174:A174)</f>
        <v>0</v>
      </c>
      <c r="D174" s="95">
        <v>10130</v>
      </c>
      <c r="E174" s="95" t="s">
        <v>179</v>
      </c>
      <c r="F174" s="91" t="s">
        <v>77</v>
      </c>
      <c r="G174" s="95">
        <f>_xlfn.XLOOKUP(F174,'F U L L   S E T S  (-10%)'!T:T,'F U L L   S E T S  (-10%)'!I:I,0)+_xlfn.XLOOKUP(F174,'M A C R O S'!R:R,'M A C R O S'!H:H,0)</f>
        <v>0</v>
      </c>
      <c r="H174" s="95"/>
      <c r="I174" s="95"/>
      <c r="J174" s="91" t="s">
        <v>83</v>
      </c>
      <c r="K174" s="95">
        <f>_xlfn.XLOOKUP(J174,'F U L L   S E T S  (-10%)'!T:T,'F U L L   S E T S  (-10%)'!I:I,0)+_xlfn.XLOOKUP(J174,'M A C R O S'!R:R,'M A C R O S'!H:H,0)</f>
        <v>0</v>
      </c>
      <c r="L174" s="91" t="s">
        <v>79</v>
      </c>
      <c r="M174" s="95">
        <f>_xlfn.XLOOKUP(L174,'F U L L   S E T S  (-10%)'!T:T,'F U L L   S E T S  (-10%)'!I:I,0)+_xlfn.XLOOKUP(L174,'M A C R O S'!R:R,'M A C R O S'!H:H,0)</f>
        <v>0</v>
      </c>
    </row>
    <row r="175" spans="1:13" ht="16" x14ac:dyDescent="0.2">
      <c r="A175" s="95">
        <f>_xlfn.XLOOKUP(E175,'M A C R O S'!R:R,'M A C R O S'!H:H,0)</f>
        <v>0</v>
      </c>
      <c r="B175" s="161" t="str">
        <f t="shared" si="2"/>
        <v>UH.VM.00089-10130</v>
      </c>
      <c r="C175" s="95">
        <f>SUM(A175:A175)</f>
        <v>0</v>
      </c>
      <c r="D175" s="95">
        <v>10130</v>
      </c>
      <c r="E175" s="95" t="s">
        <v>181</v>
      </c>
      <c r="F175" s="91" t="s">
        <v>77</v>
      </c>
      <c r="G175" s="95">
        <f>_xlfn.XLOOKUP(F175,'F U L L   S E T S  (-10%)'!T:T,'F U L L   S E T S  (-10%)'!I:I,0)+_xlfn.XLOOKUP(F175,'M A C R O S'!R:R,'M A C R O S'!H:H,0)</f>
        <v>0</v>
      </c>
      <c r="H175" s="95"/>
      <c r="I175" s="95"/>
      <c r="J175" s="91" t="s">
        <v>83</v>
      </c>
      <c r="K175" s="95">
        <f>_xlfn.XLOOKUP(J175,'F U L L   S E T S  (-10%)'!T:T,'F U L L   S E T S  (-10%)'!I:I,0)+_xlfn.XLOOKUP(J175,'M A C R O S'!R:R,'M A C R O S'!H:H,0)</f>
        <v>0</v>
      </c>
      <c r="L175" s="91" t="s">
        <v>79</v>
      </c>
      <c r="M175" s="95">
        <f>_xlfn.XLOOKUP(L175,'F U L L   S E T S  (-10%)'!T:T,'F U L L   S E T S  (-10%)'!I:I,0)+_xlfn.XLOOKUP(L175,'M A C R O S'!R:R,'M A C R O S'!H:H,0)</f>
        <v>0</v>
      </c>
    </row>
    <row r="176" spans="1:13" ht="16" x14ac:dyDescent="0.2">
      <c r="A176" s="95">
        <f>_xlfn.XLOOKUP(E176,'M A C R O S'!R:R,'M A C R O S'!H:H,0)</f>
        <v>0</v>
      </c>
      <c r="B176" s="161" t="str">
        <f t="shared" si="2"/>
        <v>UH.VM.00090-10130</v>
      </c>
      <c r="C176" s="95">
        <f>SUM(A176:A176)</f>
        <v>0</v>
      </c>
      <c r="D176" s="95">
        <v>10130</v>
      </c>
      <c r="E176" s="95" t="s">
        <v>183</v>
      </c>
      <c r="F176" s="91" t="s">
        <v>77</v>
      </c>
      <c r="G176" s="95">
        <f>_xlfn.XLOOKUP(F176,'F U L L   S E T S  (-10%)'!T:T,'F U L L   S E T S  (-10%)'!I:I,0)+_xlfn.XLOOKUP(F176,'M A C R O S'!R:R,'M A C R O S'!H:H,0)</f>
        <v>0</v>
      </c>
      <c r="H176" s="91" t="s">
        <v>81</v>
      </c>
      <c r="I176" s="95">
        <f>_xlfn.XLOOKUP(H176,'F U L L   S E T S  (-10%)'!T:T,'F U L L   S E T S  (-10%)'!I:I,0)+_xlfn.XLOOKUP(H176,'M A C R O S'!R:R,'M A C R O S'!H:H,0)</f>
        <v>0</v>
      </c>
      <c r="J176" s="95"/>
      <c r="K176" s="95"/>
      <c r="L176" s="91" t="s">
        <v>79</v>
      </c>
      <c r="M176" s="95">
        <f>_xlfn.XLOOKUP(L176,'F U L L   S E T S  (-10%)'!T:T,'F U L L   S E T S  (-10%)'!I:I,0)+_xlfn.XLOOKUP(L176,'M A C R O S'!R:R,'M A C R O S'!H:H,0)</f>
        <v>0</v>
      </c>
    </row>
    <row r="177" spans="1:13" ht="16" x14ac:dyDescent="0.2">
      <c r="A177" s="95">
        <f>_xlfn.XLOOKUP(E177,'M A C R O S'!R:R,'M A C R O S'!H:H,0)</f>
        <v>0</v>
      </c>
      <c r="B177" s="161" t="str">
        <f t="shared" si="2"/>
        <v>UH.VM.00091-10130</v>
      </c>
      <c r="C177" s="95">
        <f>SUM(A177:A177)</f>
        <v>0</v>
      </c>
      <c r="D177" s="95">
        <v>10130</v>
      </c>
      <c r="E177" s="95" t="s">
        <v>185</v>
      </c>
      <c r="F177" s="91" t="s">
        <v>77</v>
      </c>
      <c r="G177" s="95">
        <f>_xlfn.XLOOKUP(F177,'F U L L   S E T S  (-10%)'!T:T,'F U L L   S E T S  (-10%)'!I:I,0)+_xlfn.XLOOKUP(F177,'M A C R O S'!R:R,'M A C R O S'!H:H,0)</f>
        <v>0</v>
      </c>
      <c r="H177" s="91" t="s">
        <v>81</v>
      </c>
      <c r="I177" s="95">
        <f>_xlfn.XLOOKUP(H177,'F U L L   S E T S  (-10%)'!T:T,'F U L L   S E T S  (-10%)'!I:I,0)+_xlfn.XLOOKUP(H177,'M A C R O S'!R:R,'M A C R O S'!H:H,0)</f>
        <v>0</v>
      </c>
      <c r="J177" s="95"/>
      <c r="K177" s="95"/>
      <c r="L177" s="91" t="s">
        <v>79</v>
      </c>
      <c r="M177" s="95">
        <f>_xlfn.XLOOKUP(L177,'F U L L   S E T S  (-10%)'!T:T,'F U L L   S E T S  (-10%)'!I:I,0)+_xlfn.XLOOKUP(L177,'M A C R O S'!R:R,'M A C R O S'!H:H,0)</f>
        <v>0</v>
      </c>
    </row>
    <row r="178" spans="1:13" ht="16" x14ac:dyDescent="0.2">
      <c r="A178" s="95">
        <f>_xlfn.XLOOKUP(E178,'M A C R O S'!R:R,'M A C R O S'!H:H,0)</f>
        <v>0</v>
      </c>
      <c r="B178" s="161" t="str">
        <f t="shared" si="2"/>
        <v>UH.VM.00092-10130</v>
      </c>
      <c r="C178" s="95">
        <f>SUM(A178:A178)</f>
        <v>0</v>
      </c>
      <c r="D178" s="95">
        <v>10130</v>
      </c>
      <c r="E178" s="95" t="s">
        <v>187</v>
      </c>
      <c r="F178" s="91" t="s">
        <v>77</v>
      </c>
      <c r="G178" s="95">
        <f>_xlfn.XLOOKUP(F178,'F U L L   S E T S  (-10%)'!T:T,'F U L L   S E T S  (-10%)'!I:I,0)+_xlfn.XLOOKUP(F178,'M A C R O S'!R:R,'M A C R O S'!H:H,0)</f>
        <v>0</v>
      </c>
      <c r="H178" s="95"/>
      <c r="I178" s="95"/>
      <c r="J178" s="91" t="s">
        <v>83</v>
      </c>
      <c r="K178" s="95">
        <f>_xlfn.XLOOKUP(J178,'F U L L   S E T S  (-10%)'!T:T,'F U L L   S E T S  (-10%)'!I:I,0)+_xlfn.XLOOKUP(J178,'M A C R O S'!R:R,'M A C R O S'!H:H,0)</f>
        <v>0</v>
      </c>
      <c r="L178" s="91" t="s">
        <v>79</v>
      </c>
      <c r="M178" s="95">
        <f>_xlfn.XLOOKUP(L178,'F U L L   S E T S  (-10%)'!T:T,'F U L L   S E T S  (-10%)'!I:I,0)+_xlfn.XLOOKUP(L178,'M A C R O S'!R:R,'M A C R O S'!H:H,0)</f>
        <v>0</v>
      </c>
    </row>
    <row r="179" spans="1:13" ht="16" x14ac:dyDescent="0.2">
      <c r="A179" s="95">
        <f>_xlfn.XLOOKUP(E179,'M A C R O S'!R:R,'M A C R O S'!H:H,0)</f>
        <v>0</v>
      </c>
      <c r="B179" s="161" t="str">
        <f t="shared" si="2"/>
        <v>UH.VM.00093-10130</v>
      </c>
      <c r="C179" s="95">
        <f>SUM(A179:A179)</f>
        <v>0</v>
      </c>
      <c r="D179" s="95">
        <v>10130</v>
      </c>
      <c r="E179" s="95" t="s">
        <v>189</v>
      </c>
      <c r="F179" s="91" t="s">
        <v>77</v>
      </c>
      <c r="G179" s="95">
        <f>_xlfn.XLOOKUP(F179,'F U L L   S E T S  (-10%)'!T:T,'F U L L   S E T S  (-10%)'!I:I,0)+_xlfn.XLOOKUP(F179,'M A C R O S'!R:R,'M A C R O S'!H:H,0)</f>
        <v>0</v>
      </c>
      <c r="H179" s="91" t="s">
        <v>81</v>
      </c>
      <c r="I179" s="95">
        <f>_xlfn.XLOOKUP(H179,'F U L L   S E T S  (-10%)'!T:T,'F U L L   S E T S  (-10%)'!I:I,0)+_xlfn.XLOOKUP(H179,'M A C R O S'!R:R,'M A C R O S'!H:H,0)</f>
        <v>0</v>
      </c>
      <c r="J179" s="95"/>
      <c r="K179" s="95"/>
      <c r="L179" s="91" t="s">
        <v>79</v>
      </c>
      <c r="M179" s="95">
        <f>_xlfn.XLOOKUP(L179,'F U L L   S E T S  (-10%)'!T:T,'F U L L   S E T S  (-10%)'!I:I,0)+_xlfn.XLOOKUP(L179,'M A C R O S'!R:R,'M A C R O S'!H:H,0)</f>
        <v>0</v>
      </c>
    </row>
    <row r="180" spans="1:13" ht="16" x14ac:dyDescent="0.2">
      <c r="A180" s="95">
        <f>_xlfn.XLOOKUP(E180,'M A C R O S'!R:R,'M A C R O S'!H:H,0)</f>
        <v>0</v>
      </c>
      <c r="B180" s="161" t="str">
        <f t="shared" si="2"/>
        <v>UH.VM.00094-10130</v>
      </c>
      <c r="C180" s="95">
        <f>SUM(A180:A180)</f>
        <v>0</v>
      </c>
      <c r="D180" s="95">
        <v>10130</v>
      </c>
      <c r="E180" s="95" t="s">
        <v>191</v>
      </c>
      <c r="F180" s="91" t="s">
        <v>77</v>
      </c>
      <c r="G180" s="95">
        <f>_xlfn.XLOOKUP(F180,'F U L L   S E T S  (-10%)'!T:T,'F U L L   S E T S  (-10%)'!I:I,0)+_xlfn.XLOOKUP(F180,'M A C R O S'!R:R,'M A C R O S'!H:H,0)</f>
        <v>0</v>
      </c>
      <c r="H180" s="91" t="s">
        <v>81</v>
      </c>
      <c r="I180" s="95">
        <f>_xlfn.XLOOKUP(H180,'F U L L   S E T S  (-10%)'!T:T,'F U L L   S E T S  (-10%)'!I:I,0)+_xlfn.XLOOKUP(H180,'M A C R O S'!R:R,'M A C R O S'!H:H,0)</f>
        <v>0</v>
      </c>
      <c r="J180" s="95"/>
      <c r="K180" s="95"/>
      <c r="L180" s="91" t="s">
        <v>79</v>
      </c>
      <c r="M180" s="95">
        <f>_xlfn.XLOOKUP(L180,'F U L L   S E T S  (-10%)'!T:T,'F U L L   S E T S  (-10%)'!I:I,0)+_xlfn.XLOOKUP(L180,'M A C R O S'!R:R,'M A C R O S'!H:H,0)</f>
        <v>0</v>
      </c>
    </row>
    <row r="181" spans="1:13" ht="16" x14ac:dyDescent="0.2">
      <c r="A181" s="95">
        <f>_xlfn.XLOOKUP(E181,'M A C R O S'!R:R,'M A C R O S'!H:H,0)</f>
        <v>0</v>
      </c>
      <c r="B181" s="161" t="str">
        <f t="shared" si="2"/>
        <v>UH.VM.00095-10130</v>
      </c>
      <c r="C181" s="95">
        <f>SUM(A181:A181)</f>
        <v>0</v>
      </c>
      <c r="D181" s="95">
        <v>10130</v>
      </c>
      <c r="E181" s="95" t="s">
        <v>193</v>
      </c>
      <c r="F181" s="91" t="s">
        <v>77</v>
      </c>
      <c r="G181" s="95">
        <f>_xlfn.XLOOKUP(F181,'F U L L   S E T S  (-10%)'!T:T,'F U L L   S E T S  (-10%)'!I:I,0)+_xlfn.XLOOKUP(F181,'M A C R O S'!R:R,'M A C R O S'!H:H,0)</f>
        <v>0</v>
      </c>
      <c r="H181" s="91" t="s">
        <v>81</v>
      </c>
      <c r="I181" s="95">
        <f>_xlfn.XLOOKUP(H181,'F U L L   S E T S  (-10%)'!T:T,'F U L L   S E T S  (-10%)'!I:I,0)+_xlfn.XLOOKUP(H181,'M A C R O S'!R:R,'M A C R O S'!H:H,0)</f>
        <v>0</v>
      </c>
      <c r="J181" s="95"/>
      <c r="K181" s="95"/>
      <c r="L181" s="91" t="s">
        <v>79</v>
      </c>
      <c r="M181" s="95">
        <f>_xlfn.XLOOKUP(L181,'F U L L   S E T S  (-10%)'!T:T,'F U L L   S E T S  (-10%)'!I:I,0)+_xlfn.XLOOKUP(L181,'M A C R O S'!R:R,'M A C R O S'!H:H,0)</f>
        <v>0</v>
      </c>
    </row>
    <row r="182" spans="1:13" ht="16" x14ac:dyDescent="0.2">
      <c r="A182" s="95">
        <f>_xlfn.XLOOKUP(E182,'M A C R O S'!R:R,'M A C R O S'!H:H,0)</f>
        <v>0</v>
      </c>
      <c r="B182" s="161" t="str">
        <f t="shared" si="2"/>
        <v>UH.VM.00096-10130</v>
      </c>
      <c r="C182" s="95">
        <f>SUM(A182:A182)</f>
        <v>0</v>
      </c>
      <c r="D182" s="95">
        <v>10130</v>
      </c>
      <c r="E182" s="95" t="s">
        <v>195</v>
      </c>
      <c r="F182" s="91" t="s">
        <v>77</v>
      </c>
      <c r="G182" s="95">
        <f>_xlfn.XLOOKUP(F182,'F U L L   S E T S  (-10%)'!T:T,'F U L L   S E T S  (-10%)'!I:I,0)+_xlfn.XLOOKUP(F182,'M A C R O S'!R:R,'M A C R O S'!H:H,0)</f>
        <v>0</v>
      </c>
      <c r="H182" s="91" t="s">
        <v>81</v>
      </c>
      <c r="I182" s="95">
        <f>_xlfn.XLOOKUP(H182,'F U L L   S E T S  (-10%)'!T:T,'F U L L   S E T S  (-10%)'!I:I,0)+_xlfn.XLOOKUP(H182,'M A C R O S'!R:R,'M A C R O S'!H:H,0)</f>
        <v>0</v>
      </c>
      <c r="J182" s="95"/>
      <c r="K182" s="95"/>
      <c r="L182" s="91" t="s">
        <v>79</v>
      </c>
      <c r="M182" s="95">
        <f>_xlfn.XLOOKUP(L182,'F U L L   S E T S  (-10%)'!T:T,'F U L L   S E T S  (-10%)'!I:I,0)+_xlfn.XLOOKUP(L182,'M A C R O S'!R:R,'M A C R O S'!H:H,0)</f>
        <v>0</v>
      </c>
    </row>
    <row r="183" spans="1:13" ht="16" x14ac:dyDescent="0.2">
      <c r="A183" s="95">
        <f>_xlfn.XLOOKUP(E183,'M A C R O S'!R:R,'M A C R O S'!H:H,0)</f>
        <v>0</v>
      </c>
      <c r="B183" s="161" t="str">
        <f t="shared" si="2"/>
        <v>UH.VM.00097-10130</v>
      </c>
      <c r="C183" s="95">
        <f>SUM(A183:A183)</f>
        <v>0</v>
      </c>
      <c r="D183" s="95">
        <v>10130</v>
      </c>
      <c r="E183" s="95" t="s">
        <v>197</v>
      </c>
      <c r="F183" s="91" t="s">
        <v>77</v>
      </c>
      <c r="G183" s="95">
        <f>_xlfn.XLOOKUP(F183,'F U L L   S E T S  (-10%)'!T:T,'F U L L   S E T S  (-10%)'!I:I,0)+_xlfn.XLOOKUP(F183,'M A C R O S'!R:R,'M A C R O S'!H:H,0)</f>
        <v>0</v>
      </c>
      <c r="H183" s="95"/>
      <c r="I183" s="95"/>
      <c r="J183" s="91" t="s">
        <v>83</v>
      </c>
      <c r="K183" s="95">
        <f>_xlfn.XLOOKUP(J183,'F U L L   S E T S  (-10%)'!T:T,'F U L L   S E T S  (-10%)'!I:I,0)+_xlfn.XLOOKUP(J183,'M A C R O S'!R:R,'M A C R O S'!H:H,0)</f>
        <v>0</v>
      </c>
      <c r="L183" s="91" t="s">
        <v>79</v>
      </c>
      <c r="M183" s="95">
        <f>_xlfn.XLOOKUP(L183,'F U L L   S E T S  (-10%)'!T:T,'F U L L   S E T S  (-10%)'!I:I,0)+_xlfn.XLOOKUP(L183,'M A C R O S'!R:R,'M A C R O S'!H:H,0)</f>
        <v>0</v>
      </c>
    </row>
    <row r="184" spans="1:13" ht="16" x14ac:dyDescent="0.2">
      <c r="A184" s="95">
        <f>_xlfn.XLOOKUP(E184,'M A C R O S'!R:R,'M A C R O S'!H:H,0)</f>
        <v>0</v>
      </c>
      <c r="B184" s="161" t="str">
        <f t="shared" si="2"/>
        <v>UH.VM.00098-10130</v>
      </c>
      <c r="C184" s="95">
        <f>SUM(A184:A184)</f>
        <v>0</v>
      </c>
      <c r="D184" s="95">
        <v>10130</v>
      </c>
      <c r="E184" s="95" t="s">
        <v>199</v>
      </c>
      <c r="F184" s="91" t="s">
        <v>77</v>
      </c>
      <c r="G184" s="95">
        <f>_xlfn.XLOOKUP(F184,'F U L L   S E T S  (-10%)'!T:T,'F U L L   S E T S  (-10%)'!I:I,0)+_xlfn.XLOOKUP(F184,'M A C R O S'!R:R,'M A C R O S'!H:H,0)</f>
        <v>0</v>
      </c>
      <c r="H184" s="95"/>
      <c r="I184" s="95"/>
      <c r="J184" s="91" t="s">
        <v>83</v>
      </c>
      <c r="K184" s="95">
        <f>_xlfn.XLOOKUP(J184,'F U L L   S E T S  (-10%)'!T:T,'F U L L   S E T S  (-10%)'!I:I,0)+_xlfn.XLOOKUP(J184,'M A C R O S'!R:R,'M A C R O S'!H:H,0)</f>
        <v>0</v>
      </c>
      <c r="L184" s="91" t="s">
        <v>79</v>
      </c>
      <c r="M184" s="95">
        <f>_xlfn.XLOOKUP(L184,'F U L L   S E T S  (-10%)'!T:T,'F U L L   S E T S  (-10%)'!I:I,0)+_xlfn.XLOOKUP(L184,'M A C R O S'!R:R,'M A C R O S'!H:H,0)</f>
        <v>0</v>
      </c>
    </row>
    <row r="185" spans="1:13" ht="16" x14ac:dyDescent="0.2">
      <c r="A185" s="95">
        <f>_xlfn.XLOOKUP(E185,'M A C R O S'!R:R,'M A C R O S'!H:H,0)</f>
        <v>0</v>
      </c>
      <c r="B185" s="161" t="str">
        <f t="shared" si="2"/>
        <v>UH.VM.00099-10130</v>
      </c>
      <c r="C185" s="95">
        <f>SUM(A185:A185)</f>
        <v>0</v>
      </c>
      <c r="D185" s="95">
        <v>10130</v>
      </c>
      <c r="E185" s="95" t="s">
        <v>201</v>
      </c>
      <c r="F185" s="91" t="s">
        <v>77</v>
      </c>
      <c r="G185" s="95">
        <f>_xlfn.XLOOKUP(F185,'F U L L   S E T S  (-10%)'!T:T,'F U L L   S E T S  (-10%)'!I:I,0)+_xlfn.XLOOKUP(F185,'M A C R O S'!R:R,'M A C R O S'!H:H,0)</f>
        <v>0</v>
      </c>
      <c r="H185" s="91" t="s">
        <v>81</v>
      </c>
      <c r="I185" s="95">
        <f>_xlfn.XLOOKUP(H185,'F U L L   S E T S  (-10%)'!T:T,'F U L L   S E T S  (-10%)'!I:I,0)+_xlfn.XLOOKUP(H185,'M A C R O S'!R:R,'M A C R O S'!H:H,0)</f>
        <v>0</v>
      </c>
      <c r="J185" s="95"/>
      <c r="K185" s="95"/>
      <c r="L185" s="91" t="s">
        <v>79</v>
      </c>
      <c r="M185" s="95">
        <f>_xlfn.XLOOKUP(L185,'F U L L   S E T S  (-10%)'!T:T,'F U L L   S E T S  (-10%)'!I:I,0)+_xlfn.XLOOKUP(L185,'M A C R O S'!R:R,'M A C R O S'!H:H,0)</f>
        <v>0</v>
      </c>
    </row>
    <row r="186" spans="1:13" ht="16" x14ac:dyDescent="0.2">
      <c r="A186" s="95">
        <f>_xlfn.XLOOKUP(E186,'M A C R O S'!R:R,'M A C R O S'!H:H,0)</f>
        <v>0</v>
      </c>
      <c r="B186" s="161" t="str">
        <f t="shared" si="2"/>
        <v>UH.VM.00100-10130</v>
      </c>
      <c r="C186" s="95">
        <f>SUM(A186:A186)</f>
        <v>0</v>
      </c>
      <c r="D186" s="95">
        <v>10130</v>
      </c>
      <c r="E186" s="95" t="s">
        <v>203</v>
      </c>
      <c r="F186" s="91" t="s">
        <v>77</v>
      </c>
      <c r="G186" s="95">
        <f>_xlfn.XLOOKUP(F186,'F U L L   S E T S  (-10%)'!T:T,'F U L L   S E T S  (-10%)'!I:I,0)+_xlfn.XLOOKUP(F186,'M A C R O S'!R:R,'M A C R O S'!H:H,0)</f>
        <v>0</v>
      </c>
      <c r="H186" s="91" t="s">
        <v>81</v>
      </c>
      <c r="I186" s="95">
        <f>_xlfn.XLOOKUP(H186,'F U L L   S E T S  (-10%)'!T:T,'F U L L   S E T S  (-10%)'!I:I,0)+_xlfn.XLOOKUP(H186,'M A C R O S'!R:R,'M A C R O S'!H:H,0)</f>
        <v>0</v>
      </c>
      <c r="J186" s="95"/>
      <c r="K186" s="95"/>
      <c r="L186" s="91" t="s">
        <v>79</v>
      </c>
      <c r="M186" s="95">
        <f>_xlfn.XLOOKUP(L186,'F U L L   S E T S  (-10%)'!T:T,'F U L L   S E T S  (-10%)'!I:I,0)+_xlfn.XLOOKUP(L186,'M A C R O S'!R:R,'M A C R O S'!H:H,0)</f>
        <v>0</v>
      </c>
    </row>
    <row r="187" spans="1:13" ht="16" x14ac:dyDescent="0.2">
      <c r="A187" s="95">
        <f>_xlfn.XLOOKUP(E187,'M A C R O S'!R:R,'M A C R O S'!H:H,0)</f>
        <v>0</v>
      </c>
      <c r="B187" s="161" t="str">
        <f t="shared" si="2"/>
        <v>UH.VM.00101-10130</v>
      </c>
      <c r="C187" s="95">
        <f>SUM(A187:A187)</f>
        <v>0</v>
      </c>
      <c r="D187" s="95">
        <v>10130</v>
      </c>
      <c r="E187" s="95" t="s">
        <v>205</v>
      </c>
      <c r="F187" s="91" t="s">
        <v>77</v>
      </c>
      <c r="G187" s="95">
        <f>_xlfn.XLOOKUP(F187,'F U L L   S E T S  (-10%)'!T:T,'F U L L   S E T S  (-10%)'!I:I,0)+_xlfn.XLOOKUP(F187,'M A C R O S'!R:R,'M A C R O S'!H:H,0)</f>
        <v>0</v>
      </c>
      <c r="H187" s="95"/>
      <c r="I187" s="95"/>
      <c r="J187" s="91" t="s">
        <v>83</v>
      </c>
      <c r="K187" s="95">
        <f>_xlfn.XLOOKUP(J187,'F U L L   S E T S  (-10%)'!T:T,'F U L L   S E T S  (-10%)'!I:I,0)+_xlfn.XLOOKUP(J187,'M A C R O S'!R:R,'M A C R O S'!H:H,0)</f>
        <v>0</v>
      </c>
      <c r="L187" s="91" t="s">
        <v>79</v>
      </c>
      <c r="M187" s="95">
        <f>_xlfn.XLOOKUP(L187,'F U L L   S E T S  (-10%)'!T:T,'F U L L   S E T S  (-10%)'!I:I,0)+_xlfn.XLOOKUP(L187,'M A C R O S'!R:R,'M A C R O S'!H:H,0)</f>
        <v>0</v>
      </c>
    </row>
    <row r="188" spans="1:13" ht="16" x14ac:dyDescent="0.2">
      <c r="A188" s="95">
        <f>_xlfn.XLOOKUP(E188,'M A C R O S'!R:R,'M A C R O S'!H:H,0)</f>
        <v>0</v>
      </c>
      <c r="B188" s="161" t="str">
        <f t="shared" si="2"/>
        <v>UH.VM.00102-10130</v>
      </c>
      <c r="C188" s="95">
        <f>SUM(A188:A188)</f>
        <v>0</v>
      </c>
      <c r="D188" s="95">
        <v>10130</v>
      </c>
      <c r="E188" s="95" t="s">
        <v>207</v>
      </c>
      <c r="F188" s="91" t="s">
        <v>77</v>
      </c>
      <c r="G188" s="95">
        <f>_xlfn.XLOOKUP(F188,'F U L L   S E T S  (-10%)'!T:T,'F U L L   S E T S  (-10%)'!I:I,0)+_xlfn.XLOOKUP(F188,'M A C R O S'!R:R,'M A C R O S'!H:H,0)</f>
        <v>0</v>
      </c>
      <c r="H188" s="95"/>
      <c r="I188" s="95"/>
      <c r="J188" s="91" t="s">
        <v>83</v>
      </c>
      <c r="K188" s="95">
        <f>_xlfn.XLOOKUP(J188,'F U L L   S E T S  (-10%)'!T:T,'F U L L   S E T S  (-10%)'!I:I,0)+_xlfn.XLOOKUP(J188,'M A C R O S'!R:R,'M A C R O S'!H:H,0)</f>
        <v>0</v>
      </c>
      <c r="L188" s="91" t="s">
        <v>79</v>
      </c>
      <c r="M188" s="95">
        <f>_xlfn.XLOOKUP(L188,'F U L L   S E T S  (-10%)'!T:T,'F U L L   S E T S  (-10%)'!I:I,0)+_xlfn.XLOOKUP(L188,'M A C R O S'!R:R,'M A C R O S'!H:H,0)</f>
        <v>0</v>
      </c>
    </row>
    <row r="189" spans="1:13" ht="16" x14ac:dyDescent="0.2">
      <c r="A189" s="95">
        <f>_xlfn.XLOOKUP(E189,'M A C R O S'!R:R,'M A C R O S'!H:H,0)</f>
        <v>0</v>
      </c>
      <c r="B189" s="161" t="str">
        <f t="shared" si="2"/>
        <v>UH.VM.00103-10130</v>
      </c>
      <c r="C189" s="95">
        <f>SUM(A189:A189)</f>
        <v>0</v>
      </c>
      <c r="D189" s="95">
        <v>10130</v>
      </c>
      <c r="E189" s="95" t="s">
        <v>209</v>
      </c>
      <c r="F189" s="91" t="s">
        <v>77</v>
      </c>
      <c r="G189" s="95">
        <f>_xlfn.XLOOKUP(F189,'F U L L   S E T S  (-10%)'!T:T,'F U L L   S E T S  (-10%)'!I:I,0)+_xlfn.XLOOKUP(F189,'M A C R O S'!R:R,'M A C R O S'!H:H,0)</f>
        <v>0</v>
      </c>
      <c r="H189" s="91" t="s">
        <v>81</v>
      </c>
      <c r="I189" s="95">
        <f>_xlfn.XLOOKUP(H189,'F U L L   S E T S  (-10%)'!T:T,'F U L L   S E T S  (-10%)'!I:I,0)+_xlfn.XLOOKUP(H189,'M A C R O S'!R:R,'M A C R O S'!H:H,0)</f>
        <v>0</v>
      </c>
      <c r="J189" s="95"/>
      <c r="K189" s="95"/>
      <c r="L189" s="91" t="s">
        <v>79</v>
      </c>
      <c r="M189" s="95">
        <f>_xlfn.XLOOKUP(L189,'F U L L   S E T S  (-10%)'!T:T,'F U L L   S E T S  (-10%)'!I:I,0)+_xlfn.XLOOKUP(L189,'M A C R O S'!R:R,'M A C R O S'!H:H,0)</f>
        <v>0</v>
      </c>
    </row>
    <row r="190" spans="1:13" ht="16" x14ac:dyDescent="0.2">
      <c r="A190" s="95">
        <f>_xlfn.XLOOKUP(E190,'M A C R O S'!R:R,'M A C R O S'!H:H,0)</f>
        <v>0</v>
      </c>
      <c r="B190" s="161" t="str">
        <f t="shared" si="2"/>
        <v>UH.VM.00104-10130</v>
      </c>
      <c r="C190" s="95">
        <f>SUM(A190:A190)</f>
        <v>0</v>
      </c>
      <c r="D190" s="95">
        <v>10130</v>
      </c>
      <c r="E190" s="95" t="s">
        <v>211</v>
      </c>
      <c r="F190" s="91" t="s">
        <v>77</v>
      </c>
      <c r="G190" s="95">
        <f>_xlfn.XLOOKUP(F190,'F U L L   S E T S  (-10%)'!T:T,'F U L L   S E T S  (-10%)'!I:I,0)+_xlfn.XLOOKUP(F190,'M A C R O S'!R:R,'M A C R O S'!H:H,0)</f>
        <v>0</v>
      </c>
      <c r="H190" s="95"/>
      <c r="I190" s="95"/>
      <c r="J190" s="91" t="s">
        <v>83</v>
      </c>
      <c r="K190" s="95">
        <f>_xlfn.XLOOKUP(J190,'F U L L   S E T S  (-10%)'!T:T,'F U L L   S E T S  (-10%)'!I:I,0)+_xlfn.XLOOKUP(J190,'M A C R O S'!R:R,'M A C R O S'!H:H,0)</f>
        <v>0</v>
      </c>
      <c r="L190" s="91" t="s">
        <v>79</v>
      </c>
      <c r="M190" s="95">
        <f>_xlfn.XLOOKUP(L190,'F U L L   S E T S  (-10%)'!T:T,'F U L L   S E T S  (-10%)'!I:I,0)+_xlfn.XLOOKUP(L190,'M A C R O S'!R:R,'M A C R O S'!H:H,0)</f>
        <v>0</v>
      </c>
    </row>
    <row r="191" spans="1:13" ht="16" x14ac:dyDescent="0.2">
      <c r="A191" s="161">
        <f>_xlfn.XLOOKUP(E191,'M A C R O S'!R:R,'M A C R O S'!H:H,0)</f>
        <v>0</v>
      </c>
      <c r="B191" s="161" t="str">
        <f t="shared" si="2"/>
        <v>UH.VM.00063-10089</v>
      </c>
      <c r="C191" s="161">
        <f>SUM(A191:A191)</f>
        <v>0</v>
      </c>
      <c r="D191" s="161">
        <v>10089</v>
      </c>
      <c r="E191" s="161" t="s">
        <v>216</v>
      </c>
      <c r="F191" s="91" t="s">
        <v>85</v>
      </c>
      <c r="G191" s="95">
        <f>_xlfn.XLOOKUP(F191,'F U L L   S E T S  (-10%)'!T:T,'F U L L   S E T S  (-10%)'!I:I,0)+_xlfn.XLOOKUP(F191,'M A C R O S'!R:R,'M A C R O S'!H:H,0)</f>
        <v>0</v>
      </c>
      <c r="H191" s="91" t="s">
        <v>89</v>
      </c>
      <c r="I191" s="95">
        <f>_xlfn.XLOOKUP(H191,'F U L L   S E T S  (-10%)'!T:T,'F U L L   S E T S  (-10%)'!I:I,0)+_xlfn.XLOOKUP(H191,'M A C R O S'!R:R,'M A C R O S'!H:H,0)</f>
        <v>0</v>
      </c>
      <c r="J191" s="95"/>
      <c r="K191" s="95"/>
      <c r="L191" s="90" t="s">
        <v>87</v>
      </c>
      <c r="M191" s="95">
        <f>_xlfn.XLOOKUP(L191,'F U L L   S E T S  (-10%)'!T:T,'F U L L   S E T S  (-10%)'!I:I,0)+_xlfn.XLOOKUP(L191,'M A C R O S'!R:R,'M A C R O S'!H:H,0)</f>
        <v>0</v>
      </c>
    </row>
    <row r="192" spans="1:13" ht="16" x14ac:dyDescent="0.2">
      <c r="A192" s="95">
        <f>_xlfn.XLOOKUP(E192,'M A C R O S'!R:R,'M A C R O S'!H:H,0)</f>
        <v>0</v>
      </c>
      <c r="B192" s="161" t="str">
        <f t="shared" si="2"/>
        <v>UH.VM.00064-10089</v>
      </c>
      <c r="C192" s="95">
        <f>SUM(A192:A192)</f>
        <v>0</v>
      </c>
      <c r="D192" s="95">
        <v>10089</v>
      </c>
      <c r="E192" s="95" t="s">
        <v>218</v>
      </c>
      <c r="F192" s="91" t="s">
        <v>85</v>
      </c>
      <c r="G192" s="95">
        <f>_xlfn.XLOOKUP(F192,'F U L L   S E T S  (-10%)'!T:T,'F U L L   S E T S  (-10%)'!I:I,0)+_xlfn.XLOOKUP(F192,'M A C R O S'!R:R,'M A C R O S'!H:H,0)</f>
        <v>0</v>
      </c>
      <c r="H192" s="95"/>
      <c r="I192" s="95"/>
      <c r="J192" s="90" t="s">
        <v>91</v>
      </c>
      <c r="K192" s="95">
        <f>_xlfn.XLOOKUP(J192,'F U L L   S E T S  (-10%)'!T:T,'F U L L   S E T S  (-10%)'!I:I,0)+_xlfn.XLOOKUP(J192,'M A C R O S'!R:R,'M A C R O S'!H:H,0)</f>
        <v>0</v>
      </c>
      <c r="L192" s="90" t="s">
        <v>87</v>
      </c>
      <c r="M192" s="95">
        <f>_xlfn.XLOOKUP(L192,'F U L L   S E T S  (-10%)'!T:T,'F U L L   S E T S  (-10%)'!I:I,0)+_xlfn.XLOOKUP(L192,'M A C R O S'!R:R,'M A C R O S'!H:H,0)</f>
        <v>0</v>
      </c>
    </row>
    <row r="193" spans="1:13" ht="16" x14ac:dyDescent="0.2">
      <c r="A193" s="95">
        <f>_xlfn.XLOOKUP(E193,'M A C R O S'!R:R,'M A C R O S'!H:H,0)</f>
        <v>0</v>
      </c>
      <c r="B193" s="161" t="str">
        <f t="shared" si="2"/>
        <v>UH.VM.00065-10089</v>
      </c>
      <c r="C193" s="95">
        <f>SUM(A193:A193)</f>
        <v>0</v>
      </c>
      <c r="D193" s="95">
        <v>10089</v>
      </c>
      <c r="E193" s="95" t="s">
        <v>220</v>
      </c>
      <c r="F193" s="91" t="s">
        <v>85</v>
      </c>
      <c r="G193" s="95">
        <f>_xlfn.XLOOKUP(F193,'F U L L   S E T S  (-10%)'!T:T,'F U L L   S E T S  (-10%)'!I:I,0)+_xlfn.XLOOKUP(F193,'M A C R O S'!R:R,'M A C R O S'!H:H,0)</f>
        <v>0</v>
      </c>
      <c r="H193" s="91" t="s">
        <v>89</v>
      </c>
      <c r="I193" s="95">
        <f>_xlfn.XLOOKUP(H193,'F U L L   S E T S  (-10%)'!T:T,'F U L L   S E T S  (-10%)'!I:I,0)+_xlfn.XLOOKUP(H193,'M A C R O S'!R:R,'M A C R O S'!H:H,0)</f>
        <v>0</v>
      </c>
      <c r="J193" s="95"/>
      <c r="K193" s="95"/>
      <c r="L193" s="90" t="s">
        <v>87</v>
      </c>
      <c r="M193" s="95">
        <f>_xlfn.XLOOKUP(L193,'F U L L   S E T S  (-10%)'!T:T,'F U L L   S E T S  (-10%)'!I:I,0)+_xlfn.XLOOKUP(L193,'M A C R O S'!R:R,'M A C R O S'!H:H,0)</f>
        <v>0</v>
      </c>
    </row>
    <row r="194" spans="1:13" ht="16" x14ac:dyDescent="0.2">
      <c r="A194" s="95">
        <f>_xlfn.XLOOKUP(E194,'M A C R O S'!R:R,'M A C R O S'!H:H,0)</f>
        <v>0</v>
      </c>
      <c r="B194" s="161" t="str">
        <f t="shared" si="2"/>
        <v>UH.VM.00066-10089</v>
      </c>
      <c r="C194" s="95">
        <f>SUM(A194:A194)</f>
        <v>0</v>
      </c>
      <c r="D194" s="95">
        <v>10089</v>
      </c>
      <c r="E194" s="95" t="s">
        <v>222</v>
      </c>
      <c r="F194" s="91" t="s">
        <v>85</v>
      </c>
      <c r="G194" s="95">
        <f>_xlfn.XLOOKUP(F194,'F U L L   S E T S  (-10%)'!T:T,'F U L L   S E T S  (-10%)'!I:I,0)+_xlfn.XLOOKUP(F194,'M A C R O S'!R:R,'M A C R O S'!H:H,0)</f>
        <v>0</v>
      </c>
      <c r="H194" s="91" t="s">
        <v>89</v>
      </c>
      <c r="I194" s="95">
        <f>_xlfn.XLOOKUP(H194,'F U L L   S E T S  (-10%)'!T:T,'F U L L   S E T S  (-10%)'!I:I,0)+_xlfn.XLOOKUP(H194,'M A C R O S'!R:R,'M A C R O S'!H:H,0)</f>
        <v>0</v>
      </c>
      <c r="J194" s="95"/>
      <c r="K194" s="95"/>
      <c r="L194" s="90" t="s">
        <v>87</v>
      </c>
      <c r="M194" s="95">
        <f>_xlfn.XLOOKUP(L194,'F U L L   S E T S  (-10%)'!T:T,'F U L L   S E T S  (-10%)'!I:I,0)+_xlfn.XLOOKUP(L194,'M A C R O S'!R:R,'M A C R O S'!H:H,0)</f>
        <v>0</v>
      </c>
    </row>
    <row r="195" spans="1:13" ht="16" x14ac:dyDescent="0.2">
      <c r="A195" s="95">
        <f>_xlfn.XLOOKUP(E195,'M A C R O S'!R:R,'M A C R O S'!H:H,0)</f>
        <v>0</v>
      </c>
      <c r="B195" s="161" t="str">
        <f t="shared" ref="B195:B258" si="3">E195&amp;"-"&amp;D195</f>
        <v>UH.VM.00067-10089</v>
      </c>
      <c r="C195" s="95">
        <f>SUM(A195:A195)</f>
        <v>0</v>
      </c>
      <c r="D195" s="95">
        <v>10089</v>
      </c>
      <c r="E195" s="95" t="s">
        <v>224</v>
      </c>
      <c r="F195" s="91" t="s">
        <v>85</v>
      </c>
      <c r="G195" s="95">
        <f>_xlfn.XLOOKUP(F195,'F U L L   S E T S  (-10%)'!T:T,'F U L L   S E T S  (-10%)'!I:I,0)+_xlfn.XLOOKUP(F195,'M A C R O S'!R:R,'M A C R O S'!H:H,0)</f>
        <v>0</v>
      </c>
      <c r="H195" s="95"/>
      <c r="I195" s="95"/>
      <c r="J195" s="90" t="s">
        <v>91</v>
      </c>
      <c r="K195" s="95">
        <f>_xlfn.XLOOKUP(J195,'F U L L   S E T S  (-10%)'!T:T,'F U L L   S E T S  (-10%)'!I:I,0)+_xlfn.XLOOKUP(J195,'M A C R O S'!R:R,'M A C R O S'!H:H,0)</f>
        <v>0</v>
      </c>
      <c r="L195" s="90" t="s">
        <v>87</v>
      </c>
      <c r="M195" s="95">
        <f>_xlfn.XLOOKUP(L195,'F U L L   S E T S  (-10%)'!T:T,'F U L L   S E T S  (-10%)'!I:I,0)+_xlfn.XLOOKUP(L195,'M A C R O S'!R:R,'M A C R O S'!H:H,0)</f>
        <v>0</v>
      </c>
    </row>
    <row r="196" spans="1:13" ht="16" x14ac:dyDescent="0.2">
      <c r="A196" s="95">
        <f>_xlfn.XLOOKUP(E196,'M A C R O S'!R:R,'M A C R O S'!H:H,0)</f>
        <v>0</v>
      </c>
      <c r="B196" s="161" t="str">
        <f t="shared" si="3"/>
        <v>UH.VM.00068-10089</v>
      </c>
      <c r="C196" s="95">
        <f>SUM(A196:A196)</f>
        <v>0</v>
      </c>
      <c r="D196" s="95">
        <v>10089</v>
      </c>
      <c r="E196" s="95" t="s">
        <v>226</v>
      </c>
      <c r="F196" s="91" t="s">
        <v>85</v>
      </c>
      <c r="G196" s="95">
        <f>_xlfn.XLOOKUP(F196,'F U L L   S E T S  (-10%)'!T:T,'F U L L   S E T S  (-10%)'!I:I,0)+_xlfn.XLOOKUP(F196,'M A C R O S'!R:R,'M A C R O S'!H:H,0)</f>
        <v>0</v>
      </c>
      <c r="H196" s="95"/>
      <c r="I196" s="95"/>
      <c r="J196" s="90" t="s">
        <v>91</v>
      </c>
      <c r="K196" s="95">
        <f>_xlfn.XLOOKUP(J196,'F U L L   S E T S  (-10%)'!T:T,'F U L L   S E T S  (-10%)'!I:I,0)+_xlfn.XLOOKUP(J196,'M A C R O S'!R:R,'M A C R O S'!H:H,0)</f>
        <v>0</v>
      </c>
      <c r="L196" s="90" t="s">
        <v>87</v>
      </c>
      <c r="M196" s="95">
        <f>_xlfn.XLOOKUP(L196,'F U L L   S E T S  (-10%)'!T:T,'F U L L   S E T S  (-10%)'!I:I,0)+_xlfn.XLOOKUP(L196,'M A C R O S'!R:R,'M A C R O S'!H:H,0)</f>
        <v>0</v>
      </c>
    </row>
    <row r="197" spans="1:13" ht="16" x14ac:dyDescent="0.2">
      <c r="A197" s="95">
        <f>_xlfn.XLOOKUP(E197,'M A C R O S'!R:R,'M A C R O S'!H:H,0)</f>
        <v>0</v>
      </c>
      <c r="B197" s="161" t="str">
        <f t="shared" si="3"/>
        <v>UH.VM.00069-10089</v>
      </c>
      <c r="C197" s="95">
        <f>SUM(A197:A197)</f>
        <v>0</v>
      </c>
      <c r="D197" s="95">
        <v>10089</v>
      </c>
      <c r="E197" s="95" t="s">
        <v>228</v>
      </c>
      <c r="F197" s="91" t="s">
        <v>85</v>
      </c>
      <c r="G197" s="95">
        <f>_xlfn.XLOOKUP(F197,'F U L L   S E T S  (-10%)'!T:T,'F U L L   S E T S  (-10%)'!I:I,0)+_xlfn.XLOOKUP(F197,'M A C R O S'!R:R,'M A C R O S'!H:H,0)</f>
        <v>0</v>
      </c>
      <c r="H197" s="91" t="s">
        <v>89</v>
      </c>
      <c r="I197" s="95">
        <f>_xlfn.XLOOKUP(H197,'F U L L   S E T S  (-10%)'!T:T,'F U L L   S E T S  (-10%)'!I:I,0)+_xlfn.XLOOKUP(H197,'M A C R O S'!R:R,'M A C R O S'!H:H,0)</f>
        <v>0</v>
      </c>
      <c r="J197" s="95"/>
      <c r="K197" s="95"/>
      <c r="L197" s="90" t="s">
        <v>87</v>
      </c>
      <c r="M197" s="95">
        <f>_xlfn.XLOOKUP(L197,'F U L L   S E T S  (-10%)'!T:T,'F U L L   S E T S  (-10%)'!I:I,0)+_xlfn.XLOOKUP(L197,'M A C R O S'!R:R,'M A C R O S'!H:H,0)</f>
        <v>0</v>
      </c>
    </row>
    <row r="198" spans="1:13" ht="16" x14ac:dyDescent="0.2">
      <c r="A198" s="95">
        <f>_xlfn.XLOOKUP(E198,'M A C R O S'!R:R,'M A C R O S'!H:H,0)</f>
        <v>0</v>
      </c>
      <c r="B198" s="161" t="str">
        <f t="shared" si="3"/>
        <v>UH.VM.00070-10089</v>
      </c>
      <c r="C198" s="95">
        <f>SUM(A198:A198)</f>
        <v>0</v>
      </c>
      <c r="D198" s="95">
        <v>10089</v>
      </c>
      <c r="E198" s="95" t="s">
        <v>230</v>
      </c>
      <c r="F198" s="91" t="s">
        <v>85</v>
      </c>
      <c r="G198" s="95">
        <f>_xlfn.XLOOKUP(F198,'F U L L   S E T S  (-10%)'!T:T,'F U L L   S E T S  (-10%)'!I:I,0)+_xlfn.XLOOKUP(F198,'M A C R O S'!R:R,'M A C R O S'!H:H,0)</f>
        <v>0</v>
      </c>
      <c r="H198" s="91" t="s">
        <v>89</v>
      </c>
      <c r="I198" s="95">
        <f>_xlfn.XLOOKUP(H198,'F U L L   S E T S  (-10%)'!T:T,'F U L L   S E T S  (-10%)'!I:I,0)+_xlfn.XLOOKUP(H198,'M A C R O S'!R:R,'M A C R O S'!H:H,0)</f>
        <v>0</v>
      </c>
      <c r="J198" s="95"/>
      <c r="K198" s="95"/>
      <c r="L198" s="90" t="s">
        <v>87</v>
      </c>
      <c r="M198" s="95">
        <f>_xlfn.XLOOKUP(L198,'F U L L   S E T S  (-10%)'!T:T,'F U L L   S E T S  (-10%)'!I:I,0)+_xlfn.XLOOKUP(L198,'M A C R O S'!R:R,'M A C R O S'!H:H,0)</f>
        <v>0</v>
      </c>
    </row>
    <row r="199" spans="1:13" ht="16" x14ac:dyDescent="0.2">
      <c r="A199" s="95">
        <f>_xlfn.XLOOKUP(E199,'M A C R O S'!R:R,'M A C R O S'!H:H,0)</f>
        <v>0</v>
      </c>
      <c r="B199" s="161" t="str">
        <f t="shared" si="3"/>
        <v>UH.VM.00071-10089</v>
      </c>
      <c r="C199" s="95">
        <f>SUM(A199:A199)</f>
        <v>0</v>
      </c>
      <c r="D199" s="95">
        <v>10089</v>
      </c>
      <c r="E199" s="95" t="s">
        <v>232</v>
      </c>
      <c r="F199" s="91" t="s">
        <v>85</v>
      </c>
      <c r="G199" s="95">
        <f>_xlfn.XLOOKUP(F199,'F U L L   S E T S  (-10%)'!T:T,'F U L L   S E T S  (-10%)'!I:I,0)+_xlfn.XLOOKUP(F199,'M A C R O S'!R:R,'M A C R O S'!H:H,0)</f>
        <v>0</v>
      </c>
      <c r="H199" s="95"/>
      <c r="I199" s="95"/>
      <c r="J199" s="90" t="s">
        <v>91</v>
      </c>
      <c r="K199" s="95">
        <f>_xlfn.XLOOKUP(J199,'F U L L   S E T S  (-10%)'!T:T,'F U L L   S E T S  (-10%)'!I:I,0)+_xlfn.XLOOKUP(J199,'M A C R O S'!R:R,'M A C R O S'!H:H,0)</f>
        <v>0</v>
      </c>
      <c r="L199" s="90" t="s">
        <v>87</v>
      </c>
      <c r="M199" s="95">
        <f>_xlfn.XLOOKUP(L199,'F U L L   S E T S  (-10%)'!T:T,'F U L L   S E T S  (-10%)'!I:I,0)+_xlfn.XLOOKUP(L199,'M A C R O S'!R:R,'M A C R O S'!H:H,0)</f>
        <v>0</v>
      </c>
    </row>
    <row r="200" spans="1:13" ht="16" x14ac:dyDescent="0.2">
      <c r="A200" s="95">
        <f>_xlfn.XLOOKUP(E200,'M A C R O S'!R:R,'M A C R O S'!H:H,0)</f>
        <v>0</v>
      </c>
      <c r="B200" s="161" t="str">
        <f t="shared" si="3"/>
        <v>UH.VM.00072-10089</v>
      </c>
      <c r="C200" s="95">
        <f>SUM(A200:A200)</f>
        <v>0</v>
      </c>
      <c r="D200" s="95">
        <v>10089</v>
      </c>
      <c r="E200" s="95" t="s">
        <v>234</v>
      </c>
      <c r="F200" s="91" t="s">
        <v>85</v>
      </c>
      <c r="G200" s="95">
        <f>_xlfn.XLOOKUP(F200,'F U L L   S E T S  (-10%)'!T:T,'F U L L   S E T S  (-10%)'!I:I,0)+_xlfn.XLOOKUP(F200,'M A C R O S'!R:R,'M A C R O S'!H:H,0)</f>
        <v>0</v>
      </c>
      <c r="H200" s="91" t="s">
        <v>89</v>
      </c>
      <c r="I200" s="95">
        <f>_xlfn.XLOOKUP(H200,'F U L L   S E T S  (-10%)'!T:T,'F U L L   S E T S  (-10%)'!I:I,0)+_xlfn.XLOOKUP(H200,'M A C R O S'!R:R,'M A C R O S'!H:H,0)</f>
        <v>0</v>
      </c>
      <c r="J200" s="95"/>
      <c r="K200" s="95"/>
      <c r="L200" s="90" t="s">
        <v>87</v>
      </c>
      <c r="M200" s="95">
        <f>_xlfn.XLOOKUP(L200,'F U L L   S E T S  (-10%)'!T:T,'F U L L   S E T S  (-10%)'!I:I,0)+_xlfn.XLOOKUP(L200,'M A C R O S'!R:R,'M A C R O S'!H:H,0)</f>
        <v>0</v>
      </c>
    </row>
    <row r="201" spans="1:13" ht="16" x14ac:dyDescent="0.2">
      <c r="A201" s="95">
        <f>_xlfn.XLOOKUP(E201,'M A C R O S'!R:R,'M A C R O S'!H:H,0)</f>
        <v>0</v>
      </c>
      <c r="B201" s="161" t="str">
        <f t="shared" si="3"/>
        <v>UH.VM.00073-10089</v>
      </c>
      <c r="C201" s="95">
        <f>SUM(A201:A201)</f>
        <v>0</v>
      </c>
      <c r="D201" s="95">
        <v>10089</v>
      </c>
      <c r="E201" s="95" t="s">
        <v>236</v>
      </c>
      <c r="F201" s="91" t="s">
        <v>85</v>
      </c>
      <c r="G201" s="95">
        <f>_xlfn.XLOOKUP(F201,'F U L L   S E T S  (-10%)'!T:T,'F U L L   S E T S  (-10%)'!I:I,0)+_xlfn.XLOOKUP(F201,'M A C R O S'!R:R,'M A C R O S'!H:H,0)</f>
        <v>0</v>
      </c>
      <c r="H201" s="91" t="s">
        <v>89</v>
      </c>
      <c r="I201" s="95">
        <f>_xlfn.XLOOKUP(H201,'F U L L   S E T S  (-10%)'!T:T,'F U L L   S E T S  (-10%)'!I:I,0)+_xlfn.XLOOKUP(H201,'M A C R O S'!R:R,'M A C R O S'!H:H,0)</f>
        <v>0</v>
      </c>
      <c r="J201" s="95"/>
      <c r="K201" s="95"/>
      <c r="L201" s="90" t="s">
        <v>87</v>
      </c>
      <c r="M201" s="95">
        <f>_xlfn.XLOOKUP(L201,'F U L L   S E T S  (-10%)'!T:T,'F U L L   S E T S  (-10%)'!I:I,0)+_xlfn.XLOOKUP(L201,'M A C R O S'!R:R,'M A C R O S'!H:H,0)</f>
        <v>0</v>
      </c>
    </row>
    <row r="202" spans="1:13" ht="16" x14ac:dyDescent="0.2">
      <c r="A202" s="95">
        <f>_xlfn.XLOOKUP(E202,'M A C R O S'!R:R,'M A C R O S'!H:H,0)</f>
        <v>0</v>
      </c>
      <c r="B202" s="161" t="str">
        <f t="shared" si="3"/>
        <v>UH.VM.00074-10089</v>
      </c>
      <c r="C202" s="95">
        <f>SUM(A202:A202)</f>
        <v>0</v>
      </c>
      <c r="D202" s="95">
        <v>10089</v>
      </c>
      <c r="E202" s="95" t="s">
        <v>238</v>
      </c>
      <c r="F202" s="91" t="s">
        <v>85</v>
      </c>
      <c r="G202" s="95">
        <f>_xlfn.XLOOKUP(F202,'F U L L   S E T S  (-10%)'!T:T,'F U L L   S E T S  (-10%)'!I:I,0)+_xlfn.XLOOKUP(F202,'M A C R O S'!R:R,'M A C R O S'!H:H,0)</f>
        <v>0</v>
      </c>
      <c r="H202" s="91" t="s">
        <v>89</v>
      </c>
      <c r="I202" s="95">
        <f>_xlfn.XLOOKUP(H202,'F U L L   S E T S  (-10%)'!T:T,'F U L L   S E T S  (-10%)'!I:I,0)+_xlfn.XLOOKUP(H202,'M A C R O S'!R:R,'M A C R O S'!H:H,0)</f>
        <v>0</v>
      </c>
      <c r="J202" s="95"/>
      <c r="K202" s="95"/>
      <c r="L202" s="90" t="s">
        <v>87</v>
      </c>
      <c r="M202" s="95">
        <f>_xlfn.XLOOKUP(L202,'F U L L   S E T S  (-10%)'!T:T,'F U L L   S E T S  (-10%)'!I:I,0)+_xlfn.XLOOKUP(L202,'M A C R O S'!R:R,'M A C R O S'!H:H,0)</f>
        <v>0</v>
      </c>
    </row>
    <row r="203" spans="1:13" ht="16" x14ac:dyDescent="0.2">
      <c r="A203" s="95">
        <f>_xlfn.XLOOKUP(E203,'M A C R O S'!R:R,'M A C R O S'!H:H,0)</f>
        <v>0</v>
      </c>
      <c r="B203" s="161" t="str">
        <f t="shared" si="3"/>
        <v>UH.VM.00075-10089</v>
      </c>
      <c r="C203" s="95">
        <f>SUM(A203:A203)</f>
        <v>0</v>
      </c>
      <c r="D203" s="95">
        <v>10089</v>
      </c>
      <c r="E203" s="95" t="s">
        <v>240</v>
      </c>
      <c r="F203" s="91" t="s">
        <v>85</v>
      </c>
      <c r="G203" s="95">
        <f>_xlfn.XLOOKUP(F203,'F U L L   S E T S  (-10%)'!T:T,'F U L L   S E T S  (-10%)'!I:I,0)+_xlfn.XLOOKUP(F203,'M A C R O S'!R:R,'M A C R O S'!H:H,0)</f>
        <v>0</v>
      </c>
      <c r="H203" s="91" t="s">
        <v>89</v>
      </c>
      <c r="I203" s="95">
        <f>_xlfn.XLOOKUP(H203,'F U L L   S E T S  (-10%)'!T:T,'F U L L   S E T S  (-10%)'!I:I,0)+_xlfn.XLOOKUP(H203,'M A C R O S'!R:R,'M A C R O S'!H:H,0)</f>
        <v>0</v>
      </c>
      <c r="J203" s="95"/>
      <c r="K203" s="95"/>
      <c r="L203" s="90" t="s">
        <v>87</v>
      </c>
      <c r="M203" s="95">
        <f>_xlfn.XLOOKUP(L203,'F U L L   S E T S  (-10%)'!T:T,'F U L L   S E T S  (-10%)'!I:I,0)+_xlfn.XLOOKUP(L203,'M A C R O S'!R:R,'M A C R O S'!H:H,0)</f>
        <v>0</v>
      </c>
    </row>
    <row r="204" spans="1:13" ht="16" x14ac:dyDescent="0.2">
      <c r="A204" s="95">
        <f>_xlfn.XLOOKUP(E204,'M A C R O S'!R:R,'M A C R O S'!H:H,0)</f>
        <v>0</v>
      </c>
      <c r="B204" s="161" t="str">
        <f t="shared" si="3"/>
        <v>UH.VM.00076-10089</v>
      </c>
      <c r="C204" s="95">
        <f>SUM(A204:A204)</f>
        <v>0</v>
      </c>
      <c r="D204" s="95">
        <v>10089</v>
      </c>
      <c r="E204" s="95" t="s">
        <v>242</v>
      </c>
      <c r="F204" s="91" t="s">
        <v>85</v>
      </c>
      <c r="G204" s="95">
        <f>_xlfn.XLOOKUP(F204,'F U L L   S E T S  (-10%)'!T:T,'F U L L   S E T S  (-10%)'!I:I,0)+_xlfn.XLOOKUP(F204,'M A C R O S'!R:R,'M A C R O S'!H:H,0)</f>
        <v>0</v>
      </c>
      <c r="H204" s="95"/>
      <c r="I204" s="95"/>
      <c r="J204" s="90" t="s">
        <v>91</v>
      </c>
      <c r="K204" s="95">
        <f>_xlfn.XLOOKUP(J204,'F U L L   S E T S  (-10%)'!T:T,'F U L L   S E T S  (-10%)'!I:I,0)+_xlfn.XLOOKUP(J204,'M A C R O S'!R:R,'M A C R O S'!H:H,0)</f>
        <v>0</v>
      </c>
      <c r="L204" s="90" t="s">
        <v>87</v>
      </c>
      <c r="M204" s="95">
        <f>_xlfn.XLOOKUP(L204,'F U L L   S E T S  (-10%)'!T:T,'F U L L   S E T S  (-10%)'!I:I,0)+_xlfn.XLOOKUP(L204,'M A C R O S'!R:R,'M A C R O S'!H:H,0)</f>
        <v>0</v>
      </c>
    </row>
    <row r="205" spans="1:13" ht="16" x14ac:dyDescent="0.2">
      <c r="A205" s="95">
        <f>_xlfn.XLOOKUP(E205,'M A C R O S'!R:R,'M A C R O S'!H:H,0)</f>
        <v>0</v>
      </c>
      <c r="B205" s="161" t="str">
        <f t="shared" si="3"/>
        <v>UH.VM.00077-10089</v>
      </c>
      <c r="C205" s="95">
        <f>SUM(A205:A205)</f>
        <v>0</v>
      </c>
      <c r="D205" s="95">
        <v>10089</v>
      </c>
      <c r="E205" s="95" t="s">
        <v>244</v>
      </c>
      <c r="F205" s="91" t="s">
        <v>85</v>
      </c>
      <c r="G205" s="95">
        <f>_xlfn.XLOOKUP(F205,'F U L L   S E T S  (-10%)'!T:T,'F U L L   S E T S  (-10%)'!I:I,0)+_xlfn.XLOOKUP(F205,'M A C R O S'!R:R,'M A C R O S'!H:H,0)</f>
        <v>0</v>
      </c>
      <c r="H205" s="95"/>
      <c r="I205" s="95"/>
      <c r="J205" s="90" t="s">
        <v>91</v>
      </c>
      <c r="K205" s="95">
        <f>_xlfn.XLOOKUP(J205,'F U L L   S E T S  (-10%)'!T:T,'F U L L   S E T S  (-10%)'!I:I,0)+_xlfn.XLOOKUP(J205,'M A C R O S'!R:R,'M A C R O S'!H:H,0)</f>
        <v>0</v>
      </c>
      <c r="L205" s="90" t="s">
        <v>87</v>
      </c>
      <c r="M205" s="95">
        <f>_xlfn.XLOOKUP(L205,'F U L L   S E T S  (-10%)'!T:T,'F U L L   S E T S  (-10%)'!I:I,0)+_xlfn.XLOOKUP(L205,'M A C R O S'!R:R,'M A C R O S'!H:H,0)</f>
        <v>0</v>
      </c>
    </row>
    <row r="206" spans="1:13" ht="16" x14ac:dyDescent="0.2">
      <c r="A206" s="95">
        <f>_xlfn.XLOOKUP(E206,'M A C R O S'!R:R,'M A C R O S'!H:H,0)</f>
        <v>0</v>
      </c>
      <c r="B206" s="161" t="str">
        <f t="shared" si="3"/>
        <v>UH.VM.00078-10089</v>
      </c>
      <c r="C206" s="95">
        <f>SUM(A206:A206)</f>
        <v>0</v>
      </c>
      <c r="D206" s="95">
        <v>10089</v>
      </c>
      <c r="E206" s="95" t="s">
        <v>246</v>
      </c>
      <c r="F206" s="91" t="s">
        <v>85</v>
      </c>
      <c r="G206" s="95">
        <f>_xlfn.XLOOKUP(F206,'F U L L   S E T S  (-10%)'!T:T,'F U L L   S E T S  (-10%)'!I:I,0)+_xlfn.XLOOKUP(F206,'M A C R O S'!R:R,'M A C R O S'!H:H,0)</f>
        <v>0</v>
      </c>
      <c r="H206" s="91" t="s">
        <v>89</v>
      </c>
      <c r="I206" s="95">
        <f>_xlfn.XLOOKUP(H206,'F U L L   S E T S  (-10%)'!T:T,'F U L L   S E T S  (-10%)'!I:I,0)+_xlfn.XLOOKUP(H206,'M A C R O S'!R:R,'M A C R O S'!H:H,0)</f>
        <v>0</v>
      </c>
      <c r="J206" s="95"/>
      <c r="K206" s="95"/>
      <c r="L206" s="90" t="s">
        <v>87</v>
      </c>
      <c r="M206" s="95">
        <f>_xlfn.XLOOKUP(L206,'F U L L   S E T S  (-10%)'!T:T,'F U L L   S E T S  (-10%)'!I:I,0)+_xlfn.XLOOKUP(L206,'M A C R O S'!R:R,'M A C R O S'!H:H,0)</f>
        <v>0</v>
      </c>
    </row>
    <row r="207" spans="1:13" ht="16" x14ac:dyDescent="0.2">
      <c r="A207" s="95">
        <f>_xlfn.XLOOKUP(E207,'M A C R O S'!R:R,'M A C R O S'!H:H,0)</f>
        <v>0</v>
      </c>
      <c r="B207" s="161" t="str">
        <f t="shared" si="3"/>
        <v>UH.VM.00079-10089</v>
      </c>
      <c r="C207" s="95">
        <f>SUM(A207:A207)</f>
        <v>0</v>
      </c>
      <c r="D207" s="95">
        <v>10089</v>
      </c>
      <c r="E207" s="95" t="s">
        <v>248</v>
      </c>
      <c r="F207" s="91" t="s">
        <v>85</v>
      </c>
      <c r="G207" s="95">
        <f>_xlfn.XLOOKUP(F207,'F U L L   S E T S  (-10%)'!T:T,'F U L L   S E T S  (-10%)'!I:I,0)+_xlfn.XLOOKUP(F207,'M A C R O S'!R:R,'M A C R O S'!H:H,0)</f>
        <v>0</v>
      </c>
      <c r="H207" s="91" t="s">
        <v>89</v>
      </c>
      <c r="I207" s="95">
        <f>_xlfn.XLOOKUP(H207,'F U L L   S E T S  (-10%)'!T:T,'F U L L   S E T S  (-10%)'!I:I,0)+_xlfn.XLOOKUP(H207,'M A C R O S'!R:R,'M A C R O S'!H:H,0)</f>
        <v>0</v>
      </c>
      <c r="J207" s="95"/>
      <c r="K207" s="95"/>
      <c r="L207" s="90" t="s">
        <v>87</v>
      </c>
      <c r="M207" s="95">
        <f>_xlfn.XLOOKUP(L207,'F U L L   S E T S  (-10%)'!T:T,'F U L L   S E T S  (-10%)'!I:I,0)+_xlfn.XLOOKUP(L207,'M A C R O S'!R:R,'M A C R O S'!H:H,0)</f>
        <v>0</v>
      </c>
    </row>
    <row r="208" spans="1:13" ht="16" x14ac:dyDescent="0.2">
      <c r="A208" s="95">
        <f>_xlfn.XLOOKUP(E208,'M A C R O S'!R:R,'M A C R O S'!H:H,0)</f>
        <v>0</v>
      </c>
      <c r="B208" s="161" t="str">
        <f t="shared" si="3"/>
        <v>UH.VM.00080-10089</v>
      </c>
      <c r="C208" s="95">
        <f>SUM(A208:A208)</f>
        <v>0</v>
      </c>
      <c r="D208" s="95">
        <v>10089</v>
      </c>
      <c r="E208" s="95" t="s">
        <v>250</v>
      </c>
      <c r="F208" s="91" t="s">
        <v>85</v>
      </c>
      <c r="G208" s="95">
        <f>_xlfn.XLOOKUP(F208,'F U L L   S E T S  (-10%)'!T:T,'F U L L   S E T S  (-10%)'!I:I,0)+_xlfn.XLOOKUP(F208,'M A C R O S'!R:R,'M A C R O S'!H:H,0)</f>
        <v>0</v>
      </c>
      <c r="H208" s="95"/>
      <c r="I208" s="95"/>
      <c r="J208" s="90" t="s">
        <v>91</v>
      </c>
      <c r="K208" s="95">
        <f>_xlfn.XLOOKUP(J208,'F U L L   S E T S  (-10%)'!T:T,'F U L L   S E T S  (-10%)'!I:I,0)+_xlfn.XLOOKUP(J208,'M A C R O S'!R:R,'M A C R O S'!H:H,0)</f>
        <v>0</v>
      </c>
      <c r="L208" s="90" t="s">
        <v>87</v>
      </c>
      <c r="M208" s="95">
        <f>_xlfn.XLOOKUP(L208,'F U L L   S E T S  (-10%)'!T:T,'F U L L   S E T S  (-10%)'!I:I,0)+_xlfn.XLOOKUP(L208,'M A C R O S'!R:R,'M A C R O S'!H:H,0)</f>
        <v>0</v>
      </c>
    </row>
    <row r="209" spans="1:13" ht="16" x14ac:dyDescent="0.2">
      <c r="A209" s="95">
        <f>_xlfn.XLOOKUP(E209,'M A C R O S'!R:R,'M A C R O S'!H:H,0)</f>
        <v>0</v>
      </c>
      <c r="B209" s="161" t="str">
        <f t="shared" si="3"/>
        <v>UH.VM.00081-10089</v>
      </c>
      <c r="C209" s="95">
        <f>SUM(A209:A209)</f>
        <v>0</v>
      </c>
      <c r="D209" s="95">
        <v>10089</v>
      </c>
      <c r="E209" s="95" t="s">
        <v>252</v>
      </c>
      <c r="F209" s="91" t="s">
        <v>85</v>
      </c>
      <c r="G209" s="95">
        <f>_xlfn.XLOOKUP(F209,'F U L L   S E T S  (-10%)'!T:T,'F U L L   S E T S  (-10%)'!I:I,0)+_xlfn.XLOOKUP(F209,'M A C R O S'!R:R,'M A C R O S'!H:H,0)</f>
        <v>0</v>
      </c>
      <c r="H209" s="95"/>
      <c r="I209" s="95"/>
      <c r="J209" s="90" t="s">
        <v>91</v>
      </c>
      <c r="K209" s="95">
        <f>_xlfn.XLOOKUP(J209,'F U L L   S E T S  (-10%)'!T:T,'F U L L   S E T S  (-10%)'!I:I,0)+_xlfn.XLOOKUP(J209,'M A C R O S'!R:R,'M A C R O S'!H:H,0)</f>
        <v>0</v>
      </c>
      <c r="L209" s="90" t="s">
        <v>87</v>
      </c>
      <c r="M209" s="95">
        <f>_xlfn.XLOOKUP(L209,'F U L L   S E T S  (-10%)'!T:T,'F U L L   S E T S  (-10%)'!I:I,0)+_xlfn.XLOOKUP(L209,'M A C R O S'!R:R,'M A C R O S'!H:H,0)</f>
        <v>0</v>
      </c>
    </row>
    <row r="210" spans="1:13" ht="16" x14ac:dyDescent="0.2">
      <c r="A210" s="95">
        <f>_xlfn.XLOOKUP(E210,'M A C R O S'!R:R,'M A C R O S'!H:H,0)</f>
        <v>0</v>
      </c>
      <c r="B210" s="161" t="str">
        <f t="shared" si="3"/>
        <v>UH.VM.00082-10089</v>
      </c>
      <c r="C210" s="95">
        <f>SUM(A210:A210)</f>
        <v>0</v>
      </c>
      <c r="D210" s="95">
        <v>10089</v>
      </c>
      <c r="E210" s="95" t="s">
        <v>254</v>
      </c>
      <c r="F210" s="91" t="s">
        <v>85</v>
      </c>
      <c r="G210" s="95">
        <f>_xlfn.XLOOKUP(F210,'F U L L   S E T S  (-10%)'!T:T,'F U L L   S E T S  (-10%)'!I:I,0)+_xlfn.XLOOKUP(F210,'M A C R O S'!R:R,'M A C R O S'!H:H,0)</f>
        <v>0</v>
      </c>
      <c r="H210" s="91" t="s">
        <v>89</v>
      </c>
      <c r="I210" s="95">
        <f>_xlfn.XLOOKUP(H210,'F U L L   S E T S  (-10%)'!T:T,'F U L L   S E T S  (-10%)'!I:I,0)+_xlfn.XLOOKUP(H210,'M A C R O S'!R:R,'M A C R O S'!H:H,0)</f>
        <v>0</v>
      </c>
      <c r="J210" s="95"/>
      <c r="K210" s="95"/>
      <c r="L210" s="90" t="s">
        <v>87</v>
      </c>
      <c r="M210" s="95">
        <f>_xlfn.XLOOKUP(L210,'F U L L   S E T S  (-10%)'!T:T,'F U L L   S E T S  (-10%)'!I:I,0)+_xlfn.XLOOKUP(L210,'M A C R O S'!R:R,'M A C R O S'!H:H,0)</f>
        <v>0</v>
      </c>
    </row>
    <row r="211" spans="1:13" ht="16" x14ac:dyDescent="0.2">
      <c r="A211" s="95">
        <f>_xlfn.XLOOKUP(E211,'M A C R O S'!R:R,'M A C R O S'!H:H,0)</f>
        <v>0</v>
      </c>
      <c r="B211" s="161" t="str">
        <f t="shared" si="3"/>
        <v>UH.VM.00083-10089</v>
      </c>
      <c r="C211" s="95">
        <f>SUM(A211:A211)</f>
        <v>0</v>
      </c>
      <c r="D211" s="95">
        <v>10089</v>
      </c>
      <c r="E211" s="95" t="s">
        <v>256</v>
      </c>
      <c r="F211" s="91" t="s">
        <v>85</v>
      </c>
      <c r="G211" s="95">
        <f>_xlfn.XLOOKUP(F211,'F U L L   S E T S  (-10%)'!T:T,'F U L L   S E T S  (-10%)'!I:I,0)+_xlfn.XLOOKUP(F211,'M A C R O S'!R:R,'M A C R O S'!H:H,0)</f>
        <v>0</v>
      </c>
      <c r="H211" s="95"/>
      <c r="I211" s="95"/>
      <c r="J211" s="90" t="s">
        <v>91</v>
      </c>
      <c r="K211" s="95">
        <f>_xlfn.XLOOKUP(J211,'F U L L   S E T S  (-10%)'!T:T,'F U L L   S E T S  (-10%)'!I:I,0)+_xlfn.XLOOKUP(J211,'M A C R O S'!R:R,'M A C R O S'!H:H,0)</f>
        <v>0</v>
      </c>
      <c r="L211" s="90" t="s">
        <v>87</v>
      </c>
      <c r="M211" s="95">
        <f>_xlfn.XLOOKUP(L211,'F U L L   S E T S  (-10%)'!T:T,'F U L L   S E T S  (-10%)'!I:I,0)+_xlfn.XLOOKUP(L211,'M A C R O S'!R:R,'M A C R O S'!H:H,0)</f>
        <v>0</v>
      </c>
    </row>
    <row r="212" spans="1:13" ht="16" x14ac:dyDescent="0.2">
      <c r="A212" s="161">
        <f>_xlfn.XLOOKUP(E212,'M A C R O S'!R:R,'M A C R O S'!I:I,0)</f>
        <v>0</v>
      </c>
      <c r="B212" s="161" t="str">
        <f t="shared" si="3"/>
        <v>UH.VM.00084-10139</v>
      </c>
      <c r="C212" s="161">
        <f>SUM(A212:A212)</f>
        <v>0</v>
      </c>
      <c r="D212" s="161">
        <v>10139</v>
      </c>
      <c r="E212" s="161" t="s">
        <v>171</v>
      </c>
      <c r="F212" s="91" t="s">
        <v>77</v>
      </c>
      <c r="G212" s="95">
        <f>_xlfn.XLOOKUP(F212,'F U L L   S E T S  (-10%)'!T:T,'F U L L   S E T S  (-10%)'!J:J,0)+_xlfn.XLOOKUP(F212,'M A C R O S'!R:R,'M A C R O S'!I:I,0)</f>
        <v>0</v>
      </c>
      <c r="H212" s="91" t="s">
        <v>81</v>
      </c>
      <c r="I212" s="95">
        <f>_xlfn.XLOOKUP(H212,'F U L L   S E T S  (-10%)'!T:T,'F U L L   S E T S  (-10%)'!J:J,0)+_xlfn.XLOOKUP(H212,'M A C R O S'!R:R,'M A C R O S'!I:I,0)</f>
        <v>0</v>
      </c>
      <c r="J212" s="95"/>
      <c r="K212" s="95"/>
      <c r="L212" s="91" t="s">
        <v>79</v>
      </c>
      <c r="M212" s="95">
        <f>_xlfn.XLOOKUP(L212,'F U L L   S E T S  (-10%)'!T:T,'F U L L   S E T S  (-10%)'!J:J,0)+_xlfn.XLOOKUP(L212,'M A C R O S'!R:R,'M A C R O S'!I:I,0)</f>
        <v>0</v>
      </c>
    </row>
    <row r="213" spans="1:13" ht="16" x14ac:dyDescent="0.2">
      <c r="A213" s="95">
        <f>_xlfn.XLOOKUP(E213,'M A C R O S'!R:R,'M A C R O S'!I:I,0)</f>
        <v>0</v>
      </c>
      <c r="B213" s="161" t="str">
        <f t="shared" si="3"/>
        <v>UH.VM.00085-10139</v>
      </c>
      <c r="C213" s="95">
        <f>SUM(A213:A213)</f>
        <v>0</v>
      </c>
      <c r="D213" s="95">
        <v>10139</v>
      </c>
      <c r="E213" s="95" t="s">
        <v>173</v>
      </c>
      <c r="F213" s="91" t="s">
        <v>77</v>
      </c>
      <c r="G213" s="95">
        <f>_xlfn.XLOOKUP(F213,'F U L L   S E T S  (-10%)'!T:T,'F U L L   S E T S  (-10%)'!J:J,0)+_xlfn.XLOOKUP(F213,'M A C R O S'!R:R,'M A C R O S'!I:I,0)</f>
        <v>0</v>
      </c>
      <c r="H213" s="95"/>
      <c r="I213" s="95"/>
      <c r="J213" s="91" t="s">
        <v>83</v>
      </c>
      <c r="K213" s="95">
        <f>_xlfn.XLOOKUP(J213,'F U L L   S E T S  (-10%)'!T:T,'F U L L   S E T S  (-10%)'!J:J,0)+_xlfn.XLOOKUP(J213,'M A C R O S'!R:R,'M A C R O S'!I:I,0)</f>
        <v>0</v>
      </c>
      <c r="L213" s="91" t="s">
        <v>79</v>
      </c>
      <c r="M213" s="95">
        <f>_xlfn.XLOOKUP(L213,'F U L L   S E T S  (-10%)'!T:T,'F U L L   S E T S  (-10%)'!J:J,0)+_xlfn.XLOOKUP(L213,'M A C R O S'!R:R,'M A C R O S'!I:I,0)</f>
        <v>0</v>
      </c>
    </row>
    <row r="214" spans="1:13" ht="16" x14ac:dyDescent="0.2">
      <c r="A214" s="95">
        <f>_xlfn.XLOOKUP(E214,'M A C R O S'!R:R,'M A C R O S'!I:I,0)</f>
        <v>0</v>
      </c>
      <c r="B214" s="161" t="str">
        <f t="shared" si="3"/>
        <v>UH.VM.00086-10139</v>
      </c>
      <c r="C214" s="95">
        <f>SUM(A214:A214)</f>
        <v>0</v>
      </c>
      <c r="D214" s="95">
        <v>10139</v>
      </c>
      <c r="E214" s="95" t="s">
        <v>175</v>
      </c>
      <c r="F214" s="91" t="s">
        <v>77</v>
      </c>
      <c r="G214" s="95">
        <f>_xlfn.XLOOKUP(F214,'F U L L   S E T S  (-10%)'!T:T,'F U L L   S E T S  (-10%)'!J:J,0)+_xlfn.XLOOKUP(F214,'M A C R O S'!R:R,'M A C R O S'!I:I,0)</f>
        <v>0</v>
      </c>
      <c r="H214" s="91" t="s">
        <v>81</v>
      </c>
      <c r="I214" s="95">
        <f>_xlfn.XLOOKUP(H214,'F U L L   S E T S  (-10%)'!T:T,'F U L L   S E T S  (-10%)'!J:J,0)+_xlfn.XLOOKUP(H214,'M A C R O S'!R:R,'M A C R O S'!I:I,0)</f>
        <v>0</v>
      </c>
      <c r="J214" s="95"/>
      <c r="K214" s="95"/>
      <c r="L214" s="91" t="s">
        <v>79</v>
      </c>
      <c r="M214" s="95">
        <f>_xlfn.XLOOKUP(L214,'F U L L   S E T S  (-10%)'!T:T,'F U L L   S E T S  (-10%)'!J:J,0)+_xlfn.XLOOKUP(L214,'M A C R O S'!R:R,'M A C R O S'!I:I,0)</f>
        <v>0</v>
      </c>
    </row>
    <row r="215" spans="1:13" ht="16" x14ac:dyDescent="0.2">
      <c r="A215" s="95">
        <f>_xlfn.XLOOKUP(E215,'M A C R O S'!R:R,'M A C R O S'!I:I,0)</f>
        <v>0</v>
      </c>
      <c r="B215" s="161" t="str">
        <f t="shared" si="3"/>
        <v>UH.VM.00087-10139</v>
      </c>
      <c r="C215" s="95">
        <f>SUM(A215:A215)</f>
        <v>0</v>
      </c>
      <c r="D215" s="95">
        <v>10139</v>
      </c>
      <c r="E215" s="95" t="s">
        <v>177</v>
      </c>
      <c r="F215" s="91" t="s">
        <v>77</v>
      </c>
      <c r="G215" s="95">
        <f>_xlfn.XLOOKUP(F215,'F U L L   S E T S  (-10%)'!T:T,'F U L L   S E T S  (-10%)'!J:J,0)+_xlfn.XLOOKUP(F215,'M A C R O S'!R:R,'M A C R O S'!I:I,0)</f>
        <v>0</v>
      </c>
      <c r="H215" s="91" t="s">
        <v>81</v>
      </c>
      <c r="I215" s="95">
        <f>_xlfn.XLOOKUP(H215,'F U L L   S E T S  (-10%)'!T:T,'F U L L   S E T S  (-10%)'!J:J,0)+_xlfn.XLOOKUP(H215,'M A C R O S'!R:R,'M A C R O S'!I:I,0)</f>
        <v>0</v>
      </c>
      <c r="J215" s="95"/>
      <c r="K215" s="95"/>
      <c r="L215" s="91" t="s">
        <v>79</v>
      </c>
      <c r="M215" s="95">
        <f>_xlfn.XLOOKUP(L215,'F U L L   S E T S  (-10%)'!T:T,'F U L L   S E T S  (-10%)'!J:J,0)+_xlfn.XLOOKUP(L215,'M A C R O S'!R:R,'M A C R O S'!I:I,0)</f>
        <v>0</v>
      </c>
    </row>
    <row r="216" spans="1:13" ht="16" x14ac:dyDescent="0.2">
      <c r="A216" s="95">
        <f>_xlfn.XLOOKUP(E216,'M A C R O S'!R:R,'M A C R O S'!I:I,0)</f>
        <v>0</v>
      </c>
      <c r="B216" s="161" t="str">
        <f t="shared" si="3"/>
        <v>UH.VM.00088-10139</v>
      </c>
      <c r="C216" s="95">
        <f>SUM(A216:A216)</f>
        <v>0</v>
      </c>
      <c r="D216" s="95">
        <v>10139</v>
      </c>
      <c r="E216" s="95" t="s">
        <v>179</v>
      </c>
      <c r="F216" s="91" t="s">
        <v>77</v>
      </c>
      <c r="G216" s="95">
        <f>_xlfn.XLOOKUP(F216,'F U L L   S E T S  (-10%)'!T:T,'F U L L   S E T S  (-10%)'!J:J,0)+_xlfn.XLOOKUP(F216,'M A C R O S'!R:R,'M A C R O S'!I:I,0)</f>
        <v>0</v>
      </c>
      <c r="H216" s="95"/>
      <c r="I216" s="95"/>
      <c r="J216" s="91" t="s">
        <v>83</v>
      </c>
      <c r="K216" s="95">
        <f>_xlfn.XLOOKUP(J216,'F U L L   S E T S  (-10%)'!T:T,'F U L L   S E T S  (-10%)'!J:J,0)+_xlfn.XLOOKUP(J216,'M A C R O S'!R:R,'M A C R O S'!I:I,0)</f>
        <v>0</v>
      </c>
      <c r="L216" s="91" t="s">
        <v>79</v>
      </c>
      <c r="M216" s="95">
        <f>_xlfn.XLOOKUP(L216,'F U L L   S E T S  (-10%)'!T:T,'F U L L   S E T S  (-10%)'!J:J,0)+_xlfn.XLOOKUP(L216,'M A C R O S'!R:R,'M A C R O S'!I:I,0)</f>
        <v>0</v>
      </c>
    </row>
    <row r="217" spans="1:13" ht="16" x14ac:dyDescent="0.2">
      <c r="A217" s="95">
        <f>_xlfn.XLOOKUP(E217,'M A C R O S'!R:R,'M A C R O S'!I:I,0)</f>
        <v>0</v>
      </c>
      <c r="B217" s="161" t="str">
        <f t="shared" si="3"/>
        <v>UH.VM.00089-10139</v>
      </c>
      <c r="C217" s="95">
        <f>SUM(A217:A217)</f>
        <v>0</v>
      </c>
      <c r="D217" s="95">
        <v>10139</v>
      </c>
      <c r="E217" s="95" t="s">
        <v>181</v>
      </c>
      <c r="F217" s="91" t="s">
        <v>77</v>
      </c>
      <c r="G217" s="95">
        <f>_xlfn.XLOOKUP(F217,'F U L L   S E T S  (-10%)'!T:T,'F U L L   S E T S  (-10%)'!J:J,0)+_xlfn.XLOOKUP(F217,'M A C R O S'!R:R,'M A C R O S'!I:I,0)</f>
        <v>0</v>
      </c>
      <c r="H217" s="95"/>
      <c r="I217" s="95"/>
      <c r="J217" s="91" t="s">
        <v>83</v>
      </c>
      <c r="K217" s="95">
        <f>_xlfn.XLOOKUP(J217,'F U L L   S E T S  (-10%)'!T:T,'F U L L   S E T S  (-10%)'!J:J,0)+_xlfn.XLOOKUP(J217,'M A C R O S'!R:R,'M A C R O S'!I:I,0)</f>
        <v>0</v>
      </c>
      <c r="L217" s="91" t="s">
        <v>79</v>
      </c>
      <c r="M217" s="95">
        <f>_xlfn.XLOOKUP(L217,'F U L L   S E T S  (-10%)'!T:T,'F U L L   S E T S  (-10%)'!J:J,0)+_xlfn.XLOOKUP(L217,'M A C R O S'!R:R,'M A C R O S'!I:I,0)</f>
        <v>0</v>
      </c>
    </row>
    <row r="218" spans="1:13" ht="16" x14ac:dyDescent="0.2">
      <c r="A218" s="95">
        <f>_xlfn.XLOOKUP(E218,'M A C R O S'!R:R,'M A C R O S'!I:I,0)</f>
        <v>0</v>
      </c>
      <c r="B218" s="161" t="str">
        <f t="shared" si="3"/>
        <v>UH.VM.00090-10139</v>
      </c>
      <c r="C218" s="95">
        <f>SUM(A218:A218)</f>
        <v>0</v>
      </c>
      <c r="D218" s="95">
        <v>10139</v>
      </c>
      <c r="E218" s="95" t="s">
        <v>183</v>
      </c>
      <c r="F218" s="91" t="s">
        <v>77</v>
      </c>
      <c r="G218" s="95">
        <f>_xlfn.XLOOKUP(F218,'F U L L   S E T S  (-10%)'!T:T,'F U L L   S E T S  (-10%)'!J:J,0)+_xlfn.XLOOKUP(F218,'M A C R O S'!R:R,'M A C R O S'!I:I,0)</f>
        <v>0</v>
      </c>
      <c r="H218" s="91" t="s">
        <v>81</v>
      </c>
      <c r="I218" s="95">
        <f>_xlfn.XLOOKUP(H218,'F U L L   S E T S  (-10%)'!T:T,'F U L L   S E T S  (-10%)'!J:J,0)+_xlfn.XLOOKUP(H218,'M A C R O S'!R:R,'M A C R O S'!I:I,0)</f>
        <v>0</v>
      </c>
      <c r="J218" s="95"/>
      <c r="K218" s="95"/>
      <c r="L218" s="91" t="s">
        <v>79</v>
      </c>
      <c r="M218" s="95">
        <f>_xlfn.XLOOKUP(L218,'F U L L   S E T S  (-10%)'!T:T,'F U L L   S E T S  (-10%)'!J:J,0)+_xlfn.XLOOKUP(L218,'M A C R O S'!R:R,'M A C R O S'!I:I,0)</f>
        <v>0</v>
      </c>
    </row>
    <row r="219" spans="1:13" ht="16" x14ac:dyDescent="0.2">
      <c r="A219" s="95">
        <f>_xlfn.XLOOKUP(E219,'M A C R O S'!R:R,'M A C R O S'!I:I,0)</f>
        <v>0</v>
      </c>
      <c r="B219" s="161" t="str">
        <f t="shared" si="3"/>
        <v>UH.VM.00091-10139</v>
      </c>
      <c r="C219" s="95">
        <f>SUM(A219:A219)</f>
        <v>0</v>
      </c>
      <c r="D219" s="95">
        <v>10139</v>
      </c>
      <c r="E219" s="95" t="s">
        <v>185</v>
      </c>
      <c r="F219" s="91" t="s">
        <v>77</v>
      </c>
      <c r="G219" s="95">
        <f>_xlfn.XLOOKUP(F219,'F U L L   S E T S  (-10%)'!T:T,'F U L L   S E T S  (-10%)'!J:J,0)+_xlfn.XLOOKUP(F219,'M A C R O S'!R:R,'M A C R O S'!I:I,0)</f>
        <v>0</v>
      </c>
      <c r="H219" s="91" t="s">
        <v>81</v>
      </c>
      <c r="I219" s="95">
        <f>_xlfn.XLOOKUP(H219,'F U L L   S E T S  (-10%)'!T:T,'F U L L   S E T S  (-10%)'!J:J,0)+_xlfn.XLOOKUP(H219,'M A C R O S'!R:R,'M A C R O S'!I:I,0)</f>
        <v>0</v>
      </c>
      <c r="J219" s="95"/>
      <c r="K219" s="95"/>
      <c r="L219" s="91" t="s">
        <v>79</v>
      </c>
      <c r="M219" s="95">
        <f>_xlfn.XLOOKUP(L219,'F U L L   S E T S  (-10%)'!T:T,'F U L L   S E T S  (-10%)'!J:J,0)+_xlfn.XLOOKUP(L219,'M A C R O S'!R:R,'M A C R O S'!I:I,0)</f>
        <v>0</v>
      </c>
    </row>
    <row r="220" spans="1:13" ht="16" x14ac:dyDescent="0.2">
      <c r="A220" s="95">
        <f>_xlfn.XLOOKUP(E220,'M A C R O S'!R:R,'M A C R O S'!I:I,0)</f>
        <v>0</v>
      </c>
      <c r="B220" s="161" t="str">
        <f t="shared" si="3"/>
        <v>UH.VM.00092-10139</v>
      </c>
      <c r="C220" s="95">
        <f>SUM(A220:A220)</f>
        <v>0</v>
      </c>
      <c r="D220" s="95">
        <v>10139</v>
      </c>
      <c r="E220" s="95" t="s">
        <v>187</v>
      </c>
      <c r="F220" s="91" t="s">
        <v>77</v>
      </c>
      <c r="G220" s="95">
        <f>_xlfn.XLOOKUP(F220,'F U L L   S E T S  (-10%)'!T:T,'F U L L   S E T S  (-10%)'!J:J,0)+_xlfn.XLOOKUP(F220,'M A C R O S'!R:R,'M A C R O S'!I:I,0)</f>
        <v>0</v>
      </c>
      <c r="H220" s="95"/>
      <c r="I220" s="95"/>
      <c r="J220" s="91" t="s">
        <v>83</v>
      </c>
      <c r="K220" s="95">
        <f>_xlfn.XLOOKUP(J220,'F U L L   S E T S  (-10%)'!T:T,'F U L L   S E T S  (-10%)'!J:J,0)+_xlfn.XLOOKUP(J220,'M A C R O S'!R:R,'M A C R O S'!I:I,0)</f>
        <v>0</v>
      </c>
      <c r="L220" s="91" t="s">
        <v>79</v>
      </c>
      <c r="M220" s="95">
        <f>_xlfn.XLOOKUP(L220,'F U L L   S E T S  (-10%)'!T:T,'F U L L   S E T S  (-10%)'!J:J,0)+_xlfn.XLOOKUP(L220,'M A C R O S'!R:R,'M A C R O S'!I:I,0)</f>
        <v>0</v>
      </c>
    </row>
    <row r="221" spans="1:13" ht="16" x14ac:dyDescent="0.2">
      <c r="A221" s="95">
        <f>_xlfn.XLOOKUP(E221,'M A C R O S'!R:R,'M A C R O S'!I:I,0)</f>
        <v>0</v>
      </c>
      <c r="B221" s="161" t="str">
        <f t="shared" si="3"/>
        <v>UH.VM.00093-10139</v>
      </c>
      <c r="C221" s="95">
        <f>SUM(A221:A221)</f>
        <v>0</v>
      </c>
      <c r="D221" s="95">
        <v>10139</v>
      </c>
      <c r="E221" s="95" t="s">
        <v>189</v>
      </c>
      <c r="F221" s="91" t="s">
        <v>77</v>
      </c>
      <c r="G221" s="95">
        <f>_xlfn.XLOOKUP(F221,'F U L L   S E T S  (-10%)'!T:T,'F U L L   S E T S  (-10%)'!J:J,0)+_xlfn.XLOOKUP(F221,'M A C R O S'!R:R,'M A C R O S'!I:I,0)</f>
        <v>0</v>
      </c>
      <c r="H221" s="91" t="s">
        <v>81</v>
      </c>
      <c r="I221" s="95">
        <f>_xlfn.XLOOKUP(H221,'F U L L   S E T S  (-10%)'!T:T,'F U L L   S E T S  (-10%)'!J:J,0)+_xlfn.XLOOKUP(H221,'M A C R O S'!R:R,'M A C R O S'!I:I,0)</f>
        <v>0</v>
      </c>
      <c r="J221" s="95"/>
      <c r="K221" s="95"/>
      <c r="L221" s="91" t="s">
        <v>79</v>
      </c>
      <c r="M221" s="95">
        <f>_xlfn.XLOOKUP(L221,'F U L L   S E T S  (-10%)'!T:T,'F U L L   S E T S  (-10%)'!J:J,0)+_xlfn.XLOOKUP(L221,'M A C R O S'!R:R,'M A C R O S'!I:I,0)</f>
        <v>0</v>
      </c>
    </row>
    <row r="222" spans="1:13" ht="16" x14ac:dyDescent="0.2">
      <c r="A222" s="95">
        <f>_xlfn.XLOOKUP(E222,'M A C R O S'!R:R,'M A C R O S'!I:I,0)</f>
        <v>0</v>
      </c>
      <c r="B222" s="161" t="str">
        <f t="shared" si="3"/>
        <v>UH.VM.00094-10139</v>
      </c>
      <c r="C222" s="95">
        <f>SUM(A222:A222)</f>
        <v>0</v>
      </c>
      <c r="D222" s="95">
        <v>10139</v>
      </c>
      <c r="E222" s="95" t="s">
        <v>191</v>
      </c>
      <c r="F222" s="91" t="s">
        <v>77</v>
      </c>
      <c r="G222" s="95">
        <f>_xlfn.XLOOKUP(F222,'F U L L   S E T S  (-10%)'!T:T,'F U L L   S E T S  (-10%)'!J:J,0)+_xlfn.XLOOKUP(F222,'M A C R O S'!R:R,'M A C R O S'!I:I,0)</f>
        <v>0</v>
      </c>
      <c r="H222" s="91" t="s">
        <v>81</v>
      </c>
      <c r="I222" s="95">
        <f>_xlfn.XLOOKUP(H222,'F U L L   S E T S  (-10%)'!T:T,'F U L L   S E T S  (-10%)'!J:J,0)+_xlfn.XLOOKUP(H222,'M A C R O S'!R:R,'M A C R O S'!I:I,0)</f>
        <v>0</v>
      </c>
      <c r="J222" s="95"/>
      <c r="K222" s="95"/>
      <c r="L222" s="91" t="s">
        <v>79</v>
      </c>
      <c r="M222" s="95">
        <f>_xlfn.XLOOKUP(L222,'F U L L   S E T S  (-10%)'!T:T,'F U L L   S E T S  (-10%)'!J:J,0)+_xlfn.XLOOKUP(L222,'M A C R O S'!R:R,'M A C R O S'!I:I,0)</f>
        <v>0</v>
      </c>
    </row>
    <row r="223" spans="1:13" ht="16" x14ac:dyDescent="0.2">
      <c r="A223" s="95">
        <f>_xlfn.XLOOKUP(E223,'M A C R O S'!R:R,'M A C R O S'!I:I,0)</f>
        <v>0</v>
      </c>
      <c r="B223" s="161" t="str">
        <f t="shared" si="3"/>
        <v>UH.VM.00095-10139</v>
      </c>
      <c r="C223" s="95">
        <f>SUM(A223:A223)</f>
        <v>0</v>
      </c>
      <c r="D223" s="95">
        <v>10139</v>
      </c>
      <c r="E223" s="95" t="s">
        <v>193</v>
      </c>
      <c r="F223" s="91" t="s">
        <v>77</v>
      </c>
      <c r="G223" s="95">
        <f>_xlfn.XLOOKUP(F223,'F U L L   S E T S  (-10%)'!T:T,'F U L L   S E T S  (-10%)'!J:J,0)+_xlfn.XLOOKUP(F223,'M A C R O S'!R:R,'M A C R O S'!I:I,0)</f>
        <v>0</v>
      </c>
      <c r="H223" s="91" t="s">
        <v>81</v>
      </c>
      <c r="I223" s="95">
        <f>_xlfn.XLOOKUP(H223,'F U L L   S E T S  (-10%)'!T:T,'F U L L   S E T S  (-10%)'!J:J,0)+_xlfn.XLOOKUP(H223,'M A C R O S'!R:R,'M A C R O S'!I:I,0)</f>
        <v>0</v>
      </c>
      <c r="J223" s="95"/>
      <c r="K223" s="95"/>
      <c r="L223" s="91" t="s">
        <v>79</v>
      </c>
      <c r="M223" s="95">
        <f>_xlfn.XLOOKUP(L223,'F U L L   S E T S  (-10%)'!T:T,'F U L L   S E T S  (-10%)'!J:J,0)+_xlfn.XLOOKUP(L223,'M A C R O S'!R:R,'M A C R O S'!I:I,0)</f>
        <v>0</v>
      </c>
    </row>
    <row r="224" spans="1:13" ht="16" x14ac:dyDescent="0.2">
      <c r="A224" s="95">
        <f>_xlfn.XLOOKUP(E224,'M A C R O S'!R:R,'M A C R O S'!I:I,0)</f>
        <v>0</v>
      </c>
      <c r="B224" s="161" t="str">
        <f t="shared" si="3"/>
        <v>UH.VM.00096-10139</v>
      </c>
      <c r="C224" s="95">
        <f>SUM(A224:A224)</f>
        <v>0</v>
      </c>
      <c r="D224" s="95">
        <v>10139</v>
      </c>
      <c r="E224" s="95" t="s">
        <v>195</v>
      </c>
      <c r="F224" s="91" t="s">
        <v>77</v>
      </c>
      <c r="G224" s="95">
        <f>_xlfn.XLOOKUP(F224,'F U L L   S E T S  (-10%)'!T:T,'F U L L   S E T S  (-10%)'!J:J,0)+_xlfn.XLOOKUP(F224,'M A C R O S'!R:R,'M A C R O S'!I:I,0)</f>
        <v>0</v>
      </c>
      <c r="H224" s="91" t="s">
        <v>81</v>
      </c>
      <c r="I224" s="95">
        <f>_xlfn.XLOOKUP(H224,'F U L L   S E T S  (-10%)'!T:T,'F U L L   S E T S  (-10%)'!J:J,0)+_xlfn.XLOOKUP(H224,'M A C R O S'!R:R,'M A C R O S'!I:I,0)</f>
        <v>0</v>
      </c>
      <c r="J224" s="95"/>
      <c r="K224" s="95"/>
      <c r="L224" s="91" t="s">
        <v>79</v>
      </c>
      <c r="M224" s="95">
        <f>_xlfn.XLOOKUP(L224,'F U L L   S E T S  (-10%)'!T:T,'F U L L   S E T S  (-10%)'!J:J,0)+_xlfn.XLOOKUP(L224,'M A C R O S'!R:R,'M A C R O S'!I:I,0)</f>
        <v>0</v>
      </c>
    </row>
    <row r="225" spans="1:13" ht="16" x14ac:dyDescent="0.2">
      <c r="A225" s="95">
        <f>_xlfn.XLOOKUP(E225,'M A C R O S'!R:R,'M A C R O S'!I:I,0)</f>
        <v>0</v>
      </c>
      <c r="B225" s="161" t="str">
        <f t="shared" si="3"/>
        <v>UH.VM.00097-10139</v>
      </c>
      <c r="C225" s="95">
        <f>SUM(A225:A225)</f>
        <v>0</v>
      </c>
      <c r="D225" s="95">
        <v>10139</v>
      </c>
      <c r="E225" s="95" t="s">
        <v>197</v>
      </c>
      <c r="F225" s="91" t="s">
        <v>77</v>
      </c>
      <c r="G225" s="95">
        <f>_xlfn.XLOOKUP(F225,'F U L L   S E T S  (-10%)'!T:T,'F U L L   S E T S  (-10%)'!J:J,0)+_xlfn.XLOOKUP(F225,'M A C R O S'!R:R,'M A C R O S'!I:I,0)</f>
        <v>0</v>
      </c>
      <c r="H225" s="95"/>
      <c r="I225" s="95"/>
      <c r="J225" s="91" t="s">
        <v>83</v>
      </c>
      <c r="K225" s="95">
        <f>_xlfn.XLOOKUP(J225,'F U L L   S E T S  (-10%)'!T:T,'F U L L   S E T S  (-10%)'!J:J,0)+_xlfn.XLOOKUP(J225,'M A C R O S'!R:R,'M A C R O S'!I:I,0)</f>
        <v>0</v>
      </c>
      <c r="L225" s="91" t="s">
        <v>79</v>
      </c>
      <c r="M225" s="95">
        <f>_xlfn.XLOOKUP(L225,'F U L L   S E T S  (-10%)'!T:T,'F U L L   S E T S  (-10%)'!J:J,0)+_xlfn.XLOOKUP(L225,'M A C R O S'!R:R,'M A C R O S'!I:I,0)</f>
        <v>0</v>
      </c>
    </row>
    <row r="226" spans="1:13" ht="16" x14ac:dyDescent="0.2">
      <c r="A226" s="95">
        <f>_xlfn.XLOOKUP(E226,'M A C R O S'!R:R,'M A C R O S'!I:I,0)</f>
        <v>0</v>
      </c>
      <c r="B226" s="161" t="str">
        <f t="shared" si="3"/>
        <v>UH.VM.00098-10139</v>
      </c>
      <c r="C226" s="95">
        <f>SUM(A226:A226)</f>
        <v>0</v>
      </c>
      <c r="D226" s="95">
        <v>10139</v>
      </c>
      <c r="E226" s="95" t="s">
        <v>199</v>
      </c>
      <c r="F226" s="91" t="s">
        <v>77</v>
      </c>
      <c r="G226" s="95">
        <f>_xlfn.XLOOKUP(F226,'F U L L   S E T S  (-10%)'!T:T,'F U L L   S E T S  (-10%)'!J:J,0)+_xlfn.XLOOKUP(F226,'M A C R O S'!R:R,'M A C R O S'!I:I,0)</f>
        <v>0</v>
      </c>
      <c r="H226" s="95"/>
      <c r="I226" s="95"/>
      <c r="J226" s="91" t="s">
        <v>83</v>
      </c>
      <c r="K226" s="95">
        <f>_xlfn.XLOOKUP(J226,'F U L L   S E T S  (-10%)'!T:T,'F U L L   S E T S  (-10%)'!J:J,0)+_xlfn.XLOOKUP(J226,'M A C R O S'!R:R,'M A C R O S'!I:I,0)</f>
        <v>0</v>
      </c>
      <c r="L226" s="91" t="s">
        <v>79</v>
      </c>
      <c r="M226" s="95">
        <f>_xlfn.XLOOKUP(L226,'F U L L   S E T S  (-10%)'!T:T,'F U L L   S E T S  (-10%)'!J:J,0)+_xlfn.XLOOKUP(L226,'M A C R O S'!R:R,'M A C R O S'!I:I,0)</f>
        <v>0</v>
      </c>
    </row>
    <row r="227" spans="1:13" ht="16" x14ac:dyDescent="0.2">
      <c r="A227" s="95">
        <f>_xlfn.XLOOKUP(E227,'M A C R O S'!R:R,'M A C R O S'!I:I,0)</f>
        <v>0</v>
      </c>
      <c r="B227" s="161" t="str">
        <f t="shared" si="3"/>
        <v>UH.VM.00099-10139</v>
      </c>
      <c r="C227" s="95">
        <f>SUM(A227:A227)</f>
        <v>0</v>
      </c>
      <c r="D227" s="95">
        <v>10139</v>
      </c>
      <c r="E227" s="95" t="s">
        <v>201</v>
      </c>
      <c r="F227" s="91" t="s">
        <v>77</v>
      </c>
      <c r="G227" s="95">
        <f>_xlfn.XLOOKUP(F227,'F U L L   S E T S  (-10%)'!T:T,'F U L L   S E T S  (-10%)'!J:J,0)+_xlfn.XLOOKUP(F227,'M A C R O S'!R:R,'M A C R O S'!I:I,0)</f>
        <v>0</v>
      </c>
      <c r="H227" s="91" t="s">
        <v>81</v>
      </c>
      <c r="I227" s="95">
        <f>_xlfn.XLOOKUP(H227,'F U L L   S E T S  (-10%)'!T:T,'F U L L   S E T S  (-10%)'!J:J,0)+_xlfn.XLOOKUP(H227,'M A C R O S'!R:R,'M A C R O S'!I:I,0)</f>
        <v>0</v>
      </c>
      <c r="J227" s="95"/>
      <c r="K227" s="95"/>
      <c r="L227" s="91" t="s">
        <v>79</v>
      </c>
      <c r="M227" s="95">
        <f>_xlfn.XLOOKUP(L227,'F U L L   S E T S  (-10%)'!T:T,'F U L L   S E T S  (-10%)'!J:J,0)+_xlfn.XLOOKUP(L227,'M A C R O S'!R:R,'M A C R O S'!I:I,0)</f>
        <v>0</v>
      </c>
    </row>
    <row r="228" spans="1:13" ht="16" x14ac:dyDescent="0.2">
      <c r="A228" s="95">
        <f>_xlfn.XLOOKUP(E228,'M A C R O S'!R:R,'M A C R O S'!I:I,0)</f>
        <v>0</v>
      </c>
      <c r="B228" s="161" t="str">
        <f t="shared" si="3"/>
        <v>UH.VM.00100-10139</v>
      </c>
      <c r="C228" s="95">
        <f>SUM(A228:A228)</f>
        <v>0</v>
      </c>
      <c r="D228" s="95">
        <v>10139</v>
      </c>
      <c r="E228" s="95" t="s">
        <v>203</v>
      </c>
      <c r="F228" s="91" t="s">
        <v>77</v>
      </c>
      <c r="G228" s="95">
        <f>_xlfn.XLOOKUP(F228,'F U L L   S E T S  (-10%)'!T:T,'F U L L   S E T S  (-10%)'!J:J,0)+_xlfn.XLOOKUP(F228,'M A C R O S'!R:R,'M A C R O S'!I:I,0)</f>
        <v>0</v>
      </c>
      <c r="H228" s="91" t="s">
        <v>81</v>
      </c>
      <c r="I228" s="95">
        <f>_xlfn.XLOOKUP(H228,'F U L L   S E T S  (-10%)'!T:T,'F U L L   S E T S  (-10%)'!J:J,0)+_xlfn.XLOOKUP(H228,'M A C R O S'!R:R,'M A C R O S'!I:I,0)</f>
        <v>0</v>
      </c>
      <c r="J228" s="95"/>
      <c r="K228" s="95"/>
      <c r="L228" s="91" t="s">
        <v>79</v>
      </c>
      <c r="M228" s="95">
        <f>_xlfn.XLOOKUP(L228,'F U L L   S E T S  (-10%)'!T:T,'F U L L   S E T S  (-10%)'!J:J,0)+_xlfn.XLOOKUP(L228,'M A C R O S'!R:R,'M A C R O S'!I:I,0)</f>
        <v>0</v>
      </c>
    </row>
    <row r="229" spans="1:13" ht="16" x14ac:dyDescent="0.2">
      <c r="A229" s="95">
        <f>_xlfn.XLOOKUP(E229,'M A C R O S'!R:R,'M A C R O S'!I:I,0)</f>
        <v>0</v>
      </c>
      <c r="B229" s="161" t="str">
        <f t="shared" si="3"/>
        <v>UH.VM.00101-10139</v>
      </c>
      <c r="C229" s="95">
        <f>SUM(A229:A229)</f>
        <v>0</v>
      </c>
      <c r="D229" s="95">
        <v>10139</v>
      </c>
      <c r="E229" s="95" t="s">
        <v>205</v>
      </c>
      <c r="F229" s="91" t="s">
        <v>77</v>
      </c>
      <c r="G229" s="95">
        <f>_xlfn.XLOOKUP(F229,'F U L L   S E T S  (-10%)'!T:T,'F U L L   S E T S  (-10%)'!J:J,0)+_xlfn.XLOOKUP(F229,'M A C R O S'!R:R,'M A C R O S'!I:I,0)</f>
        <v>0</v>
      </c>
      <c r="H229" s="95"/>
      <c r="I229" s="95"/>
      <c r="J229" s="91" t="s">
        <v>83</v>
      </c>
      <c r="K229" s="95">
        <f>_xlfn.XLOOKUP(J229,'F U L L   S E T S  (-10%)'!T:T,'F U L L   S E T S  (-10%)'!J:J,0)+_xlfn.XLOOKUP(J229,'M A C R O S'!R:R,'M A C R O S'!I:I,0)</f>
        <v>0</v>
      </c>
      <c r="L229" s="91" t="s">
        <v>79</v>
      </c>
      <c r="M229" s="95">
        <f>_xlfn.XLOOKUP(L229,'F U L L   S E T S  (-10%)'!T:T,'F U L L   S E T S  (-10%)'!J:J,0)+_xlfn.XLOOKUP(L229,'M A C R O S'!R:R,'M A C R O S'!I:I,0)</f>
        <v>0</v>
      </c>
    </row>
    <row r="230" spans="1:13" ht="16" x14ac:dyDescent="0.2">
      <c r="A230" s="95">
        <f>_xlfn.XLOOKUP(E230,'M A C R O S'!R:R,'M A C R O S'!I:I,0)</f>
        <v>0</v>
      </c>
      <c r="B230" s="161" t="str">
        <f t="shared" si="3"/>
        <v>UH.VM.00102-10139</v>
      </c>
      <c r="C230" s="95">
        <f>SUM(A230:A230)</f>
        <v>0</v>
      </c>
      <c r="D230" s="95">
        <v>10139</v>
      </c>
      <c r="E230" s="95" t="s">
        <v>207</v>
      </c>
      <c r="F230" s="91" t="s">
        <v>77</v>
      </c>
      <c r="G230" s="95">
        <f>_xlfn.XLOOKUP(F230,'F U L L   S E T S  (-10%)'!T:T,'F U L L   S E T S  (-10%)'!J:J,0)+_xlfn.XLOOKUP(F230,'M A C R O S'!R:R,'M A C R O S'!I:I,0)</f>
        <v>0</v>
      </c>
      <c r="H230" s="95"/>
      <c r="I230" s="95"/>
      <c r="J230" s="91" t="s">
        <v>83</v>
      </c>
      <c r="K230" s="95">
        <f>_xlfn.XLOOKUP(J230,'F U L L   S E T S  (-10%)'!T:T,'F U L L   S E T S  (-10%)'!J:J,0)+_xlfn.XLOOKUP(J230,'M A C R O S'!R:R,'M A C R O S'!I:I,0)</f>
        <v>0</v>
      </c>
      <c r="L230" s="91" t="s">
        <v>79</v>
      </c>
      <c r="M230" s="95">
        <f>_xlfn.XLOOKUP(L230,'F U L L   S E T S  (-10%)'!T:T,'F U L L   S E T S  (-10%)'!J:J,0)+_xlfn.XLOOKUP(L230,'M A C R O S'!R:R,'M A C R O S'!I:I,0)</f>
        <v>0</v>
      </c>
    </row>
    <row r="231" spans="1:13" ht="16" x14ac:dyDescent="0.2">
      <c r="A231" s="95">
        <f>_xlfn.XLOOKUP(E231,'M A C R O S'!R:R,'M A C R O S'!I:I,0)</f>
        <v>0</v>
      </c>
      <c r="B231" s="161" t="str">
        <f t="shared" si="3"/>
        <v>UH.VM.00103-10139</v>
      </c>
      <c r="C231" s="95">
        <f>SUM(A231:A231)</f>
        <v>0</v>
      </c>
      <c r="D231" s="95">
        <v>10139</v>
      </c>
      <c r="E231" s="95" t="s">
        <v>209</v>
      </c>
      <c r="F231" s="91" t="s">
        <v>77</v>
      </c>
      <c r="G231" s="95">
        <f>_xlfn.XLOOKUP(F231,'F U L L   S E T S  (-10%)'!T:T,'F U L L   S E T S  (-10%)'!J:J,0)+_xlfn.XLOOKUP(F231,'M A C R O S'!R:R,'M A C R O S'!I:I,0)</f>
        <v>0</v>
      </c>
      <c r="H231" s="91" t="s">
        <v>81</v>
      </c>
      <c r="I231" s="95">
        <f>_xlfn.XLOOKUP(H231,'F U L L   S E T S  (-10%)'!T:T,'F U L L   S E T S  (-10%)'!J:J,0)+_xlfn.XLOOKUP(H231,'M A C R O S'!R:R,'M A C R O S'!I:I,0)</f>
        <v>0</v>
      </c>
      <c r="J231" s="95"/>
      <c r="K231" s="95"/>
      <c r="L231" s="91" t="s">
        <v>79</v>
      </c>
      <c r="M231" s="95">
        <f>_xlfn.XLOOKUP(L231,'F U L L   S E T S  (-10%)'!T:T,'F U L L   S E T S  (-10%)'!J:J,0)+_xlfn.XLOOKUP(L231,'M A C R O S'!R:R,'M A C R O S'!I:I,0)</f>
        <v>0</v>
      </c>
    </row>
    <row r="232" spans="1:13" ht="16" x14ac:dyDescent="0.2">
      <c r="A232" s="95">
        <f>_xlfn.XLOOKUP(E232,'M A C R O S'!R:R,'M A C R O S'!I:I,0)</f>
        <v>0</v>
      </c>
      <c r="B232" s="161" t="str">
        <f t="shared" si="3"/>
        <v>UH.VM.00104-10139</v>
      </c>
      <c r="C232" s="95">
        <f>SUM(A232:A232)</f>
        <v>0</v>
      </c>
      <c r="D232" s="95">
        <v>10139</v>
      </c>
      <c r="E232" s="95" t="s">
        <v>211</v>
      </c>
      <c r="F232" s="91" t="s">
        <v>77</v>
      </c>
      <c r="G232" s="95">
        <f>_xlfn.XLOOKUP(F232,'F U L L   S E T S  (-10%)'!T:T,'F U L L   S E T S  (-10%)'!J:J,0)+_xlfn.XLOOKUP(F232,'M A C R O S'!R:R,'M A C R O S'!I:I,0)</f>
        <v>0</v>
      </c>
      <c r="H232" s="95"/>
      <c r="I232" s="95"/>
      <c r="J232" s="91" t="s">
        <v>83</v>
      </c>
      <c r="K232" s="95">
        <f>_xlfn.XLOOKUP(J232,'F U L L   S E T S  (-10%)'!T:T,'F U L L   S E T S  (-10%)'!J:J,0)+_xlfn.XLOOKUP(J232,'M A C R O S'!R:R,'M A C R O S'!I:I,0)</f>
        <v>0</v>
      </c>
      <c r="L232" s="91" t="s">
        <v>79</v>
      </c>
      <c r="M232" s="95">
        <f>_xlfn.XLOOKUP(L232,'F U L L   S E T S  (-10%)'!T:T,'F U L L   S E T S  (-10%)'!J:J,0)+_xlfn.XLOOKUP(L232,'M A C R O S'!R:R,'M A C R O S'!I:I,0)</f>
        <v>0</v>
      </c>
    </row>
    <row r="233" spans="1:13" ht="16" x14ac:dyDescent="0.2">
      <c r="A233" s="161">
        <f>_xlfn.XLOOKUP(E233,'M A C R O S'!R:R,'M A C R O S'!I:I,0)</f>
        <v>0</v>
      </c>
      <c r="B233" s="161" t="str">
        <f t="shared" si="3"/>
        <v>UH.VM.00063-10090</v>
      </c>
      <c r="C233" s="161">
        <f>SUM(A233:A233)</f>
        <v>0</v>
      </c>
      <c r="D233" s="161">
        <v>10090</v>
      </c>
      <c r="E233" s="161" t="s">
        <v>216</v>
      </c>
      <c r="F233" s="91" t="s">
        <v>85</v>
      </c>
      <c r="G233" s="95">
        <f>_xlfn.XLOOKUP(F233,'F U L L   S E T S  (-10%)'!T:T,'F U L L   S E T S  (-10%)'!J:J,0)+_xlfn.XLOOKUP(F233,'M A C R O S'!R:R,'M A C R O S'!I:I,0)</f>
        <v>0</v>
      </c>
      <c r="H233" s="91" t="s">
        <v>89</v>
      </c>
      <c r="I233" s="95">
        <f>_xlfn.XLOOKUP(H233,'F U L L   S E T S  (-10%)'!T:T,'F U L L   S E T S  (-10%)'!J:J,0)+_xlfn.XLOOKUP(H233,'M A C R O S'!R:R,'M A C R O S'!I:I,0)</f>
        <v>0</v>
      </c>
      <c r="J233" s="95"/>
      <c r="K233" s="95"/>
      <c r="L233" s="90" t="s">
        <v>87</v>
      </c>
      <c r="M233" s="95">
        <f>_xlfn.XLOOKUP(L233,'F U L L   S E T S  (-10%)'!T:T,'F U L L   S E T S  (-10%)'!J:J,0)+_xlfn.XLOOKUP(L233,'M A C R O S'!R:R,'M A C R O S'!I:I,0)</f>
        <v>0</v>
      </c>
    </row>
    <row r="234" spans="1:13" ht="16" x14ac:dyDescent="0.2">
      <c r="A234" s="95">
        <f>_xlfn.XLOOKUP(E234,'M A C R O S'!R:R,'M A C R O S'!I:I,0)</f>
        <v>0</v>
      </c>
      <c r="B234" s="161" t="str">
        <f t="shared" si="3"/>
        <v>UH.VM.00064-10090</v>
      </c>
      <c r="C234" s="95">
        <f>SUM(A234:A234)</f>
        <v>0</v>
      </c>
      <c r="D234" s="95">
        <v>10090</v>
      </c>
      <c r="E234" s="95" t="s">
        <v>218</v>
      </c>
      <c r="F234" s="91" t="s">
        <v>85</v>
      </c>
      <c r="G234" s="95">
        <f>_xlfn.XLOOKUP(F234,'F U L L   S E T S  (-10%)'!T:T,'F U L L   S E T S  (-10%)'!J:J,0)+_xlfn.XLOOKUP(F234,'M A C R O S'!R:R,'M A C R O S'!I:I,0)</f>
        <v>0</v>
      </c>
      <c r="H234" s="95"/>
      <c r="I234" s="95"/>
      <c r="J234" s="90" t="s">
        <v>91</v>
      </c>
      <c r="K234" s="95">
        <f>_xlfn.XLOOKUP(J234,'F U L L   S E T S  (-10%)'!T:T,'F U L L   S E T S  (-10%)'!J:J,0)+_xlfn.XLOOKUP(J234,'M A C R O S'!R:R,'M A C R O S'!I:I,0)</f>
        <v>0</v>
      </c>
      <c r="L234" s="90" t="s">
        <v>87</v>
      </c>
      <c r="M234" s="95">
        <f>_xlfn.XLOOKUP(L234,'F U L L   S E T S  (-10%)'!T:T,'F U L L   S E T S  (-10%)'!J:J,0)+_xlfn.XLOOKUP(L234,'M A C R O S'!R:R,'M A C R O S'!I:I,0)</f>
        <v>0</v>
      </c>
    </row>
    <row r="235" spans="1:13" ht="16" x14ac:dyDescent="0.2">
      <c r="A235" s="95">
        <f>_xlfn.XLOOKUP(E235,'M A C R O S'!R:R,'M A C R O S'!I:I,0)</f>
        <v>0</v>
      </c>
      <c r="B235" s="161" t="str">
        <f t="shared" si="3"/>
        <v>UH.VM.00065-10090</v>
      </c>
      <c r="C235" s="95">
        <f>SUM(A235:A235)</f>
        <v>0</v>
      </c>
      <c r="D235" s="95">
        <v>10090</v>
      </c>
      <c r="E235" s="95" t="s">
        <v>220</v>
      </c>
      <c r="F235" s="91" t="s">
        <v>85</v>
      </c>
      <c r="G235" s="95">
        <f>_xlfn.XLOOKUP(F235,'F U L L   S E T S  (-10%)'!T:T,'F U L L   S E T S  (-10%)'!J:J,0)+_xlfn.XLOOKUP(F235,'M A C R O S'!R:R,'M A C R O S'!I:I,0)</f>
        <v>0</v>
      </c>
      <c r="H235" s="91" t="s">
        <v>89</v>
      </c>
      <c r="I235" s="95">
        <f>_xlfn.XLOOKUP(H235,'F U L L   S E T S  (-10%)'!T:T,'F U L L   S E T S  (-10%)'!J:J,0)+_xlfn.XLOOKUP(H235,'M A C R O S'!R:R,'M A C R O S'!I:I,0)</f>
        <v>0</v>
      </c>
      <c r="J235" s="95"/>
      <c r="K235" s="95"/>
      <c r="L235" s="90" t="s">
        <v>87</v>
      </c>
      <c r="M235" s="95">
        <f>_xlfn.XLOOKUP(L235,'F U L L   S E T S  (-10%)'!T:T,'F U L L   S E T S  (-10%)'!J:J,0)+_xlfn.XLOOKUP(L235,'M A C R O S'!R:R,'M A C R O S'!I:I,0)</f>
        <v>0</v>
      </c>
    </row>
    <row r="236" spans="1:13" ht="16" x14ac:dyDescent="0.2">
      <c r="A236" s="95">
        <f>_xlfn.XLOOKUP(E236,'M A C R O S'!R:R,'M A C R O S'!I:I,0)</f>
        <v>0</v>
      </c>
      <c r="B236" s="161" t="str">
        <f t="shared" si="3"/>
        <v>UH.VM.00066-10090</v>
      </c>
      <c r="C236" s="95">
        <f>SUM(A236:A236)</f>
        <v>0</v>
      </c>
      <c r="D236" s="95">
        <v>10090</v>
      </c>
      <c r="E236" s="95" t="s">
        <v>222</v>
      </c>
      <c r="F236" s="91" t="s">
        <v>85</v>
      </c>
      <c r="G236" s="95">
        <f>_xlfn.XLOOKUP(F236,'F U L L   S E T S  (-10%)'!T:T,'F U L L   S E T S  (-10%)'!J:J,0)+_xlfn.XLOOKUP(F236,'M A C R O S'!R:R,'M A C R O S'!I:I,0)</f>
        <v>0</v>
      </c>
      <c r="H236" s="91" t="s">
        <v>89</v>
      </c>
      <c r="I236" s="95">
        <f>_xlfn.XLOOKUP(H236,'F U L L   S E T S  (-10%)'!T:T,'F U L L   S E T S  (-10%)'!J:J,0)+_xlfn.XLOOKUP(H236,'M A C R O S'!R:R,'M A C R O S'!I:I,0)</f>
        <v>0</v>
      </c>
      <c r="J236" s="95"/>
      <c r="K236" s="95"/>
      <c r="L236" s="90" t="s">
        <v>87</v>
      </c>
      <c r="M236" s="95">
        <f>_xlfn.XLOOKUP(L236,'F U L L   S E T S  (-10%)'!T:T,'F U L L   S E T S  (-10%)'!J:J,0)+_xlfn.XLOOKUP(L236,'M A C R O S'!R:R,'M A C R O S'!I:I,0)</f>
        <v>0</v>
      </c>
    </row>
    <row r="237" spans="1:13" ht="16" x14ac:dyDescent="0.2">
      <c r="A237" s="95">
        <f>_xlfn.XLOOKUP(E237,'M A C R O S'!R:R,'M A C R O S'!I:I,0)</f>
        <v>0</v>
      </c>
      <c r="B237" s="161" t="str">
        <f t="shared" si="3"/>
        <v>UH.VM.00067-10090</v>
      </c>
      <c r="C237" s="95">
        <f>SUM(A237:A237)</f>
        <v>0</v>
      </c>
      <c r="D237" s="95">
        <v>10090</v>
      </c>
      <c r="E237" s="95" t="s">
        <v>224</v>
      </c>
      <c r="F237" s="91" t="s">
        <v>85</v>
      </c>
      <c r="G237" s="95">
        <f>_xlfn.XLOOKUP(F237,'F U L L   S E T S  (-10%)'!T:T,'F U L L   S E T S  (-10%)'!J:J,0)+_xlfn.XLOOKUP(F237,'M A C R O S'!R:R,'M A C R O S'!I:I,0)</f>
        <v>0</v>
      </c>
      <c r="H237" s="95"/>
      <c r="I237" s="95"/>
      <c r="J237" s="90" t="s">
        <v>91</v>
      </c>
      <c r="K237" s="95">
        <f>_xlfn.XLOOKUP(J237,'F U L L   S E T S  (-10%)'!T:T,'F U L L   S E T S  (-10%)'!J:J,0)+_xlfn.XLOOKUP(J237,'M A C R O S'!R:R,'M A C R O S'!I:I,0)</f>
        <v>0</v>
      </c>
      <c r="L237" s="90" t="s">
        <v>87</v>
      </c>
      <c r="M237" s="95">
        <f>_xlfn.XLOOKUP(L237,'F U L L   S E T S  (-10%)'!T:T,'F U L L   S E T S  (-10%)'!J:J,0)+_xlfn.XLOOKUP(L237,'M A C R O S'!R:R,'M A C R O S'!I:I,0)</f>
        <v>0</v>
      </c>
    </row>
    <row r="238" spans="1:13" ht="16" x14ac:dyDescent="0.2">
      <c r="A238" s="95">
        <f>_xlfn.XLOOKUP(E238,'M A C R O S'!R:R,'M A C R O S'!I:I,0)</f>
        <v>0</v>
      </c>
      <c r="B238" s="161" t="str">
        <f t="shared" si="3"/>
        <v>UH.VM.00068-10090</v>
      </c>
      <c r="C238" s="95">
        <f>SUM(A238:A238)</f>
        <v>0</v>
      </c>
      <c r="D238" s="95">
        <v>10090</v>
      </c>
      <c r="E238" s="95" t="s">
        <v>226</v>
      </c>
      <c r="F238" s="91" t="s">
        <v>85</v>
      </c>
      <c r="G238" s="95">
        <f>_xlfn.XLOOKUP(F238,'F U L L   S E T S  (-10%)'!T:T,'F U L L   S E T S  (-10%)'!J:J,0)+_xlfn.XLOOKUP(F238,'M A C R O S'!R:R,'M A C R O S'!I:I,0)</f>
        <v>0</v>
      </c>
      <c r="H238" s="95"/>
      <c r="I238" s="95"/>
      <c r="J238" s="90" t="s">
        <v>91</v>
      </c>
      <c r="K238" s="95">
        <f>_xlfn.XLOOKUP(J238,'F U L L   S E T S  (-10%)'!T:T,'F U L L   S E T S  (-10%)'!J:J,0)+_xlfn.XLOOKUP(J238,'M A C R O S'!R:R,'M A C R O S'!I:I,0)</f>
        <v>0</v>
      </c>
      <c r="L238" s="90" t="s">
        <v>87</v>
      </c>
      <c r="M238" s="95">
        <f>_xlfn.XLOOKUP(L238,'F U L L   S E T S  (-10%)'!T:T,'F U L L   S E T S  (-10%)'!J:J,0)+_xlfn.XLOOKUP(L238,'M A C R O S'!R:R,'M A C R O S'!I:I,0)</f>
        <v>0</v>
      </c>
    </row>
    <row r="239" spans="1:13" ht="16" x14ac:dyDescent="0.2">
      <c r="A239" s="95">
        <f>_xlfn.XLOOKUP(E239,'M A C R O S'!R:R,'M A C R O S'!I:I,0)</f>
        <v>0</v>
      </c>
      <c r="B239" s="161" t="str">
        <f t="shared" si="3"/>
        <v>UH.VM.00069-10090</v>
      </c>
      <c r="C239" s="95">
        <f>SUM(A239:A239)</f>
        <v>0</v>
      </c>
      <c r="D239" s="95">
        <v>10090</v>
      </c>
      <c r="E239" s="95" t="s">
        <v>228</v>
      </c>
      <c r="F239" s="91" t="s">
        <v>85</v>
      </c>
      <c r="G239" s="95">
        <f>_xlfn.XLOOKUP(F239,'F U L L   S E T S  (-10%)'!T:T,'F U L L   S E T S  (-10%)'!J:J,0)+_xlfn.XLOOKUP(F239,'M A C R O S'!R:R,'M A C R O S'!I:I,0)</f>
        <v>0</v>
      </c>
      <c r="H239" s="91" t="s">
        <v>89</v>
      </c>
      <c r="I239" s="95">
        <f>_xlfn.XLOOKUP(H239,'F U L L   S E T S  (-10%)'!T:T,'F U L L   S E T S  (-10%)'!J:J,0)+_xlfn.XLOOKUP(H239,'M A C R O S'!R:R,'M A C R O S'!I:I,0)</f>
        <v>0</v>
      </c>
      <c r="J239" s="95"/>
      <c r="K239" s="95"/>
      <c r="L239" s="90" t="s">
        <v>87</v>
      </c>
      <c r="M239" s="95">
        <f>_xlfn.XLOOKUP(L239,'F U L L   S E T S  (-10%)'!T:T,'F U L L   S E T S  (-10%)'!J:J,0)+_xlfn.XLOOKUP(L239,'M A C R O S'!R:R,'M A C R O S'!I:I,0)</f>
        <v>0</v>
      </c>
    </row>
    <row r="240" spans="1:13" ht="16" x14ac:dyDescent="0.2">
      <c r="A240" s="95">
        <f>_xlfn.XLOOKUP(E240,'M A C R O S'!R:R,'M A C R O S'!I:I,0)</f>
        <v>0</v>
      </c>
      <c r="B240" s="161" t="str">
        <f t="shared" si="3"/>
        <v>UH.VM.00070-10090</v>
      </c>
      <c r="C240" s="95">
        <f>SUM(A240:A240)</f>
        <v>0</v>
      </c>
      <c r="D240" s="95">
        <v>10090</v>
      </c>
      <c r="E240" s="95" t="s">
        <v>230</v>
      </c>
      <c r="F240" s="91" t="s">
        <v>85</v>
      </c>
      <c r="G240" s="95">
        <f>_xlfn.XLOOKUP(F240,'F U L L   S E T S  (-10%)'!T:T,'F U L L   S E T S  (-10%)'!J:J,0)+_xlfn.XLOOKUP(F240,'M A C R O S'!R:R,'M A C R O S'!I:I,0)</f>
        <v>0</v>
      </c>
      <c r="H240" s="91" t="s">
        <v>89</v>
      </c>
      <c r="I240" s="95">
        <f>_xlfn.XLOOKUP(H240,'F U L L   S E T S  (-10%)'!T:T,'F U L L   S E T S  (-10%)'!J:J,0)+_xlfn.XLOOKUP(H240,'M A C R O S'!R:R,'M A C R O S'!I:I,0)</f>
        <v>0</v>
      </c>
      <c r="J240" s="95"/>
      <c r="K240" s="95"/>
      <c r="L240" s="90" t="s">
        <v>87</v>
      </c>
      <c r="M240" s="95">
        <f>_xlfn.XLOOKUP(L240,'F U L L   S E T S  (-10%)'!T:T,'F U L L   S E T S  (-10%)'!J:J,0)+_xlfn.XLOOKUP(L240,'M A C R O S'!R:R,'M A C R O S'!I:I,0)</f>
        <v>0</v>
      </c>
    </row>
    <row r="241" spans="1:13" ht="16" x14ac:dyDescent="0.2">
      <c r="A241" s="95">
        <f>_xlfn.XLOOKUP(E241,'M A C R O S'!R:R,'M A C R O S'!I:I,0)</f>
        <v>0</v>
      </c>
      <c r="B241" s="161" t="str">
        <f t="shared" si="3"/>
        <v>UH.VM.00071-10090</v>
      </c>
      <c r="C241" s="95">
        <f>SUM(A241:A241)</f>
        <v>0</v>
      </c>
      <c r="D241" s="95">
        <v>10090</v>
      </c>
      <c r="E241" s="95" t="s">
        <v>232</v>
      </c>
      <c r="F241" s="91" t="s">
        <v>85</v>
      </c>
      <c r="G241" s="95">
        <f>_xlfn.XLOOKUP(F241,'F U L L   S E T S  (-10%)'!T:T,'F U L L   S E T S  (-10%)'!J:J,0)+_xlfn.XLOOKUP(F241,'M A C R O S'!R:R,'M A C R O S'!I:I,0)</f>
        <v>0</v>
      </c>
      <c r="H241" s="95"/>
      <c r="I241" s="95"/>
      <c r="J241" s="90" t="s">
        <v>91</v>
      </c>
      <c r="K241" s="95">
        <f>_xlfn.XLOOKUP(J241,'F U L L   S E T S  (-10%)'!T:T,'F U L L   S E T S  (-10%)'!J:J,0)+_xlfn.XLOOKUP(J241,'M A C R O S'!R:R,'M A C R O S'!I:I,0)</f>
        <v>0</v>
      </c>
      <c r="L241" s="90" t="s">
        <v>87</v>
      </c>
      <c r="M241" s="95">
        <f>_xlfn.XLOOKUP(L241,'F U L L   S E T S  (-10%)'!T:T,'F U L L   S E T S  (-10%)'!J:J,0)+_xlfn.XLOOKUP(L241,'M A C R O S'!R:R,'M A C R O S'!I:I,0)</f>
        <v>0</v>
      </c>
    </row>
    <row r="242" spans="1:13" ht="16" x14ac:dyDescent="0.2">
      <c r="A242" s="95">
        <f>_xlfn.XLOOKUP(E242,'M A C R O S'!R:R,'M A C R O S'!I:I,0)</f>
        <v>0</v>
      </c>
      <c r="B242" s="161" t="str">
        <f t="shared" si="3"/>
        <v>UH.VM.00072-10090</v>
      </c>
      <c r="C242" s="95">
        <f>SUM(A242:A242)</f>
        <v>0</v>
      </c>
      <c r="D242" s="95">
        <v>10090</v>
      </c>
      <c r="E242" s="95" t="s">
        <v>234</v>
      </c>
      <c r="F242" s="91" t="s">
        <v>85</v>
      </c>
      <c r="G242" s="95">
        <f>_xlfn.XLOOKUP(F242,'F U L L   S E T S  (-10%)'!T:T,'F U L L   S E T S  (-10%)'!J:J,0)+_xlfn.XLOOKUP(F242,'M A C R O S'!R:R,'M A C R O S'!I:I,0)</f>
        <v>0</v>
      </c>
      <c r="H242" s="91" t="s">
        <v>89</v>
      </c>
      <c r="I242" s="95">
        <f>_xlfn.XLOOKUP(H242,'F U L L   S E T S  (-10%)'!T:T,'F U L L   S E T S  (-10%)'!J:J,0)+_xlfn.XLOOKUP(H242,'M A C R O S'!R:R,'M A C R O S'!I:I,0)</f>
        <v>0</v>
      </c>
      <c r="J242" s="95"/>
      <c r="K242" s="95"/>
      <c r="L242" s="90" t="s">
        <v>87</v>
      </c>
      <c r="M242" s="95">
        <f>_xlfn.XLOOKUP(L242,'F U L L   S E T S  (-10%)'!T:T,'F U L L   S E T S  (-10%)'!J:J,0)+_xlfn.XLOOKUP(L242,'M A C R O S'!R:R,'M A C R O S'!I:I,0)</f>
        <v>0</v>
      </c>
    </row>
    <row r="243" spans="1:13" ht="16" x14ac:dyDescent="0.2">
      <c r="A243" s="95">
        <f>_xlfn.XLOOKUP(E243,'M A C R O S'!R:R,'M A C R O S'!I:I,0)</f>
        <v>0</v>
      </c>
      <c r="B243" s="161" t="str">
        <f t="shared" si="3"/>
        <v>UH.VM.00073-10090</v>
      </c>
      <c r="C243" s="95">
        <f>SUM(A243:A243)</f>
        <v>0</v>
      </c>
      <c r="D243" s="95">
        <v>10090</v>
      </c>
      <c r="E243" s="95" t="s">
        <v>236</v>
      </c>
      <c r="F243" s="91" t="s">
        <v>85</v>
      </c>
      <c r="G243" s="95">
        <f>_xlfn.XLOOKUP(F243,'F U L L   S E T S  (-10%)'!T:T,'F U L L   S E T S  (-10%)'!J:J,0)+_xlfn.XLOOKUP(F243,'M A C R O S'!R:R,'M A C R O S'!I:I,0)</f>
        <v>0</v>
      </c>
      <c r="H243" s="91" t="s">
        <v>89</v>
      </c>
      <c r="I243" s="95">
        <f>_xlfn.XLOOKUP(H243,'F U L L   S E T S  (-10%)'!T:T,'F U L L   S E T S  (-10%)'!J:J,0)+_xlfn.XLOOKUP(H243,'M A C R O S'!R:R,'M A C R O S'!I:I,0)</f>
        <v>0</v>
      </c>
      <c r="J243" s="95"/>
      <c r="K243" s="95"/>
      <c r="L243" s="90" t="s">
        <v>87</v>
      </c>
      <c r="M243" s="95">
        <f>_xlfn.XLOOKUP(L243,'F U L L   S E T S  (-10%)'!T:T,'F U L L   S E T S  (-10%)'!J:J,0)+_xlfn.XLOOKUP(L243,'M A C R O S'!R:R,'M A C R O S'!I:I,0)</f>
        <v>0</v>
      </c>
    </row>
    <row r="244" spans="1:13" ht="16" x14ac:dyDescent="0.2">
      <c r="A244" s="95">
        <f>_xlfn.XLOOKUP(E244,'M A C R O S'!R:R,'M A C R O S'!I:I,0)</f>
        <v>0</v>
      </c>
      <c r="B244" s="161" t="str">
        <f t="shared" si="3"/>
        <v>UH.VM.00074-10090</v>
      </c>
      <c r="C244" s="95">
        <f>SUM(A244:A244)</f>
        <v>0</v>
      </c>
      <c r="D244" s="95">
        <v>10090</v>
      </c>
      <c r="E244" s="95" t="s">
        <v>238</v>
      </c>
      <c r="F244" s="91" t="s">
        <v>85</v>
      </c>
      <c r="G244" s="95">
        <f>_xlfn.XLOOKUP(F244,'F U L L   S E T S  (-10%)'!T:T,'F U L L   S E T S  (-10%)'!J:J,0)+_xlfn.XLOOKUP(F244,'M A C R O S'!R:R,'M A C R O S'!I:I,0)</f>
        <v>0</v>
      </c>
      <c r="H244" s="91" t="s">
        <v>89</v>
      </c>
      <c r="I244" s="95">
        <f>_xlfn.XLOOKUP(H244,'F U L L   S E T S  (-10%)'!T:T,'F U L L   S E T S  (-10%)'!J:J,0)+_xlfn.XLOOKUP(H244,'M A C R O S'!R:R,'M A C R O S'!I:I,0)</f>
        <v>0</v>
      </c>
      <c r="J244" s="95"/>
      <c r="K244" s="95"/>
      <c r="L244" s="90" t="s">
        <v>87</v>
      </c>
      <c r="M244" s="95">
        <f>_xlfn.XLOOKUP(L244,'F U L L   S E T S  (-10%)'!T:T,'F U L L   S E T S  (-10%)'!J:J,0)+_xlfn.XLOOKUP(L244,'M A C R O S'!R:R,'M A C R O S'!I:I,0)</f>
        <v>0</v>
      </c>
    </row>
    <row r="245" spans="1:13" ht="16" x14ac:dyDescent="0.2">
      <c r="A245" s="95">
        <f>_xlfn.XLOOKUP(E245,'M A C R O S'!R:R,'M A C R O S'!I:I,0)</f>
        <v>0</v>
      </c>
      <c r="B245" s="161" t="str">
        <f t="shared" si="3"/>
        <v>UH.VM.00075-10090</v>
      </c>
      <c r="C245" s="95">
        <f>SUM(A245:A245)</f>
        <v>0</v>
      </c>
      <c r="D245" s="95">
        <v>10090</v>
      </c>
      <c r="E245" s="95" t="s">
        <v>240</v>
      </c>
      <c r="F245" s="91" t="s">
        <v>85</v>
      </c>
      <c r="G245" s="95">
        <f>_xlfn.XLOOKUP(F245,'F U L L   S E T S  (-10%)'!T:T,'F U L L   S E T S  (-10%)'!J:J,0)+_xlfn.XLOOKUP(F245,'M A C R O S'!R:R,'M A C R O S'!I:I,0)</f>
        <v>0</v>
      </c>
      <c r="H245" s="91" t="s">
        <v>89</v>
      </c>
      <c r="I245" s="95">
        <f>_xlfn.XLOOKUP(H245,'F U L L   S E T S  (-10%)'!T:T,'F U L L   S E T S  (-10%)'!J:J,0)+_xlfn.XLOOKUP(H245,'M A C R O S'!R:R,'M A C R O S'!I:I,0)</f>
        <v>0</v>
      </c>
      <c r="J245" s="95"/>
      <c r="K245" s="95"/>
      <c r="L245" s="90" t="s">
        <v>87</v>
      </c>
      <c r="M245" s="95">
        <f>_xlfn.XLOOKUP(L245,'F U L L   S E T S  (-10%)'!T:T,'F U L L   S E T S  (-10%)'!J:J,0)+_xlfn.XLOOKUP(L245,'M A C R O S'!R:R,'M A C R O S'!I:I,0)</f>
        <v>0</v>
      </c>
    </row>
    <row r="246" spans="1:13" ht="16" x14ac:dyDescent="0.2">
      <c r="A246" s="95">
        <f>_xlfn.XLOOKUP(E246,'M A C R O S'!R:R,'M A C R O S'!I:I,0)</f>
        <v>0</v>
      </c>
      <c r="B246" s="161" t="str">
        <f t="shared" si="3"/>
        <v>UH.VM.00076-10090</v>
      </c>
      <c r="C246" s="95">
        <f>SUM(A246:A246)</f>
        <v>0</v>
      </c>
      <c r="D246" s="95">
        <v>10090</v>
      </c>
      <c r="E246" s="95" t="s">
        <v>242</v>
      </c>
      <c r="F246" s="91" t="s">
        <v>85</v>
      </c>
      <c r="G246" s="95">
        <f>_xlfn.XLOOKUP(F246,'F U L L   S E T S  (-10%)'!T:T,'F U L L   S E T S  (-10%)'!J:J,0)+_xlfn.XLOOKUP(F246,'M A C R O S'!R:R,'M A C R O S'!I:I,0)</f>
        <v>0</v>
      </c>
      <c r="H246" s="95"/>
      <c r="I246" s="95"/>
      <c r="J246" s="90" t="s">
        <v>91</v>
      </c>
      <c r="K246" s="95">
        <f>_xlfn.XLOOKUP(J246,'F U L L   S E T S  (-10%)'!T:T,'F U L L   S E T S  (-10%)'!J:J,0)+_xlfn.XLOOKUP(J246,'M A C R O S'!R:R,'M A C R O S'!I:I,0)</f>
        <v>0</v>
      </c>
      <c r="L246" s="90" t="s">
        <v>87</v>
      </c>
      <c r="M246" s="95">
        <f>_xlfn.XLOOKUP(L246,'F U L L   S E T S  (-10%)'!T:T,'F U L L   S E T S  (-10%)'!J:J,0)+_xlfn.XLOOKUP(L246,'M A C R O S'!R:R,'M A C R O S'!I:I,0)</f>
        <v>0</v>
      </c>
    </row>
    <row r="247" spans="1:13" ht="16" x14ac:dyDescent="0.2">
      <c r="A247" s="95">
        <f>_xlfn.XLOOKUP(E247,'M A C R O S'!R:R,'M A C R O S'!I:I,0)</f>
        <v>0</v>
      </c>
      <c r="B247" s="161" t="str">
        <f t="shared" si="3"/>
        <v>UH.VM.00077-10090</v>
      </c>
      <c r="C247" s="95">
        <f>SUM(A247:A247)</f>
        <v>0</v>
      </c>
      <c r="D247" s="95">
        <v>10090</v>
      </c>
      <c r="E247" s="95" t="s">
        <v>244</v>
      </c>
      <c r="F247" s="91" t="s">
        <v>85</v>
      </c>
      <c r="G247" s="95">
        <f>_xlfn.XLOOKUP(F247,'F U L L   S E T S  (-10%)'!T:T,'F U L L   S E T S  (-10%)'!J:J,0)+_xlfn.XLOOKUP(F247,'M A C R O S'!R:R,'M A C R O S'!I:I,0)</f>
        <v>0</v>
      </c>
      <c r="H247" s="95"/>
      <c r="I247" s="95"/>
      <c r="J247" s="90" t="s">
        <v>91</v>
      </c>
      <c r="K247" s="95">
        <f>_xlfn.XLOOKUP(J247,'F U L L   S E T S  (-10%)'!T:T,'F U L L   S E T S  (-10%)'!J:J,0)+_xlfn.XLOOKUP(J247,'M A C R O S'!R:R,'M A C R O S'!I:I,0)</f>
        <v>0</v>
      </c>
      <c r="L247" s="90" t="s">
        <v>87</v>
      </c>
      <c r="M247" s="95">
        <f>_xlfn.XLOOKUP(L247,'F U L L   S E T S  (-10%)'!T:T,'F U L L   S E T S  (-10%)'!J:J,0)+_xlfn.XLOOKUP(L247,'M A C R O S'!R:R,'M A C R O S'!I:I,0)</f>
        <v>0</v>
      </c>
    </row>
    <row r="248" spans="1:13" ht="16" x14ac:dyDescent="0.2">
      <c r="A248" s="95">
        <f>_xlfn.XLOOKUP(E248,'M A C R O S'!R:R,'M A C R O S'!I:I,0)</f>
        <v>0</v>
      </c>
      <c r="B248" s="161" t="str">
        <f t="shared" si="3"/>
        <v>UH.VM.00078-10090</v>
      </c>
      <c r="C248" s="95">
        <f>SUM(A248:A248)</f>
        <v>0</v>
      </c>
      <c r="D248" s="95">
        <v>10090</v>
      </c>
      <c r="E248" s="95" t="s">
        <v>246</v>
      </c>
      <c r="F248" s="91" t="s">
        <v>85</v>
      </c>
      <c r="G248" s="95">
        <f>_xlfn.XLOOKUP(F248,'F U L L   S E T S  (-10%)'!T:T,'F U L L   S E T S  (-10%)'!J:J,0)+_xlfn.XLOOKUP(F248,'M A C R O S'!R:R,'M A C R O S'!I:I,0)</f>
        <v>0</v>
      </c>
      <c r="H248" s="91" t="s">
        <v>89</v>
      </c>
      <c r="I248" s="95">
        <f>_xlfn.XLOOKUP(H248,'F U L L   S E T S  (-10%)'!T:T,'F U L L   S E T S  (-10%)'!J:J,0)+_xlfn.XLOOKUP(H248,'M A C R O S'!R:R,'M A C R O S'!I:I,0)</f>
        <v>0</v>
      </c>
      <c r="J248" s="95"/>
      <c r="K248" s="95"/>
      <c r="L248" s="90" t="s">
        <v>87</v>
      </c>
      <c r="M248" s="95">
        <f>_xlfn.XLOOKUP(L248,'F U L L   S E T S  (-10%)'!T:T,'F U L L   S E T S  (-10%)'!J:J,0)+_xlfn.XLOOKUP(L248,'M A C R O S'!R:R,'M A C R O S'!I:I,0)</f>
        <v>0</v>
      </c>
    </row>
    <row r="249" spans="1:13" ht="16" x14ac:dyDescent="0.2">
      <c r="A249" s="95">
        <f>_xlfn.XLOOKUP(E249,'M A C R O S'!R:R,'M A C R O S'!I:I,0)</f>
        <v>0</v>
      </c>
      <c r="B249" s="161" t="str">
        <f t="shared" si="3"/>
        <v>UH.VM.00079-10090</v>
      </c>
      <c r="C249" s="95">
        <f>SUM(A249:A249)</f>
        <v>0</v>
      </c>
      <c r="D249" s="95">
        <v>10090</v>
      </c>
      <c r="E249" s="95" t="s">
        <v>248</v>
      </c>
      <c r="F249" s="91" t="s">
        <v>85</v>
      </c>
      <c r="G249" s="95">
        <f>_xlfn.XLOOKUP(F249,'F U L L   S E T S  (-10%)'!T:T,'F U L L   S E T S  (-10%)'!J:J,0)+_xlfn.XLOOKUP(F249,'M A C R O S'!R:R,'M A C R O S'!I:I,0)</f>
        <v>0</v>
      </c>
      <c r="H249" s="91" t="s">
        <v>89</v>
      </c>
      <c r="I249" s="95">
        <f>_xlfn.XLOOKUP(H249,'F U L L   S E T S  (-10%)'!T:T,'F U L L   S E T S  (-10%)'!J:J,0)+_xlfn.XLOOKUP(H249,'M A C R O S'!R:R,'M A C R O S'!I:I,0)</f>
        <v>0</v>
      </c>
      <c r="J249" s="95"/>
      <c r="K249" s="95"/>
      <c r="L249" s="90" t="s">
        <v>87</v>
      </c>
      <c r="M249" s="95">
        <f>_xlfn.XLOOKUP(L249,'F U L L   S E T S  (-10%)'!T:T,'F U L L   S E T S  (-10%)'!J:J,0)+_xlfn.XLOOKUP(L249,'M A C R O S'!R:R,'M A C R O S'!I:I,0)</f>
        <v>0</v>
      </c>
    </row>
    <row r="250" spans="1:13" ht="16" x14ac:dyDescent="0.2">
      <c r="A250" s="95">
        <f>_xlfn.XLOOKUP(E250,'M A C R O S'!R:R,'M A C R O S'!I:I,0)</f>
        <v>0</v>
      </c>
      <c r="B250" s="161" t="str">
        <f t="shared" si="3"/>
        <v>UH.VM.00080-10090</v>
      </c>
      <c r="C250" s="95">
        <f>SUM(A250:A250)</f>
        <v>0</v>
      </c>
      <c r="D250" s="95">
        <v>10090</v>
      </c>
      <c r="E250" s="95" t="s">
        <v>250</v>
      </c>
      <c r="F250" s="91" t="s">
        <v>85</v>
      </c>
      <c r="G250" s="95">
        <f>_xlfn.XLOOKUP(F250,'F U L L   S E T S  (-10%)'!T:T,'F U L L   S E T S  (-10%)'!J:J,0)+_xlfn.XLOOKUP(F250,'M A C R O S'!R:R,'M A C R O S'!I:I,0)</f>
        <v>0</v>
      </c>
      <c r="H250" s="95"/>
      <c r="I250" s="95"/>
      <c r="J250" s="90" t="s">
        <v>91</v>
      </c>
      <c r="K250" s="95">
        <f>_xlfn.XLOOKUP(J250,'F U L L   S E T S  (-10%)'!T:T,'F U L L   S E T S  (-10%)'!J:J,0)+_xlfn.XLOOKUP(J250,'M A C R O S'!R:R,'M A C R O S'!I:I,0)</f>
        <v>0</v>
      </c>
      <c r="L250" s="90" t="s">
        <v>87</v>
      </c>
      <c r="M250" s="95">
        <f>_xlfn.XLOOKUP(L250,'F U L L   S E T S  (-10%)'!T:T,'F U L L   S E T S  (-10%)'!J:J,0)+_xlfn.XLOOKUP(L250,'M A C R O S'!R:R,'M A C R O S'!I:I,0)</f>
        <v>0</v>
      </c>
    </row>
    <row r="251" spans="1:13" ht="16" x14ac:dyDescent="0.2">
      <c r="A251" s="95">
        <f>_xlfn.XLOOKUP(E251,'M A C R O S'!R:R,'M A C R O S'!I:I,0)</f>
        <v>0</v>
      </c>
      <c r="B251" s="161" t="str">
        <f t="shared" si="3"/>
        <v>UH.VM.00081-10090</v>
      </c>
      <c r="C251" s="95">
        <f>SUM(A251:A251)</f>
        <v>0</v>
      </c>
      <c r="D251" s="95">
        <v>10090</v>
      </c>
      <c r="E251" s="95" t="s">
        <v>252</v>
      </c>
      <c r="F251" s="91" t="s">
        <v>85</v>
      </c>
      <c r="G251" s="95">
        <f>_xlfn.XLOOKUP(F251,'F U L L   S E T S  (-10%)'!T:T,'F U L L   S E T S  (-10%)'!J:J,0)+_xlfn.XLOOKUP(F251,'M A C R O S'!R:R,'M A C R O S'!I:I,0)</f>
        <v>0</v>
      </c>
      <c r="H251" s="95"/>
      <c r="I251" s="95"/>
      <c r="J251" s="90" t="s">
        <v>91</v>
      </c>
      <c r="K251" s="95">
        <f>_xlfn.XLOOKUP(J251,'F U L L   S E T S  (-10%)'!T:T,'F U L L   S E T S  (-10%)'!J:J,0)+_xlfn.XLOOKUP(J251,'M A C R O S'!R:R,'M A C R O S'!I:I,0)</f>
        <v>0</v>
      </c>
      <c r="L251" s="90" t="s">
        <v>87</v>
      </c>
      <c r="M251" s="95">
        <f>_xlfn.XLOOKUP(L251,'F U L L   S E T S  (-10%)'!T:T,'F U L L   S E T S  (-10%)'!J:J,0)+_xlfn.XLOOKUP(L251,'M A C R O S'!R:R,'M A C R O S'!I:I,0)</f>
        <v>0</v>
      </c>
    </row>
    <row r="252" spans="1:13" ht="16" x14ac:dyDescent="0.2">
      <c r="A252" s="95">
        <f>_xlfn.XLOOKUP(E252,'M A C R O S'!R:R,'M A C R O S'!I:I,0)</f>
        <v>0</v>
      </c>
      <c r="B252" s="161" t="str">
        <f t="shared" si="3"/>
        <v>UH.VM.00082-10090</v>
      </c>
      <c r="C252" s="95">
        <f>SUM(A252:A252)</f>
        <v>0</v>
      </c>
      <c r="D252" s="95">
        <v>10090</v>
      </c>
      <c r="E252" s="95" t="s">
        <v>254</v>
      </c>
      <c r="F252" s="91" t="s">
        <v>85</v>
      </c>
      <c r="G252" s="95">
        <f>_xlfn.XLOOKUP(F252,'F U L L   S E T S  (-10%)'!T:T,'F U L L   S E T S  (-10%)'!J:J,0)+_xlfn.XLOOKUP(F252,'M A C R O S'!R:R,'M A C R O S'!I:I,0)</f>
        <v>0</v>
      </c>
      <c r="H252" s="91" t="s">
        <v>89</v>
      </c>
      <c r="I252" s="95">
        <f>_xlfn.XLOOKUP(H252,'F U L L   S E T S  (-10%)'!T:T,'F U L L   S E T S  (-10%)'!J:J,0)+_xlfn.XLOOKUP(H252,'M A C R O S'!R:R,'M A C R O S'!I:I,0)</f>
        <v>0</v>
      </c>
      <c r="J252" s="95"/>
      <c r="K252" s="95"/>
      <c r="L252" s="90" t="s">
        <v>87</v>
      </c>
      <c r="M252" s="95">
        <f>_xlfn.XLOOKUP(L252,'F U L L   S E T S  (-10%)'!T:T,'F U L L   S E T S  (-10%)'!J:J,0)+_xlfn.XLOOKUP(L252,'M A C R O S'!R:R,'M A C R O S'!I:I,0)</f>
        <v>0</v>
      </c>
    </row>
    <row r="253" spans="1:13" ht="16" x14ac:dyDescent="0.2">
      <c r="A253" s="95">
        <f>_xlfn.XLOOKUP(E253,'M A C R O S'!R:R,'M A C R O S'!I:I,0)</f>
        <v>0</v>
      </c>
      <c r="B253" s="161" t="str">
        <f t="shared" si="3"/>
        <v>UH.VM.00083-10090</v>
      </c>
      <c r="C253" s="95">
        <f>SUM(A253:A253)</f>
        <v>0</v>
      </c>
      <c r="D253" s="95">
        <v>10090</v>
      </c>
      <c r="E253" s="95" t="s">
        <v>256</v>
      </c>
      <c r="F253" s="91" t="s">
        <v>85</v>
      </c>
      <c r="G253" s="95">
        <f>_xlfn.XLOOKUP(F253,'F U L L   S E T S  (-10%)'!T:T,'F U L L   S E T S  (-10%)'!J:J,0)+_xlfn.XLOOKUP(F253,'M A C R O S'!R:R,'M A C R O S'!I:I,0)</f>
        <v>0</v>
      </c>
      <c r="H253" s="95"/>
      <c r="I253" s="95"/>
      <c r="J253" s="90" t="s">
        <v>91</v>
      </c>
      <c r="K253" s="95">
        <f>_xlfn.XLOOKUP(J253,'F U L L   S E T S  (-10%)'!T:T,'F U L L   S E T S  (-10%)'!J:J,0)+_xlfn.XLOOKUP(J253,'M A C R O S'!R:R,'M A C R O S'!I:I,0)</f>
        <v>0</v>
      </c>
      <c r="L253" s="90" t="s">
        <v>87</v>
      </c>
      <c r="M253" s="95">
        <f>_xlfn.XLOOKUP(L253,'F U L L   S E T S  (-10%)'!T:T,'F U L L   S E T S  (-10%)'!J:J,0)+_xlfn.XLOOKUP(L253,'M A C R O S'!R:R,'M A C R O S'!I:I,0)</f>
        <v>0</v>
      </c>
    </row>
    <row r="254" spans="1:13" ht="16" x14ac:dyDescent="0.2">
      <c r="A254" s="161">
        <f>_xlfn.XLOOKUP(E254,'M A C R O S'!R:R,'M A C R O S'!J:J,0)</f>
        <v>0</v>
      </c>
      <c r="B254" s="161" t="str">
        <f t="shared" si="3"/>
        <v>UH.VM.00084-10131</v>
      </c>
      <c r="C254" s="161">
        <f>SUM(A254:A254)</f>
        <v>0</v>
      </c>
      <c r="D254" s="161">
        <v>10131</v>
      </c>
      <c r="E254" s="161" t="s">
        <v>171</v>
      </c>
      <c r="F254" s="91" t="s">
        <v>77</v>
      </c>
      <c r="G254" s="95">
        <f>_xlfn.XLOOKUP(F254,'F U L L   S E T S  (-10%)'!T:T,'F U L L   S E T S  (-10%)'!K:K,0)+_xlfn.XLOOKUP(F254,'M A C R O S'!R:R,'M A C R O S'!J:J,0)</f>
        <v>0</v>
      </c>
      <c r="H254" s="91" t="s">
        <v>81</v>
      </c>
      <c r="I254" s="95">
        <f>_xlfn.XLOOKUP(H254,'F U L L   S E T S  (-10%)'!T:T,'F U L L   S E T S  (-10%)'!K:K,0)+_xlfn.XLOOKUP(H254,'M A C R O S'!R:R,'M A C R O S'!J:J,0)</f>
        <v>0</v>
      </c>
      <c r="J254" s="95"/>
      <c r="K254" s="95"/>
      <c r="L254" s="91" t="s">
        <v>79</v>
      </c>
      <c r="M254" s="95">
        <f>_xlfn.XLOOKUP(L254,'F U L L   S E T S  (-10%)'!T:T,'F U L L   S E T S  (-10%)'!K:K,0)+_xlfn.XLOOKUP(L254,'M A C R O S'!R:R,'M A C R O S'!J:J,0)</f>
        <v>0</v>
      </c>
    </row>
    <row r="255" spans="1:13" ht="16" x14ac:dyDescent="0.2">
      <c r="A255" s="95">
        <f>_xlfn.XLOOKUP(E255,'M A C R O S'!R:R,'M A C R O S'!J:J,0)</f>
        <v>0</v>
      </c>
      <c r="B255" s="161" t="str">
        <f t="shared" si="3"/>
        <v>UH.VM.00085-10131</v>
      </c>
      <c r="C255" s="95">
        <f>SUM(A255:A255)</f>
        <v>0</v>
      </c>
      <c r="D255" s="95">
        <v>10131</v>
      </c>
      <c r="E255" s="95" t="s">
        <v>173</v>
      </c>
      <c r="F255" s="91" t="s">
        <v>77</v>
      </c>
      <c r="G255" s="95">
        <f>_xlfn.XLOOKUP(F255,'F U L L   S E T S  (-10%)'!T:T,'F U L L   S E T S  (-10%)'!K:K,0)+_xlfn.XLOOKUP(F255,'M A C R O S'!R:R,'M A C R O S'!J:J,0)</f>
        <v>0</v>
      </c>
      <c r="H255" s="95"/>
      <c r="I255" s="95"/>
      <c r="J255" s="91" t="s">
        <v>83</v>
      </c>
      <c r="K255" s="95">
        <f>_xlfn.XLOOKUP(J255,'F U L L   S E T S  (-10%)'!T:T,'F U L L   S E T S  (-10%)'!K:K,0)+_xlfn.XLOOKUP(J255,'M A C R O S'!R:R,'M A C R O S'!J:J,0)</f>
        <v>0</v>
      </c>
      <c r="L255" s="91" t="s">
        <v>79</v>
      </c>
      <c r="M255" s="95">
        <f>_xlfn.XLOOKUP(L255,'F U L L   S E T S  (-10%)'!T:T,'F U L L   S E T S  (-10%)'!K:K,0)+_xlfn.XLOOKUP(L255,'M A C R O S'!R:R,'M A C R O S'!J:J,0)</f>
        <v>0</v>
      </c>
    </row>
    <row r="256" spans="1:13" ht="16" x14ac:dyDescent="0.2">
      <c r="A256" s="95">
        <f>_xlfn.XLOOKUP(E256,'M A C R O S'!R:R,'M A C R O S'!J:J,0)</f>
        <v>0</v>
      </c>
      <c r="B256" s="161" t="str">
        <f t="shared" si="3"/>
        <v>UH.VM.00086-10131</v>
      </c>
      <c r="C256" s="95">
        <f>SUM(A256:A256)</f>
        <v>0</v>
      </c>
      <c r="D256" s="95">
        <v>10131</v>
      </c>
      <c r="E256" s="95" t="s">
        <v>175</v>
      </c>
      <c r="F256" s="91" t="s">
        <v>77</v>
      </c>
      <c r="G256" s="95">
        <f>_xlfn.XLOOKUP(F256,'F U L L   S E T S  (-10%)'!T:T,'F U L L   S E T S  (-10%)'!K:K,0)+_xlfn.XLOOKUP(F256,'M A C R O S'!R:R,'M A C R O S'!J:J,0)</f>
        <v>0</v>
      </c>
      <c r="H256" s="91" t="s">
        <v>81</v>
      </c>
      <c r="I256" s="95">
        <f>_xlfn.XLOOKUP(H256,'F U L L   S E T S  (-10%)'!T:T,'F U L L   S E T S  (-10%)'!K:K,0)+_xlfn.XLOOKUP(H256,'M A C R O S'!R:R,'M A C R O S'!J:J,0)</f>
        <v>0</v>
      </c>
      <c r="J256" s="95"/>
      <c r="K256" s="95"/>
      <c r="L256" s="91" t="s">
        <v>79</v>
      </c>
      <c r="M256" s="95">
        <f>_xlfn.XLOOKUP(L256,'F U L L   S E T S  (-10%)'!T:T,'F U L L   S E T S  (-10%)'!K:K,0)+_xlfn.XLOOKUP(L256,'M A C R O S'!R:R,'M A C R O S'!J:J,0)</f>
        <v>0</v>
      </c>
    </row>
    <row r="257" spans="1:13" ht="16" x14ac:dyDescent="0.2">
      <c r="A257" s="95">
        <f>_xlfn.XLOOKUP(E257,'M A C R O S'!R:R,'M A C R O S'!J:J,0)</f>
        <v>0</v>
      </c>
      <c r="B257" s="161" t="str">
        <f t="shared" si="3"/>
        <v>UH.VM.00087-10131</v>
      </c>
      <c r="C257" s="95">
        <f>SUM(A257:A257)</f>
        <v>0</v>
      </c>
      <c r="D257" s="95">
        <v>10131</v>
      </c>
      <c r="E257" s="95" t="s">
        <v>177</v>
      </c>
      <c r="F257" s="91" t="s">
        <v>77</v>
      </c>
      <c r="G257" s="95">
        <f>_xlfn.XLOOKUP(F257,'F U L L   S E T S  (-10%)'!T:T,'F U L L   S E T S  (-10%)'!K:K,0)+_xlfn.XLOOKUP(F257,'M A C R O S'!R:R,'M A C R O S'!J:J,0)</f>
        <v>0</v>
      </c>
      <c r="H257" s="91" t="s">
        <v>81</v>
      </c>
      <c r="I257" s="95">
        <f>_xlfn.XLOOKUP(H257,'F U L L   S E T S  (-10%)'!T:T,'F U L L   S E T S  (-10%)'!K:K,0)+_xlfn.XLOOKUP(H257,'M A C R O S'!R:R,'M A C R O S'!J:J,0)</f>
        <v>0</v>
      </c>
      <c r="J257" s="95"/>
      <c r="K257" s="95"/>
      <c r="L257" s="91" t="s">
        <v>79</v>
      </c>
      <c r="M257" s="95">
        <f>_xlfn.XLOOKUP(L257,'F U L L   S E T S  (-10%)'!T:T,'F U L L   S E T S  (-10%)'!K:K,0)+_xlfn.XLOOKUP(L257,'M A C R O S'!R:R,'M A C R O S'!J:J,0)</f>
        <v>0</v>
      </c>
    </row>
    <row r="258" spans="1:13" ht="16" x14ac:dyDescent="0.2">
      <c r="A258" s="95">
        <f>_xlfn.XLOOKUP(E258,'M A C R O S'!R:R,'M A C R O S'!J:J,0)</f>
        <v>0</v>
      </c>
      <c r="B258" s="161" t="str">
        <f t="shared" si="3"/>
        <v>UH.VM.00088-10131</v>
      </c>
      <c r="C258" s="95">
        <f>SUM(A258:A258)</f>
        <v>0</v>
      </c>
      <c r="D258" s="95">
        <v>10131</v>
      </c>
      <c r="E258" s="95" t="s">
        <v>179</v>
      </c>
      <c r="F258" s="91" t="s">
        <v>77</v>
      </c>
      <c r="G258" s="95">
        <f>_xlfn.XLOOKUP(F258,'F U L L   S E T S  (-10%)'!T:T,'F U L L   S E T S  (-10%)'!K:K,0)+_xlfn.XLOOKUP(F258,'M A C R O S'!R:R,'M A C R O S'!J:J,0)</f>
        <v>0</v>
      </c>
      <c r="H258" s="95"/>
      <c r="I258" s="95"/>
      <c r="J258" s="91" t="s">
        <v>83</v>
      </c>
      <c r="K258" s="95">
        <f>_xlfn.XLOOKUP(J258,'F U L L   S E T S  (-10%)'!T:T,'F U L L   S E T S  (-10%)'!K:K,0)+_xlfn.XLOOKUP(J258,'M A C R O S'!R:R,'M A C R O S'!J:J,0)</f>
        <v>0</v>
      </c>
      <c r="L258" s="91" t="s">
        <v>79</v>
      </c>
      <c r="M258" s="95">
        <f>_xlfn.XLOOKUP(L258,'F U L L   S E T S  (-10%)'!T:T,'F U L L   S E T S  (-10%)'!K:K,0)+_xlfn.XLOOKUP(L258,'M A C R O S'!R:R,'M A C R O S'!J:J,0)</f>
        <v>0</v>
      </c>
    </row>
    <row r="259" spans="1:13" ht="16" x14ac:dyDescent="0.2">
      <c r="A259" s="95">
        <f>_xlfn.XLOOKUP(E259,'M A C R O S'!R:R,'M A C R O S'!J:J,0)</f>
        <v>0</v>
      </c>
      <c r="B259" s="161" t="str">
        <f t="shared" ref="B259:B322" si="4">E259&amp;"-"&amp;D259</f>
        <v>UH.VM.00089-10131</v>
      </c>
      <c r="C259" s="95">
        <f>SUM(A259:A259)</f>
        <v>0</v>
      </c>
      <c r="D259" s="95">
        <v>10131</v>
      </c>
      <c r="E259" s="95" t="s">
        <v>181</v>
      </c>
      <c r="F259" s="91" t="s">
        <v>77</v>
      </c>
      <c r="G259" s="95">
        <f>_xlfn.XLOOKUP(F259,'F U L L   S E T S  (-10%)'!T:T,'F U L L   S E T S  (-10%)'!K:K,0)+_xlfn.XLOOKUP(F259,'M A C R O S'!R:R,'M A C R O S'!J:J,0)</f>
        <v>0</v>
      </c>
      <c r="H259" s="95"/>
      <c r="I259" s="95"/>
      <c r="J259" s="91" t="s">
        <v>83</v>
      </c>
      <c r="K259" s="95">
        <f>_xlfn.XLOOKUP(J259,'F U L L   S E T S  (-10%)'!T:T,'F U L L   S E T S  (-10%)'!K:K,0)+_xlfn.XLOOKUP(J259,'M A C R O S'!R:R,'M A C R O S'!J:J,0)</f>
        <v>0</v>
      </c>
      <c r="L259" s="91" t="s">
        <v>79</v>
      </c>
      <c r="M259" s="95">
        <f>_xlfn.XLOOKUP(L259,'F U L L   S E T S  (-10%)'!T:T,'F U L L   S E T S  (-10%)'!K:K,0)+_xlfn.XLOOKUP(L259,'M A C R O S'!R:R,'M A C R O S'!J:J,0)</f>
        <v>0</v>
      </c>
    </row>
    <row r="260" spans="1:13" ht="16" x14ac:dyDescent="0.2">
      <c r="A260" s="95">
        <f>_xlfn.XLOOKUP(E260,'M A C R O S'!R:R,'M A C R O S'!J:J,0)</f>
        <v>0</v>
      </c>
      <c r="B260" s="161" t="str">
        <f t="shared" si="4"/>
        <v>UH.VM.00090-10131</v>
      </c>
      <c r="C260" s="95">
        <f>SUM(A260:A260)</f>
        <v>0</v>
      </c>
      <c r="D260" s="95">
        <v>10131</v>
      </c>
      <c r="E260" s="95" t="s">
        <v>183</v>
      </c>
      <c r="F260" s="91" t="s">
        <v>77</v>
      </c>
      <c r="G260" s="95">
        <f>_xlfn.XLOOKUP(F260,'F U L L   S E T S  (-10%)'!T:T,'F U L L   S E T S  (-10%)'!K:K,0)+_xlfn.XLOOKUP(F260,'M A C R O S'!R:R,'M A C R O S'!J:J,0)</f>
        <v>0</v>
      </c>
      <c r="H260" s="91" t="s">
        <v>81</v>
      </c>
      <c r="I260" s="95">
        <f>_xlfn.XLOOKUP(H260,'F U L L   S E T S  (-10%)'!T:T,'F U L L   S E T S  (-10%)'!K:K,0)+_xlfn.XLOOKUP(H260,'M A C R O S'!R:R,'M A C R O S'!J:J,0)</f>
        <v>0</v>
      </c>
      <c r="J260" s="95"/>
      <c r="K260" s="95"/>
      <c r="L260" s="91" t="s">
        <v>79</v>
      </c>
      <c r="M260" s="95">
        <f>_xlfn.XLOOKUP(L260,'F U L L   S E T S  (-10%)'!T:T,'F U L L   S E T S  (-10%)'!K:K,0)+_xlfn.XLOOKUP(L260,'M A C R O S'!R:R,'M A C R O S'!J:J,0)</f>
        <v>0</v>
      </c>
    </row>
    <row r="261" spans="1:13" ht="16" x14ac:dyDescent="0.2">
      <c r="A261" s="95">
        <f>_xlfn.XLOOKUP(E261,'M A C R O S'!R:R,'M A C R O S'!J:J,0)</f>
        <v>0</v>
      </c>
      <c r="B261" s="161" t="str">
        <f t="shared" si="4"/>
        <v>UH.VM.00091-10131</v>
      </c>
      <c r="C261" s="95">
        <f>SUM(A261:A261)</f>
        <v>0</v>
      </c>
      <c r="D261" s="95">
        <v>10131</v>
      </c>
      <c r="E261" s="95" t="s">
        <v>185</v>
      </c>
      <c r="F261" s="91" t="s">
        <v>77</v>
      </c>
      <c r="G261" s="95">
        <f>_xlfn.XLOOKUP(F261,'F U L L   S E T S  (-10%)'!T:T,'F U L L   S E T S  (-10%)'!K:K,0)+_xlfn.XLOOKUP(F261,'M A C R O S'!R:R,'M A C R O S'!J:J,0)</f>
        <v>0</v>
      </c>
      <c r="H261" s="91" t="s">
        <v>81</v>
      </c>
      <c r="I261" s="95">
        <f>_xlfn.XLOOKUP(H261,'F U L L   S E T S  (-10%)'!T:T,'F U L L   S E T S  (-10%)'!K:K,0)+_xlfn.XLOOKUP(H261,'M A C R O S'!R:R,'M A C R O S'!J:J,0)</f>
        <v>0</v>
      </c>
      <c r="J261" s="95"/>
      <c r="K261" s="95"/>
      <c r="L261" s="91" t="s">
        <v>79</v>
      </c>
      <c r="M261" s="95">
        <f>_xlfn.XLOOKUP(L261,'F U L L   S E T S  (-10%)'!T:T,'F U L L   S E T S  (-10%)'!K:K,0)+_xlfn.XLOOKUP(L261,'M A C R O S'!R:R,'M A C R O S'!J:J,0)</f>
        <v>0</v>
      </c>
    </row>
    <row r="262" spans="1:13" ht="16" x14ac:dyDescent="0.2">
      <c r="A262" s="95">
        <f>_xlfn.XLOOKUP(E262,'M A C R O S'!R:R,'M A C R O S'!J:J,0)</f>
        <v>0</v>
      </c>
      <c r="B262" s="161" t="str">
        <f t="shared" si="4"/>
        <v>UH.VM.00092-10131</v>
      </c>
      <c r="C262" s="95">
        <f>SUM(A262:A262)</f>
        <v>0</v>
      </c>
      <c r="D262" s="95">
        <v>10131</v>
      </c>
      <c r="E262" s="95" t="s">
        <v>187</v>
      </c>
      <c r="F262" s="91" t="s">
        <v>77</v>
      </c>
      <c r="G262" s="95">
        <f>_xlfn.XLOOKUP(F262,'F U L L   S E T S  (-10%)'!T:T,'F U L L   S E T S  (-10%)'!K:K,0)+_xlfn.XLOOKUP(F262,'M A C R O S'!R:R,'M A C R O S'!J:J,0)</f>
        <v>0</v>
      </c>
      <c r="H262" s="95"/>
      <c r="I262" s="95"/>
      <c r="J262" s="91" t="s">
        <v>83</v>
      </c>
      <c r="K262" s="95">
        <f>_xlfn.XLOOKUP(J262,'F U L L   S E T S  (-10%)'!T:T,'F U L L   S E T S  (-10%)'!K:K,0)+_xlfn.XLOOKUP(J262,'M A C R O S'!R:R,'M A C R O S'!J:J,0)</f>
        <v>0</v>
      </c>
      <c r="L262" s="91" t="s">
        <v>79</v>
      </c>
      <c r="M262" s="95">
        <f>_xlfn.XLOOKUP(L262,'F U L L   S E T S  (-10%)'!T:T,'F U L L   S E T S  (-10%)'!K:K,0)+_xlfn.XLOOKUP(L262,'M A C R O S'!R:R,'M A C R O S'!J:J,0)</f>
        <v>0</v>
      </c>
    </row>
    <row r="263" spans="1:13" ht="16" x14ac:dyDescent="0.2">
      <c r="A263" s="95">
        <f>_xlfn.XLOOKUP(E263,'M A C R O S'!R:R,'M A C R O S'!J:J,0)</f>
        <v>0</v>
      </c>
      <c r="B263" s="161" t="str">
        <f t="shared" si="4"/>
        <v>UH.VM.00093-10131</v>
      </c>
      <c r="C263" s="95">
        <f>SUM(A263:A263)</f>
        <v>0</v>
      </c>
      <c r="D263" s="95">
        <v>10131</v>
      </c>
      <c r="E263" s="95" t="s">
        <v>189</v>
      </c>
      <c r="F263" s="91" t="s">
        <v>77</v>
      </c>
      <c r="G263" s="95">
        <f>_xlfn.XLOOKUP(F263,'F U L L   S E T S  (-10%)'!T:T,'F U L L   S E T S  (-10%)'!K:K,0)+_xlfn.XLOOKUP(F263,'M A C R O S'!R:R,'M A C R O S'!J:J,0)</f>
        <v>0</v>
      </c>
      <c r="H263" s="91" t="s">
        <v>81</v>
      </c>
      <c r="I263" s="95">
        <f>_xlfn.XLOOKUP(H263,'F U L L   S E T S  (-10%)'!T:T,'F U L L   S E T S  (-10%)'!K:K,0)+_xlfn.XLOOKUP(H263,'M A C R O S'!R:R,'M A C R O S'!J:J,0)</f>
        <v>0</v>
      </c>
      <c r="J263" s="95"/>
      <c r="K263" s="95"/>
      <c r="L263" s="91" t="s">
        <v>79</v>
      </c>
      <c r="M263" s="95">
        <f>_xlfn.XLOOKUP(L263,'F U L L   S E T S  (-10%)'!T:T,'F U L L   S E T S  (-10%)'!K:K,0)+_xlfn.XLOOKUP(L263,'M A C R O S'!R:R,'M A C R O S'!J:J,0)</f>
        <v>0</v>
      </c>
    </row>
    <row r="264" spans="1:13" ht="16" x14ac:dyDescent="0.2">
      <c r="A264" s="95">
        <f>_xlfn.XLOOKUP(E264,'M A C R O S'!R:R,'M A C R O S'!J:J,0)</f>
        <v>0</v>
      </c>
      <c r="B264" s="161" t="str">
        <f t="shared" si="4"/>
        <v>UH.VM.00094-10131</v>
      </c>
      <c r="C264" s="95">
        <f>SUM(A264:A264)</f>
        <v>0</v>
      </c>
      <c r="D264" s="95">
        <v>10131</v>
      </c>
      <c r="E264" s="95" t="s">
        <v>191</v>
      </c>
      <c r="F264" s="91" t="s">
        <v>77</v>
      </c>
      <c r="G264" s="95">
        <f>_xlfn.XLOOKUP(F264,'F U L L   S E T S  (-10%)'!T:T,'F U L L   S E T S  (-10%)'!K:K,0)+_xlfn.XLOOKUP(F264,'M A C R O S'!R:R,'M A C R O S'!J:J,0)</f>
        <v>0</v>
      </c>
      <c r="H264" s="91" t="s">
        <v>81</v>
      </c>
      <c r="I264" s="95">
        <f>_xlfn.XLOOKUP(H264,'F U L L   S E T S  (-10%)'!T:T,'F U L L   S E T S  (-10%)'!K:K,0)+_xlfn.XLOOKUP(H264,'M A C R O S'!R:R,'M A C R O S'!J:J,0)</f>
        <v>0</v>
      </c>
      <c r="J264" s="95"/>
      <c r="K264" s="95"/>
      <c r="L264" s="91" t="s">
        <v>79</v>
      </c>
      <c r="M264" s="95">
        <f>_xlfn.XLOOKUP(L264,'F U L L   S E T S  (-10%)'!T:T,'F U L L   S E T S  (-10%)'!K:K,0)+_xlfn.XLOOKUP(L264,'M A C R O S'!R:R,'M A C R O S'!J:J,0)</f>
        <v>0</v>
      </c>
    </row>
    <row r="265" spans="1:13" ht="16" x14ac:dyDescent="0.2">
      <c r="A265" s="95">
        <f>_xlfn.XLOOKUP(E265,'M A C R O S'!R:R,'M A C R O S'!J:J,0)</f>
        <v>0</v>
      </c>
      <c r="B265" s="161" t="str">
        <f t="shared" si="4"/>
        <v>UH.VM.00095-10131</v>
      </c>
      <c r="C265" s="95">
        <f>SUM(A265:A265)</f>
        <v>0</v>
      </c>
      <c r="D265" s="95">
        <v>10131</v>
      </c>
      <c r="E265" s="95" t="s">
        <v>193</v>
      </c>
      <c r="F265" s="91" t="s">
        <v>77</v>
      </c>
      <c r="G265" s="95">
        <f>_xlfn.XLOOKUP(F265,'F U L L   S E T S  (-10%)'!T:T,'F U L L   S E T S  (-10%)'!K:K,0)+_xlfn.XLOOKUP(F265,'M A C R O S'!R:R,'M A C R O S'!J:J,0)</f>
        <v>0</v>
      </c>
      <c r="H265" s="91" t="s">
        <v>81</v>
      </c>
      <c r="I265" s="95">
        <f>_xlfn.XLOOKUP(H265,'F U L L   S E T S  (-10%)'!T:T,'F U L L   S E T S  (-10%)'!K:K,0)+_xlfn.XLOOKUP(H265,'M A C R O S'!R:R,'M A C R O S'!J:J,0)</f>
        <v>0</v>
      </c>
      <c r="J265" s="95"/>
      <c r="K265" s="95"/>
      <c r="L265" s="91" t="s">
        <v>79</v>
      </c>
      <c r="M265" s="95">
        <f>_xlfn.XLOOKUP(L265,'F U L L   S E T S  (-10%)'!T:T,'F U L L   S E T S  (-10%)'!K:K,0)+_xlfn.XLOOKUP(L265,'M A C R O S'!R:R,'M A C R O S'!J:J,0)</f>
        <v>0</v>
      </c>
    </row>
    <row r="266" spans="1:13" ht="16" x14ac:dyDescent="0.2">
      <c r="A266" s="95">
        <f>_xlfn.XLOOKUP(E266,'M A C R O S'!R:R,'M A C R O S'!J:J,0)</f>
        <v>0</v>
      </c>
      <c r="B266" s="161" t="str">
        <f t="shared" si="4"/>
        <v>UH.VM.00096-10131</v>
      </c>
      <c r="C266" s="95">
        <f>SUM(A266:A266)</f>
        <v>0</v>
      </c>
      <c r="D266" s="95">
        <v>10131</v>
      </c>
      <c r="E266" s="95" t="s">
        <v>195</v>
      </c>
      <c r="F266" s="91" t="s">
        <v>77</v>
      </c>
      <c r="G266" s="95">
        <f>_xlfn.XLOOKUP(F266,'F U L L   S E T S  (-10%)'!T:T,'F U L L   S E T S  (-10%)'!K:K,0)+_xlfn.XLOOKUP(F266,'M A C R O S'!R:R,'M A C R O S'!J:J,0)</f>
        <v>0</v>
      </c>
      <c r="H266" s="91" t="s">
        <v>81</v>
      </c>
      <c r="I266" s="95">
        <f>_xlfn.XLOOKUP(H266,'F U L L   S E T S  (-10%)'!T:T,'F U L L   S E T S  (-10%)'!K:K,0)+_xlfn.XLOOKUP(H266,'M A C R O S'!R:R,'M A C R O S'!J:J,0)</f>
        <v>0</v>
      </c>
      <c r="J266" s="95"/>
      <c r="K266" s="95"/>
      <c r="L266" s="91" t="s">
        <v>79</v>
      </c>
      <c r="M266" s="95">
        <f>_xlfn.XLOOKUP(L266,'F U L L   S E T S  (-10%)'!T:T,'F U L L   S E T S  (-10%)'!K:K,0)+_xlfn.XLOOKUP(L266,'M A C R O S'!R:R,'M A C R O S'!J:J,0)</f>
        <v>0</v>
      </c>
    </row>
    <row r="267" spans="1:13" ht="16" x14ac:dyDescent="0.2">
      <c r="A267" s="95">
        <f>_xlfn.XLOOKUP(E267,'M A C R O S'!R:R,'M A C R O S'!J:J,0)</f>
        <v>0</v>
      </c>
      <c r="B267" s="161" t="str">
        <f t="shared" si="4"/>
        <v>UH.VM.00097-10131</v>
      </c>
      <c r="C267" s="95">
        <f>SUM(A267:A267)</f>
        <v>0</v>
      </c>
      <c r="D267" s="95">
        <v>10131</v>
      </c>
      <c r="E267" s="95" t="s">
        <v>197</v>
      </c>
      <c r="F267" s="91" t="s">
        <v>77</v>
      </c>
      <c r="G267" s="95">
        <f>_xlfn.XLOOKUP(F267,'F U L L   S E T S  (-10%)'!T:T,'F U L L   S E T S  (-10%)'!K:K,0)+_xlfn.XLOOKUP(F267,'M A C R O S'!R:R,'M A C R O S'!J:J,0)</f>
        <v>0</v>
      </c>
      <c r="H267" s="95"/>
      <c r="I267" s="95"/>
      <c r="J267" s="91" t="s">
        <v>83</v>
      </c>
      <c r="K267" s="95">
        <f>_xlfn.XLOOKUP(J267,'F U L L   S E T S  (-10%)'!T:T,'F U L L   S E T S  (-10%)'!K:K,0)+_xlfn.XLOOKUP(J267,'M A C R O S'!R:R,'M A C R O S'!J:J,0)</f>
        <v>0</v>
      </c>
      <c r="L267" s="91" t="s">
        <v>79</v>
      </c>
      <c r="M267" s="95">
        <f>_xlfn.XLOOKUP(L267,'F U L L   S E T S  (-10%)'!T:T,'F U L L   S E T S  (-10%)'!K:K,0)+_xlfn.XLOOKUP(L267,'M A C R O S'!R:R,'M A C R O S'!J:J,0)</f>
        <v>0</v>
      </c>
    </row>
    <row r="268" spans="1:13" ht="16" x14ac:dyDescent="0.2">
      <c r="A268" s="95">
        <f>_xlfn.XLOOKUP(E268,'M A C R O S'!R:R,'M A C R O S'!J:J,0)</f>
        <v>0</v>
      </c>
      <c r="B268" s="161" t="str">
        <f t="shared" si="4"/>
        <v>UH.VM.00098-10131</v>
      </c>
      <c r="C268" s="95">
        <f>SUM(A268:A268)</f>
        <v>0</v>
      </c>
      <c r="D268" s="95">
        <v>10131</v>
      </c>
      <c r="E268" s="95" t="s">
        <v>199</v>
      </c>
      <c r="F268" s="91" t="s">
        <v>77</v>
      </c>
      <c r="G268" s="95">
        <f>_xlfn.XLOOKUP(F268,'F U L L   S E T S  (-10%)'!T:T,'F U L L   S E T S  (-10%)'!K:K,0)+_xlfn.XLOOKUP(F268,'M A C R O S'!R:R,'M A C R O S'!J:J,0)</f>
        <v>0</v>
      </c>
      <c r="H268" s="95"/>
      <c r="I268" s="95"/>
      <c r="J268" s="91" t="s">
        <v>83</v>
      </c>
      <c r="K268" s="95">
        <f>_xlfn.XLOOKUP(J268,'F U L L   S E T S  (-10%)'!T:T,'F U L L   S E T S  (-10%)'!K:K,0)+_xlfn.XLOOKUP(J268,'M A C R O S'!R:R,'M A C R O S'!J:J,0)</f>
        <v>0</v>
      </c>
      <c r="L268" s="91" t="s">
        <v>79</v>
      </c>
      <c r="M268" s="95">
        <f>_xlfn.XLOOKUP(L268,'F U L L   S E T S  (-10%)'!T:T,'F U L L   S E T S  (-10%)'!K:K,0)+_xlfn.XLOOKUP(L268,'M A C R O S'!R:R,'M A C R O S'!J:J,0)</f>
        <v>0</v>
      </c>
    </row>
    <row r="269" spans="1:13" ht="16" x14ac:dyDescent="0.2">
      <c r="A269" s="95">
        <f>_xlfn.XLOOKUP(E269,'M A C R O S'!R:R,'M A C R O S'!J:J,0)</f>
        <v>0</v>
      </c>
      <c r="B269" s="161" t="str">
        <f t="shared" si="4"/>
        <v>UH.VM.00099-10131</v>
      </c>
      <c r="C269" s="95">
        <f>SUM(A269:A269)</f>
        <v>0</v>
      </c>
      <c r="D269" s="95">
        <v>10131</v>
      </c>
      <c r="E269" s="95" t="s">
        <v>201</v>
      </c>
      <c r="F269" s="91" t="s">
        <v>77</v>
      </c>
      <c r="G269" s="95">
        <f>_xlfn.XLOOKUP(F269,'F U L L   S E T S  (-10%)'!T:T,'F U L L   S E T S  (-10%)'!K:K,0)+_xlfn.XLOOKUP(F269,'M A C R O S'!R:R,'M A C R O S'!J:J,0)</f>
        <v>0</v>
      </c>
      <c r="H269" s="91" t="s">
        <v>81</v>
      </c>
      <c r="I269" s="95">
        <f>_xlfn.XLOOKUP(H269,'F U L L   S E T S  (-10%)'!T:T,'F U L L   S E T S  (-10%)'!K:K,0)+_xlfn.XLOOKUP(H269,'M A C R O S'!R:R,'M A C R O S'!J:J,0)</f>
        <v>0</v>
      </c>
      <c r="J269" s="95"/>
      <c r="K269" s="95"/>
      <c r="L269" s="91" t="s">
        <v>79</v>
      </c>
      <c r="M269" s="95">
        <f>_xlfn.XLOOKUP(L269,'F U L L   S E T S  (-10%)'!T:T,'F U L L   S E T S  (-10%)'!K:K,0)+_xlfn.XLOOKUP(L269,'M A C R O S'!R:R,'M A C R O S'!J:J,0)</f>
        <v>0</v>
      </c>
    </row>
    <row r="270" spans="1:13" ht="16" x14ac:dyDescent="0.2">
      <c r="A270" s="95">
        <f>_xlfn.XLOOKUP(E270,'M A C R O S'!R:R,'M A C R O S'!J:J,0)</f>
        <v>0</v>
      </c>
      <c r="B270" s="161" t="str">
        <f t="shared" si="4"/>
        <v>UH.VM.00100-10131</v>
      </c>
      <c r="C270" s="95">
        <f>SUM(A270:A270)</f>
        <v>0</v>
      </c>
      <c r="D270" s="95">
        <v>10131</v>
      </c>
      <c r="E270" s="95" t="s">
        <v>203</v>
      </c>
      <c r="F270" s="91" t="s">
        <v>77</v>
      </c>
      <c r="G270" s="95">
        <f>_xlfn.XLOOKUP(F270,'F U L L   S E T S  (-10%)'!T:T,'F U L L   S E T S  (-10%)'!K:K,0)+_xlfn.XLOOKUP(F270,'M A C R O S'!R:R,'M A C R O S'!J:J,0)</f>
        <v>0</v>
      </c>
      <c r="H270" s="91" t="s">
        <v>81</v>
      </c>
      <c r="I270" s="95">
        <f>_xlfn.XLOOKUP(H270,'F U L L   S E T S  (-10%)'!T:T,'F U L L   S E T S  (-10%)'!K:K,0)+_xlfn.XLOOKUP(H270,'M A C R O S'!R:R,'M A C R O S'!J:J,0)</f>
        <v>0</v>
      </c>
      <c r="J270" s="95"/>
      <c r="K270" s="95"/>
      <c r="L270" s="91" t="s">
        <v>79</v>
      </c>
      <c r="M270" s="95">
        <f>_xlfn.XLOOKUP(L270,'F U L L   S E T S  (-10%)'!T:T,'F U L L   S E T S  (-10%)'!K:K,0)+_xlfn.XLOOKUP(L270,'M A C R O S'!R:R,'M A C R O S'!J:J,0)</f>
        <v>0</v>
      </c>
    </row>
    <row r="271" spans="1:13" ht="16" x14ac:dyDescent="0.2">
      <c r="A271" s="95">
        <f>_xlfn.XLOOKUP(E271,'M A C R O S'!R:R,'M A C R O S'!J:J,0)</f>
        <v>0</v>
      </c>
      <c r="B271" s="161" t="str">
        <f t="shared" si="4"/>
        <v>UH.VM.00101-10131</v>
      </c>
      <c r="C271" s="95">
        <f>SUM(A271:A271)</f>
        <v>0</v>
      </c>
      <c r="D271" s="95">
        <v>10131</v>
      </c>
      <c r="E271" s="95" t="s">
        <v>205</v>
      </c>
      <c r="F271" s="91" t="s">
        <v>77</v>
      </c>
      <c r="G271" s="95">
        <f>_xlfn.XLOOKUP(F271,'F U L L   S E T S  (-10%)'!T:T,'F U L L   S E T S  (-10%)'!K:K,0)+_xlfn.XLOOKUP(F271,'M A C R O S'!R:R,'M A C R O S'!J:J,0)</f>
        <v>0</v>
      </c>
      <c r="H271" s="95"/>
      <c r="I271" s="95"/>
      <c r="J271" s="91" t="s">
        <v>83</v>
      </c>
      <c r="K271" s="95">
        <f>_xlfn.XLOOKUP(J271,'F U L L   S E T S  (-10%)'!T:T,'F U L L   S E T S  (-10%)'!K:K,0)+_xlfn.XLOOKUP(J271,'M A C R O S'!R:R,'M A C R O S'!J:J,0)</f>
        <v>0</v>
      </c>
      <c r="L271" s="91" t="s">
        <v>79</v>
      </c>
      <c r="M271" s="95">
        <f>_xlfn.XLOOKUP(L271,'F U L L   S E T S  (-10%)'!T:T,'F U L L   S E T S  (-10%)'!K:K,0)+_xlfn.XLOOKUP(L271,'M A C R O S'!R:R,'M A C R O S'!J:J,0)</f>
        <v>0</v>
      </c>
    </row>
    <row r="272" spans="1:13" ht="16" x14ac:dyDescent="0.2">
      <c r="A272" s="95">
        <f>_xlfn.XLOOKUP(E272,'M A C R O S'!R:R,'M A C R O S'!J:J,0)</f>
        <v>0</v>
      </c>
      <c r="B272" s="161" t="str">
        <f t="shared" si="4"/>
        <v>UH.VM.00102-10131</v>
      </c>
      <c r="C272" s="95">
        <f>SUM(A272:A272)</f>
        <v>0</v>
      </c>
      <c r="D272" s="95">
        <v>10131</v>
      </c>
      <c r="E272" s="95" t="s">
        <v>207</v>
      </c>
      <c r="F272" s="91" t="s">
        <v>77</v>
      </c>
      <c r="G272" s="95">
        <f>_xlfn.XLOOKUP(F272,'F U L L   S E T S  (-10%)'!T:T,'F U L L   S E T S  (-10%)'!K:K,0)+_xlfn.XLOOKUP(F272,'M A C R O S'!R:R,'M A C R O S'!J:J,0)</f>
        <v>0</v>
      </c>
      <c r="H272" s="95"/>
      <c r="I272" s="95"/>
      <c r="J272" s="91" t="s">
        <v>83</v>
      </c>
      <c r="K272" s="95">
        <f>_xlfn.XLOOKUP(J272,'F U L L   S E T S  (-10%)'!T:T,'F U L L   S E T S  (-10%)'!K:K,0)+_xlfn.XLOOKUP(J272,'M A C R O S'!R:R,'M A C R O S'!J:J,0)</f>
        <v>0</v>
      </c>
      <c r="L272" s="91" t="s">
        <v>79</v>
      </c>
      <c r="M272" s="95">
        <f>_xlfn.XLOOKUP(L272,'F U L L   S E T S  (-10%)'!T:T,'F U L L   S E T S  (-10%)'!K:K,0)+_xlfn.XLOOKUP(L272,'M A C R O S'!R:R,'M A C R O S'!J:J,0)</f>
        <v>0</v>
      </c>
    </row>
    <row r="273" spans="1:13" ht="16" x14ac:dyDescent="0.2">
      <c r="A273" s="95">
        <f>_xlfn.XLOOKUP(E273,'M A C R O S'!R:R,'M A C R O S'!J:J,0)</f>
        <v>0</v>
      </c>
      <c r="B273" s="161" t="str">
        <f t="shared" si="4"/>
        <v>UH.VM.00103-10131</v>
      </c>
      <c r="C273" s="95">
        <f>SUM(A273:A273)</f>
        <v>0</v>
      </c>
      <c r="D273" s="95">
        <v>10131</v>
      </c>
      <c r="E273" s="95" t="s">
        <v>209</v>
      </c>
      <c r="F273" s="91" t="s">
        <v>77</v>
      </c>
      <c r="G273" s="95">
        <f>_xlfn.XLOOKUP(F273,'F U L L   S E T S  (-10%)'!T:T,'F U L L   S E T S  (-10%)'!K:K,0)+_xlfn.XLOOKUP(F273,'M A C R O S'!R:R,'M A C R O S'!J:J,0)</f>
        <v>0</v>
      </c>
      <c r="H273" s="91" t="s">
        <v>81</v>
      </c>
      <c r="I273" s="95">
        <f>_xlfn.XLOOKUP(H273,'F U L L   S E T S  (-10%)'!T:T,'F U L L   S E T S  (-10%)'!K:K,0)+_xlfn.XLOOKUP(H273,'M A C R O S'!R:R,'M A C R O S'!J:J,0)</f>
        <v>0</v>
      </c>
      <c r="J273" s="95"/>
      <c r="K273" s="95"/>
      <c r="L273" s="91" t="s">
        <v>79</v>
      </c>
      <c r="M273" s="95">
        <f>_xlfn.XLOOKUP(L273,'F U L L   S E T S  (-10%)'!T:T,'F U L L   S E T S  (-10%)'!K:K,0)+_xlfn.XLOOKUP(L273,'M A C R O S'!R:R,'M A C R O S'!J:J,0)</f>
        <v>0</v>
      </c>
    </row>
    <row r="274" spans="1:13" ht="16" x14ac:dyDescent="0.2">
      <c r="A274" s="95">
        <f>_xlfn.XLOOKUP(E274,'M A C R O S'!R:R,'M A C R O S'!J:J,0)</f>
        <v>0</v>
      </c>
      <c r="B274" s="161" t="str">
        <f t="shared" si="4"/>
        <v>UH.VM.00104-10131</v>
      </c>
      <c r="C274" s="95">
        <f>SUM(A274:A274)</f>
        <v>0</v>
      </c>
      <c r="D274" s="95">
        <v>10131</v>
      </c>
      <c r="E274" s="95" t="s">
        <v>211</v>
      </c>
      <c r="F274" s="91" t="s">
        <v>77</v>
      </c>
      <c r="G274" s="95">
        <f>_xlfn.XLOOKUP(F274,'F U L L   S E T S  (-10%)'!T:T,'F U L L   S E T S  (-10%)'!K:K,0)+_xlfn.XLOOKUP(F274,'M A C R O S'!R:R,'M A C R O S'!J:J,0)</f>
        <v>0</v>
      </c>
      <c r="H274" s="95"/>
      <c r="I274" s="95"/>
      <c r="J274" s="91" t="s">
        <v>83</v>
      </c>
      <c r="K274" s="95">
        <f>_xlfn.XLOOKUP(J274,'F U L L   S E T S  (-10%)'!T:T,'F U L L   S E T S  (-10%)'!K:K,0)+_xlfn.XLOOKUP(J274,'M A C R O S'!R:R,'M A C R O S'!J:J,0)</f>
        <v>0</v>
      </c>
      <c r="L274" s="91" t="s">
        <v>79</v>
      </c>
      <c r="M274" s="95">
        <f>_xlfn.XLOOKUP(L274,'F U L L   S E T S  (-10%)'!T:T,'F U L L   S E T S  (-10%)'!K:K,0)+_xlfn.XLOOKUP(L274,'M A C R O S'!R:R,'M A C R O S'!J:J,0)</f>
        <v>0</v>
      </c>
    </row>
    <row r="275" spans="1:13" ht="16" x14ac:dyDescent="0.2">
      <c r="A275" s="161">
        <f>_xlfn.XLOOKUP(E275,'M A C R O S'!R:R,'M A C R O S'!J:J,0)</f>
        <v>0</v>
      </c>
      <c r="B275" s="161" t="str">
        <f t="shared" si="4"/>
        <v>UH.VM.00063-10091</v>
      </c>
      <c r="C275" s="161">
        <f>SUM(A275:A275)</f>
        <v>0</v>
      </c>
      <c r="D275" s="161">
        <v>10091</v>
      </c>
      <c r="E275" s="161" t="s">
        <v>216</v>
      </c>
      <c r="F275" s="91" t="s">
        <v>85</v>
      </c>
      <c r="G275" s="95">
        <f>_xlfn.XLOOKUP(F275,'F U L L   S E T S  (-10%)'!T:T,'F U L L   S E T S  (-10%)'!K:K,0)+_xlfn.XLOOKUP(F275,'M A C R O S'!R:R,'M A C R O S'!J:J,0)</f>
        <v>0</v>
      </c>
      <c r="H275" s="91" t="s">
        <v>89</v>
      </c>
      <c r="I275" s="95">
        <f>_xlfn.XLOOKUP(H275,'F U L L   S E T S  (-10%)'!T:T,'F U L L   S E T S  (-10%)'!K:K,0)+_xlfn.XLOOKUP(H275,'M A C R O S'!R:R,'M A C R O S'!J:J,0)</f>
        <v>0</v>
      </c>
      <c r="J275" s="95"/>
      <c r="K275" s="95"/>
      <c r="L275" s="90" t="s">
        <v>87</v>
      </c>
      <c r="M275" s="95">
        <f>_xlfn.XLOOKUP(L275,'F U L L   S E T S  (-10%)'!T:T,'F U L L   S E T S  (-10%)'!K:K,0)+_xlfn.XLOOKUP(L275,'M A C R O S'!R:R,'M A C R O S'!J:J,0)</f>
        <v>0</v>
      </c>
    </row>
    <row r="276" spans="1:13" ht="16" x14ac:dyDescent="0.2">
      <c r="A276" s="95">
        <f>_xlfn.XLOOKUP(E276,'M A C R O S'!R:R,'M A C R O S'!J:J,0)</f>
        <v>0</v>
      </c>
      <c r="B276" s="161" t="str">
        <f t="shared" si="4"/>
        <v>UH.VM.00064-10091</v>
      </c>
      <c r="C276" s="95">
        <f>SUM(A276:A276)</f>
        <v>0</v>
      </c>
      <c r="D276" s="95">
        <v>10091</v>
      </c>
      <c r="E276" s="95" t="s">
        <v>218</v>
      </c>
      <c r="F276" s="91" t="s">
        <v>85</v>
      </c>
      <c r="G276" s="95">
        <f>_xlfn.XLOOKUP(F276,'F U L L   S E T S  (-10%)'!T:T,'F U L L   S E T S  (-10%)'!K:K,0)+_xlfn.XLOOKUP(F276,'M A C R O S'!R:R,'M A C R O S'!J:J,0)</f>
        <v>0</v>
      </c>
      <c r="H276" s="95"/>
      <c r="I276" s="95"/>
      <c r="J276" s="90" t="s">
        <v>91</v>
      </c>
      <c r="K276" s="95">
        <f>_xlfn.XLOOKUP(J276,'F U L L   S E T S  (-10%)'!T:T,'F U L L   S E T S  (-10%)'!K:K,0)+_xlfn.XLOOKUP(J276,'M A C R O S'!R:R,'M A C R O S'!J:J,0)</f>
        <v>0</v>
      </c>
      <c r="L276" s="90" t="s">
        <v>87</v>
      </c>
      <c r="M276" s="95">
        <f>_xlfn.XLOOKUP(L276,'F U L L   S E T S  (-10%)'!T:T,'F U L L   S E T S  (-10%)'!K:K,0)+_xlfn.XLOOKUP(L276,'M A C R O S'!R:R,'M A C R O S'!J:J,0)</f>
        <v>0</v>
      </c>
    </row>
    <row r="277" spans="1:13" ht="16" x14ac:dyDescent="0.2">
      <c r="A277" s="95">
        <f>_xlfn.XLOOKUP(E277,'M A C R O S'!R:R,'M A C R O S'!J:J,0)</f>
        <v>0</v>
      </c>
      <c r="B277" s="161" t="str">
        <f t="shared" si="4"/>
        <v>UH.VM.00065-10091</v>
      </c>
      <c r="C277" s="95">
        <f>SUM(A277:A277)</f>
        <v>0</v>
      </c>
      <c r="D277" s="95">
        <v>10091</v>
      </c>
      <c r="E277" s="95" t="s">
        <v>220</v>
      </c>
      <c r="F277" s="91" t="s">
        <v>85</v>
      </c>
      <c r="G277" s="95">
        <f>_xlfn.XLOOKUP(F277,'F U L L   S E T S  (-10%)'!T:T,'F U L L   S E T S  (-10%)'!K:K,0)+_xlfn.XLOOKUP(F277,'M A C R O S'!R:R,'M A C R O S'!J:J,0)</f>
        <v>0</v>
      </c>
      <c r="H277" s="91" t="s">
        <v>89</v>
      </c>
      <c r="I277" s="95">
        <f>_xlfn.XLOOKUP(H277,'F U L L   S E T S  (-10%)'!T:T,'F U L L   S E T S  (-10%)'!K:K,0)+_xlfn.XLOOKUP(H277,'M A C R O S'!R:R,'M A C R O S'!J:J,0)</f>
        <v>0</v>
      </c>
      <c r="J277" s="95"/>
      <c r="K277" s="95"/>
      <c r="L277" s="90" t="s">
        <v>87</v>
      </c>
      <c r="M277" s="95">
        <f>_xlfn.XLOOKUP(L277,'F U L L   S E T S  (-10%)'!T:T,'F U L L   S E T S  (-10%)'!K:K,0)+_xlfn.XLOOKUP(L277,'M A C R O S'!R:R,'M A C R O S'!J:J,0)</f>
        <v>0</v>
      </c>
    </row>
    <row r="278" spans="1:13" ht="16" x14ac:dyDescent="0.2">
      <c r="A278" s="95">
        <f>_xlfn.XLOOKUP(E278,'M A C R O S'!R:R,'M A C R O S'!J:J,0)</f>
        <v>0</v>
      </c>
      <c r="B278" s="161" t="str">
        <f t="shared" si="4"/>
        <v>UH.VM.00066-10091</v>
      </c>
      <c r="C278" s="95">
        <f>SUM(A278:A278)</f>
        <v>0</v>
      </c>
      <c r="D278" s="95">
        <v>10091</v>
      </c>
      <c r="E278" s="95" t="s">
        <v>222</v>
      </c>
      <c r="F278" s="91" t="s">
        <v>85</v>
      </c>
      <c r="G278" s="95">
        <f>_xlfn.XLOOKUP(F278,'F U L L   S E T S  (-10%)'!T:T,'F U L L   S E T S  (-10%)'!K:K,0)+_xlfn.XLOOKUP(F278,'M A C R O S'!R:R,'M A C R O S'!J:J,0)</f>
        <v>0</v>
      </c>
      <c r="H278" s="91" t="s">
        <v>89</v>
      </c>
      <c r="I278" s="95">
        <f>_xlfn.XLOOKUP(H278,'F U L L   S E T S  (-10%)'!T:T,'F U L L   S E T S  (-10%)'!K:K,0)+_xlfn.XLOOKUP(H278,'M A C R O S'!R:R,'M A C R O S'!J:J,0)</f>
        <v>0</v>
      </c>
      <c r="J278" s="95"/>
      <c r="K278" s="95"/>
      <c r="L278" s="90" t="s">
        <v>87</v>
      </c>
      <c r="M278" s="95">
        <f>_xlfn.XLOOKUP(L278,'F U L L   S E T S  (-10%)'!T:T,'F U L L   S E T S  (-10%)'!K:K,0)+_xlfn.XLOOKUP(L278,'M A C R O S'!R:R,'M A C R O S'!J:J,0)</f>
        <v>0</v>
      </c>
    </row>
    <row r="279" spans="1:13" ht="16" x14ac:dyDescent="0.2">
      <c r="A279" s="95">
        <f>_xlfn.XLOOKUP(E279,'M A C R O S'!R:R,'M A C R O S'!J:J,0)</f>
        <v>0</v>
      </c>
      <c r="B279" s="161" t="str">
        <f t="shared" si="4"/>
        <v>UH.VM.00067-10091</v>
      </c>
      <c r="C279" s="95">
        <f>SUM(A279:A279)</f>
        <v>0</v>
      </c>
      <c r="D279" s="95">
        <v>10091</v>
      </c>
      <c r="E279" s="95" t="s">
        <v>224</v>
      </c>
      <c r="F279" s="91" t="s">
        <v>85</v>
      </c>
      <c r="G279" s="95">
        <f>_xlfn.XLOOKUP(F279,'F U L L   S E T S  (-10%)'!T:T,'F U L L   S E T S  (-10%)'!K:K,0)+_xlfn.XLOOKUP(F279,'M A C R O S'!R:R,'M A C R O S'!J:J,0)</f>
        <v>0</v>
      </c>
      <c r="H279" s="95"/>
      <c r="I279" s="95"/>
      <c r="J279" s="90" t="s">
        <v>91</v>
      </c>
      <c r="K279" s="95">
        <f>_xlfn.XLOOKUP(J279,'F U L L   S E T S  (-10%)'!T:T,'F U L L   S E T S  (-10%)'!K:K,0)+_xlfn.XLOOKUP(J279,'M A C R O S'!R:R,'M A C R O S'!J:J,0)</f>
        <v>0</v>
      </c>
      <c r="L279" s="90" t="s">
        <v>87</v>
      </c>
      <c r="M279" s="95">
        <f>_xlfn.XLOOKUP(L279,'F U L L   S E T S  (-10%)'!T:T,'F U L L   S E T S  (-10%)'!K:K,0)+_xlfn.XLOOKUP(L279,'M A C R O S'!R:R,'M A C R O S'!J:J,0)</f>
        <v>0</v>
      </c>
    </row>
    <row r="280" spans="1:13" ht="16" x14ac:dyDescent="0.2">
      <c r="A280" s="95">
        <f>_xlfn.XLOOKUP(E280,'M A C R O S'!R:R,'M A C R O S'!J:J,0)</f>
        <v>0</v>
      </c>
      <c r="B280" s="161" t="str">
        <f t="shared" si="4"/>
        <v>UH.VM.00068-10091</v>
      </c>
      <c r="C280" s="95">
        <f>SUM(A280:A280)</f>
        <v>0</v>
      </c>
      <c r="D280" s="95">
        <v>10091</v>
      </c>
      <c r="E280" s="95" t="s">
        <v>226</v>
      </c>
      <c r="F280" s="91" t="s">
        <v>85</v>
      </c>
      <c r="G280" s="95">
        <f>_xlfn.XLOOKUP(F280,'F U L L   S E T S  (-10%)'!T:T,'F U L L   S E T S  (-10%)'!K:K,0)+_xlfn.XLOOKUP(F280,'M A C R O S'!R:R,'M A C R O S'!J:J,0)</f>
        <v>0</v>
      </c>
      <c r="H280" s="95"/>
      <c r="I280" s="95"/>
      <c r="J280" s="90" t="s">
        <v>91</v>
      </c>
      <c r="K280" s="95">
        <f>_xlfn.XLOOKUP(J280,'F U L L   S E T S  (-10%)'!T:T,'F U L L   S E T S  (-10%)'!K:K,0)+_xlfn.XLOOKUP(J280,'M A C R O S'!R:R,'M A C R O S'!J:J,0)</f>
        <v>0</v>
      </c>
      <c r="L280" s="90" t="s">
        <v>87</v>
      </c>
      <c r="M280" s="95">
        <f>_xlfn.XLOOKUP(L280,'F U L L   S E T S  (-10%)'!T:T,'F U L L   S E T S  (-10%)'!K:K,0)+_xlfn.XLOOKUP(L280,'M A C R O S'!R:R,'M A C R O S'!J:J,0)</f>
        <v>0</v>
      </c>
    </row>
    <row r="281" spans="1:13" ht="16" x14ac:dyDescent="0.2">
      <c r="A281" s="95">
        <f>_xlfn.XLOOKUP(E281,'M A C R O S'!R:R,'M A C R O S'!J:J,0)</f>
        <v>0</v>
      </c>
      <c r="B281" s="161" t="str">
        <f t="shared" si="4"/>
        <v>UH.VM.00069-10091</v>
      </c>
      <c r="C281" s="95">
        <f>SUM(A281:A281)</f>
        <v>0</v>
      </c>
      <c r="D281" s="95">
        <v>10091</v>
      </c>
      <c r="E281" s="95" t="s">
        <v>228</v>
      </c>
      <c r="F281" s="91" t="s">
        <v>85</v>
      </c>
      <c r="G281" s="95">
        <f>_xlfn.XLOOKUP(F281,'F U L L   S E T S  (-10%)'!T:T,'F U L L   S E T S  (-10%)'!K:K,0)+_xlfn.XLOOKUP(F281,'M A C R O S'!R:R,'M A C R O S'!J:J,0)</f>
        <v>0</v>
      </c>
      <c r="H281" s="91" t="s">
        <v>89</v>
      </c>
      <c r="I281" s="95">
        <f>_xlfn.XLOOKUP(H281,'F U L L   S E T S  (-10%)'!T:T,'F U L L   S E T S  (-10%)'!K:K,0)+_xlfn.XLOOKUP(H281,'M A C R O S'!R:R,'M A C R O S'!J:J,0)</f>
        <v>0</v>
      </c>
      <c r="J281" s="95"/>
      <c r="K281" s="95"/>
      <c r="L281" s="90" t="s">
        <v>87</v>
      </c>
      <c r="M281" s="95">
        <f>_xlfn.XLOOKUP(L281,'F U L L   S E T S  (-10%)'!T:T,'F U L L   S E T S  (-10%)'!K:K,0)+_xlfn.XLOOKUP(L281,'M A C R O S'!R:R,'M A C R O S'!J:J,0)</f>
        <v>0</v>
      </c>
    </row>
    <row r="282" spans="1:13" ht="16" x14ac:dyDescent="0.2">
      <c r="A282" s="95">
        <f>_xlfn.XLOOKUP(E282,'M A C R O S'!R:R,'M A C R O S'!J:J,0)</f>
        <v>0</v>
      </c>
      <c r="B282" s="161" t="str">
        <f t="shared" si="4"/>
        <v>UH.VM.00070-10091</v>
      </c>
      <c r="C282" s="95">
        <f>SUM(A282:A282)</f>
        <v>0</v>
      </c>
      <c r="D282" s="95">
        <v>10091</v>
      </c>
      <c r="E282" s="95" t="s">
        <v>230</v>
      </c>
      <c r="F282" s="91" t="s">
        <v>85</v>
      </c>
      <c r="G282" s="95">
        <f>_xlfn.XLOOKUP(F282,'F U L L   S E T S  (-10%)'!T:T,'F U L L   S E T S  (-10%)'!K:K,0)+_xlfn.XLOOKUP(F282,'M A C R O S'!R:R,'M A C R O S'!J:J,0)</f>
        <v>0</v>
      </c>
      <c r="H282" s="91" t="s">
        <v>89</v>
      </c>
      <c r="I282" s="95">
        <f>_xlfn.XLOOKUP(H282,'F U L L   S E T S  (-10%)'!T:T,'F U L L   S E T S  (-10%)'!K:K,0)+_xlfn.XLOOKUP(H282,'M A C R O S'!R:R,'M A C R O S'!J:J,0)</f>
        <v>0</v>
      </c>
      <c r="J282" s="95"/>
      <c r="K282" s="95"/>
      <c r="L282" s="90" t="s">
        <v>87</v>
      </c>
      <c r="M282" s="95">
        <f>_xlfn.XLOOKUP(L282,'F U L L   S E T S  (-10%)'!T:T,'F U L L   S E T S  (-10%)'!K:K,0)+_xlfn.XLOOKUP(L282,'M A C R O S'!R:R,'M A C R O S'!J:J,0)</f>
        <v>0</v>
      </c>
    </row>
    <row r="283" spans="1:13" ht="16" x14ac:dyDescent="0.2">
      <c r="A283" s="95">
        <f>_xlfn.XLOOKUP(E283,'M A C R O S'!R:R,'M A C R O S'!J:J,0)</f>
        <v>0</v>
      </c>
      <c r="B283" s="161" t="str">
        <f t="shared" si="4"/>
        <v>UH.VM.00071-10091</v>
      </c>
      <c r="C283" s="95">
        <f>SUM(A283:A283)</f>
        <v>0</v>
      </c>
      <c r="D283" s="95">
        <v>10091</v>
      </c>
      <c r="E283" s="95" t="s">
        <v>232</v>
      </c>
      <c r="F283" s="91" t="s">
        <v>85</v>
      </c>
      <c r="G283" s="95">
        <f>_xlfn.XLOOKUP(F283,'F U L L   S E T S  (-10%)'!T:T,'F U L L   S E T S  (-10%)'!K:K,0)+_xlfn.XLOOKUP(F283,'M A C R O S'!R:R,'M A C R O S'!J:J,0)</f>
        <v>0</v>
      </c>
      <c r="H283" s="95"/>
      <c r="I283" s="95"/>
      <c r="J283" s="90" t="s">
        <v>91</v>
      </c>
      <c r="K283" s="95">
        <f>_xlfn.XLOOKUP(J283,'F U L L   S E T S  (-10%)'!T:T,'F U L L   S E T S  (-10%)'!K:K,0)+_xlfn.XLOOKUP(J283,'M A C R O S'!R:R,'M A C R O S'!J:J,0)</f>
        <v>0</v>
      </c>
      <c r="L283" s="90" t="s">
        <v>87</v>
      </c>
      <c r="M283" s="95">
        <f>_xlfn.XLOOKUP(L283,'F U L L   S E T S  (-10%)'!T:T,'F U L L   S E T S  (-10%)'!K:K,0)+_xlfn.XLOOKUP(L283,'M A C R O S'!R:R,'M A C R O S'!J:J,0)</f>
        <v>0</v>
      </c>
    </row>
    <row r="284" spans="1:13" ht="16" x14ac:dyDescent="0.2">
      <c r="A284" s="95">
        <f>_xlfn.XLOOKUP(E284,'M A C R O S'!R:R,'M A C R O S'!J:J,0)</f>
        <v>0</v>
      </c>
      <c r="B284" s="161" t="str">
        <f t="shared" si="4"/>
        <v>UH.VM.00072-10091</v>
      </c>
      <c r="C284" s="95">
        <f>SUM(A284:A284)</f>
        <v>0</v>
      </c>
      <c r="D284" s="95">
        <v>10091</v>
      </c>
      <c r="E284" s="95" t="s">
        <v>234</v>
      </c>
      <c r="F284" s="91" t="s">
        <v>85</v>
      </c>
      <c r="G284" s="95">
        <f>_xlfn.XLOOKUP(F284,'F U L L   S E T S  (-10%)'!T:T,'F U L L   S E T S  (-10%)'!K:K,0)+_xlfn.XLOOKUP(F284,'M A C R O S'!R:R,'M A C R O S'!J:J,0)</f>
        <v>0</v>
      </c>
      <c r="H284" s="91" t="s">
        <v>89</v>
      </c>
      <c r="I284" s="95">
        <f>_xlfn.XLOOKUP(H284,'F U L L   S E T S  (-10%)'!T:T,'F U L L   S E T S  (-10%)'!K:K,0)+_xlfn.XLOOKUP(H284,'M A C R O S'!R:R,'M A C R O S'!J:J,0)</f>
        <v>0</v>
      </c>
      <c r="J284" s="95"/>
      <c r="K284" s="95"/>
      <c r="L284" s="90" t="s">
        <v>87</v>
      </c>
      <c r="M284" s="95">
        <f>_xlfn.XLOOKUP(L284,'F U L L   S E T S  (-10%)'!T:T,'F U L L   S E T S  (-10%)'!K:K,0)+_xlfn.XLOOKUP(L284,'M A C R O S'!R:R,'M A C R O S'!J:J,0)</f>
        <v>0</v>
      </c>
    </row>
    <row r="285" spans="1:13" ht="16" x14ac:dyDescent="0.2">
      <c r="A285" s="95">
        <f>_xlfn.XLOOKUP(E285,'M A C R O S'!R:R,'M A C R O S'!J:J,0)</f>
        <v>0</v>
      </c>
      <c r="B285" s="161" t="str">
        <f t="shared" si="4"/>
        <v>UH.VM.00073-10091</v>
      </c>
      <c r="C285" s="95">
        <f>SUM(A285:A285)</f>
        <v>0</v>
      </c>
      <c r="D285" s="95">
        <v>10091</v>
      </c>
      <c r="E285" s="95" t="s">
        <v>236</v>
      </c>
      <c r="F285" s="91" t="s">
        <v>85</v>
      </c>
      <c r="G285" s="95">
        <f>_xlfn.XLOOKUP(F285,'F U L L   S E T S  (-10%)'!T:T,'F U L L   S E T S  (-10%)'!K:K,0)+_xlfn.XLOOKUP(F285,'M A C R O S'!R:R,'M A C R O S'!J:J,0)</f>
        <v>0</v>
      </c>
      <c r="H285" s="91" t="s">
        <v>89</v>
      </c>
      <c r="I285" s="95">
        <f>_xlfn.XLOOKUP(H285,'F U L L   S E T S  (-10%)'!T:T,'F U L L   S E T S  (-10%)'!K:K,0)+_xlfn.XLOOKUP(H285,'M A C R O S'!R:R,'M A C R O S'!J:J,0)</f>
        <v>0</v>
      </c>
      <c r="J285" s="95"/>
      <c r="K285" s="95"/>
      <c r="L285" s="90" t="s">
        <v>87</v>
      </c>
      <c r="M285" s="95">
        <f>_xlfn.XLOOKUP(L285,'F U L L   S E T S  (-10%)'!T:T,'F U L L   S E T S  (-10%)'!K:K,0)+_xlfn.XLOOKUP(L285,'M A C R O S'!R:R,'M A C R O S'!J:J,0)</f>
        <v>0</v>
      </c>
    </row>
    <row r="286" spans="1:13" ht="16" x14ac:dyDescent="0.2">
      <c r="A286" s="95">
        <f>_xlfn.XLOOKUP(E286,'M A C R O S'!R:R,'M A C R O S'!J:J,0)</f>
        <v>0</v>
      </c>
      <c r="B286" s="161" t="str">
        <f t="shared" si="4"/>
        <v>UH.VM.00074-10091</v>
      </c>
      <c r="C286" s="95">
        <f>SUM(A286:A286)</f>
        <v>0</v>
      </c>
      <c r="D286" s="95">
        <v>10091</v>
      </c>
      <c r="E286" s="95" t="s">
        <v>238</v>
      </c>
      <c r="F286" s="91" t="s">
        <v>85</v>
      </c>
      <c r="G286" s="95">
        <f>_xlfn.XLOOKUP(F286,'F U L L   S E T S  (-10%)'!T:T,'F U L L   S E T S  (-10%)'!K:K,0)+_xlfn.XLOOKUP(F286,'M A C R O S'!R:R,'M A C R O S'!J:J,0)</f>
        <v>0</v>
      </c>
      <c r="H286" s="91" t="s">
        <v>89</v>
      </c>
      <c r="I286" s="95">
        <f>_xlfn.XLOOKUP(H286,'F U L L   S E T S  (-10%)'!T:T,'F U L L   S E T S  (-10%)'!K:K,0)+_xlfn.XLOOKUP(H286,'M A C R O S'!R:R,'M A C R O S'!J:J,0)</f>
        <v>0</v>
      </c>
      <c r="J286" s="95"/>
      <c r="K286" s="95"/>
      <c r="L286" s="90" t="s">
        <v>87</v>
      </c>
      <c r="M286" s="95">
        <f>_xlfn.XLOOKUP(L286,'F U L L   S E T S  (-10%)'!T:T,'F U L L   S E T S  (-10%)'!K:K,0)+_xlfn.XLOOKUP(L286,'M A C R O S'!R:R,'M A C R O S'!J:J,0)</f>
        <v>0</v>
      </c>
    </row>
    <row r="287" spans="1:13" ht="16" x14ac:dyDescent="0.2">
      <c r="A287" s="95">
        <f>_xlfn.XLOOKUP(E287,'M A C R O S'!R:R,'M A C R O S'!J:J,0)</f>
        <v>0</v>
      </c>
      <c r="B287" s="161" t="str">
        <f t="shared" si="4"/>
        <v>UH.VM.00075-10091</v>
      </c>
      <c r="C287" s="95">
        <f>SUM(A287:A287)</f>
        <v>0</v>
      </c>
      <c r="D287" s="95">
        <v>10091</v>
      </c>
      <c r="E287" s="95" t="s">
        <v>240</v>
      </c>
      <c r="F287" s="91" t="s">
        <v>85</v>
      </c>
      <c r="G287" s="95">
        <f>_xlfn.XLOOKUP(F287,'F U L L   S E T S  (-10%)'!T:T,'F U L L   S E T S  (-10%)'!K:K,0)+_xlfn.XLOOKUP(F287,'M A C R O S'!R:R,'M A C R O S'!J:J,0)</f>
        <v>0</v>
      </c>
      <c r="H287" s="91" t="s">
        <v>89</v>
      </c>
      <c r="I287" s="95">
        <f>_xlfn.XLOOKUP(H287,'F U L L   S E T S  (-10%)'!T:T,'F U L L   S E T S  (-10%)'!K:K,0)+_xlfn.XLOOKUP(H287,'M A C R O S'!R:R,'M A C R O S'!J:J,0)</f>
        <v>0</v>
      </c>
      <c r="J287" s="95"/>
      <c r="K287" s="95"/>
      <c r="L287" s="90" t="s">
        <v>87</v>
      </c>
      <c r="M287" s="95">
        <f>_xlfn.XLOOKUP(L287,'F U L L   S E T S  (-10%)'!T:T,'F U L L   S E T S  (-10%)'!K:K,0)+_xlfn.XLOOKUP(L287,'M A C R O S'!R:R,'M A C R O S'!J:J,0)</f>
        <v>0</v>
      </c>
    </row>
    <row r="288" spans="1:13" ht="16" x14ac:dyDescent="0.2">
      <c r="A288" s="95">
        <f>_xlfn.XLOOKUP(E288,'M A C R O S'!R:R,'M A C R O S'!J:J,0)</f>
        <v>0</v>
      </c>
      <c r="B288" s="161" t="str">
        <f t="shared" si="4"/>
        <v>UH.VM.00076-10091</v>
      </c>
      <c r="C288" s="95">
        <f>SUM(A288:A288)</f>
        <v>0</v>
      </c>
      <c r="D288" s="95">
        <v>10091</v>
      </c>
      <c r="E288" s="95" t="s">
        <v>242</v>
      </c>
      <c r="F288" s="91" t="s">
        <v>85</v>
      </c>
      <c r="G288" s="95">
        <f>_xlfn.XLOOKUP(F288,'F U L L   S E T S  (-10%)'!T:T,'F U L L   S E T S  (-10%)'!K:K,0)+_xlfn.XLOOKUP(F288,'M A C R O S'!R:R,'M A C R O S'!J:J,0)</f>
        <v>0</v>
      </c>
      <c r="H288" s="95"/>
      <c r="I288" s="95"/>
      <c r="J288" s="90" t="s">
        <v>91</v>
      </c>
      <c r="K288" s="95">
        <f>_xlfn.XLOOKUP(J288,'F U L L   S E T S  (-10%)'!T:T,'F U L L   S E T S  (-10%)'!K:K,0)+_xlfn.XLOOKUP(J288,'M A C R O S'!R:R,'M A C R O S'!J:J,0)</f>
        <v>0</v>
      </c>
      <c r="L288" s="90" t="s">
        <v>87</v>
      </c>
      <c r="M288" s="95">
        <f>_xlfn.XLOOKUP(L288,'F U L L   S E T S  (-10%)'!T:T,'F U L L   S E T S  (-10%)'!K:K,0)+_xlfn.XLOOKUP(L288,'M A C R O S'!R:R,'M A C R O S'!J:J,0)</f>
        <v>0</v>
      </c>
    </row>
    <row r="289" spans="1:13" ht="16" x14ac:dyDescent="0.2">
      <c r="A289" s="95">
        <f>_xlfn.XLOOKUP(E289,'M A C R O S'!R:R,'M A C R O S'!J:J,0)</f>
        <v>0</v>
      </c>
      <c r="B289" s="161" t="str">
        <f t="shared" si="4"/>
        <v>UH.VM.00077-10091</v>
      </c>
      <c r="C289" s="95">
        <f>SUM(A289:A289)</f>
        <v>0</v>
      </c>
      <c r="D289" s="95">
        <v>10091</v>
      </c>
      <c r="E289" s="95" t="s">
        <v>244</v>
      </c>
      <c r="F289" s="91" t="s">
        <v>85</v>
      </c>
      <c r="G289" s="95">
        <f>_xlfn.XLOOKUP(F289,'F U L L   S E T S  (-10%)'!T:T,'F U L L   S E T S  (-10%)'!K:K,0)+_xlfn.XLOOKUP(F289,'M A C R O S'!R:R,'M A C R O S'!J:J,0)</f>
        <v>0</v>
      </c>
      <c r="H289" s="95"/>
      <c r="I289" s="95"/>
      <c r="J289" s="90" t="s">
        <v>91</v>
      </c>
      <c r="K289" s="95">
        <f>_xlfn.XLOOKUP(J289,'F U L L   S E T S  (-10%)'!T:T,'F U L L   S E T S  (-10%)'!K:K,0)+_xlfn.XLOOKUP(J289,'M A C R O S'!R:R,'M A C R O S'!J:J,0)</f>
        <v>0</v>
      </c>
      <c r="L289" s="90" t="s">
        <v>87</v>
      </c>
      <c r="M289" s="95">
        <f>_xlfn.XLOOKUP(L289,'F U L L   S E T S  (-10%)'!T:T,'F U L L   S E T S  (-10%)'!K:K,0)+_xlfn.XLOOKUP(L289,'M A C R O S'!R:R,'M A C R O S'!J:J,0)</f>
        <v>0</v>
      </c>
    </row>
    <row r="290" spans="1:13" ht="16" x14ac:dyDescent="0.2">
      <c r="A290" s="95">
        <f>_xlfn.XLOOKUP(E290,'M A C R O S'!R:R,'M A C R O S'!J:J,0)</f>
        <v>0</v>
      </c>
      <c r="B290" s="161" t="str">
        <f t="shared" si="4"/>
        <v>UH.VM.00078-10091</v>
      </c>
      <c r="C290" s="95">
        <f>SUM(A290:A290)</f>
        <v>0</v>
      </c>
      <c r="D290" s="95">
        <v>10091</v>
      </c>
      <c r="E290" s="95" t="s">
        <v>246</v>
      </c>
      <c r="F290" s="91" t="s">
        <v>85</v>
      </c>
      <c r="G290" s="95">
        <f>_xlfn.XLOOKUP(F290,'F U L L   S E T S  (-10%)'!T:T,'F U L L   S E T S  (-10%)'!K:K,0)+_xlfn.XLOOKUP(F290,'M A C R O S'!R:R,'M A C R O S'!J:J,0)</f>
        <v>0</v>
      </c>
      <c r="H290" s="91" t="s">
        <v>89</v>
      </c>
      <c r="I290" s="95">
        <f>_xlfn.XLOOKUP(H290,'F U L L   S E T S  (-10%)'!T:T,'F U L L   S E T S  (-10%)'!K:K,0)+_xlfn.XLOOKUP(H290,'M A C R O S'!R:R,'M A C R O S'!J:J,0)</f>
        <v>0</v>
      </c>
      <c r="J290" s="95"/>
      <c r="K290" s="95"/>
      <c r="L290" s="90" t="s">
        <v>87</v>
      </c>
      <c r="M290" s="95">
        <f>_xlfn.XLOOKUP(L290,'F U L L   S E T S  (-10%)'!T:T,'F U L L   S E T S  (-10%)'!K:K,0)+_xlfn.XLOOKUP(L290,'M A C R O S'!R:R,'M A C R O S'!J:J,0)</f>
        <v>0</v>
      </c>
    </row>
    <row r="291" spans="1:13" ht="16" x14ac:dyDescent="0.2">
      <c r="A291" s="95">
        <f>_xlfn.XLOOKUP(E291,'M A C R O S'!R:R,'M A C R O S'!J:J,0)</f>
        <v>0</v>
      </c>
      <c r="B291" s="161" t="str">
        <f t="shared" si="4"/>
        <v>UH.VM.00079-10091</v>
      </c>
      <c r="C291" s="95">
        <f>SUM(A291:A291)</f>
        <v>0</v>
      </c>
      <c r="D291" s="95">
        <v>10091</v>
      </c>
      <c r="E291" s="95" t="s">
        <v>248</v>
      </c>
      <c r="F291" s="91" t="s">
        <v>85</v>
      </c>
      <c r="G291" s="95">
        <f>_xlfn.XLOOKUP(F291,'F U L L   S E T S  (-10%)'!T:T,'F U L L   S E T S  (-10%)'!K:K,0)+_xlfn.XLOOKUP(F291,'M A C R O S'!R:R,'M A C R O S'!J:J,0)</f>
        <v>0</v>
      </c>
      <c r="H291" s="91" t="s">
        <v>89</v>
      </c>
      <c r="I291" s="95">
        <f>_xlfn.XLOOKUP(H291,'F U L L   S E T S  (-10%)'!T:T,'F U L L   S E T S  (-10%)'!K:K,0)+_xlfn.XLOOKUP(H291,'M A C R O S'!R:R,'M A C R O S'!J:J,0)</f>
        <v>0</v>
      </c>
      <c r="J291" s="95"/>
      <c r="K291" s="95"/>
      <c r="L291" s="90" t="s">
        <v>87</v>
      </c>
      <c r="M291" s="95">
        <f>_xlfn.XLOOKUP(L291,'F U L L   S E T S  (-10%)'!T:T,'F U L L   S E T S  (-10%)'!K:K,0)+_xlfn.XLOOKUP(L291,'M A C R O S'!R:R,'M A C R O S'!J:J,0)</f>
        <v>0</v>
      </c>
    </row>
    <row r="292" spans="1:13" ht="16" x14ac:dyDescent="0.2">
      <c r="A292" s="95">
        <f>_xlfn.XLOOKUP(E292,'M A C R O S'!R:R,'M A C R O S'!J:J,0)</f>
        <v>0</v>
      </c>
      <c r="B292" s="161" t="str">
        <f t="shared" si="4"/>
        <v>UH.VM.00080-10091</v>
      </c>
      <c r="C292" s="95">
        <f>SUM(A292:A292)</f>
        <v>0</v>
      </c>
      <c r="D292" s="95">
        <v>10091</v>
      </c>
      <c r="E292" s="95" t="s">
        <v>250</v>
      </c>
      <c r="F292" s="91" t="s">
        <v>85</v>
      </c>
      <c r="G292" s="95">
        <f>_xlfn.XLOOKUP(F292,'F U L L   S E T S  (-10%)'!T:T,'F U L L   S E T S  (-10%)'!K:K,0)+_xlfn.XLOOKUP(F292,'M A C R O S'!R:R,'M A C R O S'!J:J,0)</f>
        <v>0</v>
      </c>
      <c r="H292" s="95"/>
      <c r="I292" s="95"/>
      <c r="J292" s="90" t="s">
        <v>91</v>
      </c>
      <c r="K292" s="95">
        <f>_xlfn.XLOOKUP(J292,'F U L L   S E T S  (-10%)'!T:T,'F U L L   S E T S  (-10%)'!K:K,0)+_xlfn.XLOOKUP(J292,'M A C R O S'!R:R,'M A C R O S'!J:J,0)</f>
        <v>0</v>
      </c>
      <c r="L292" s="90" t="s">
        <v>87</v>
      </c>
      <c r="M292" s="95">
        <f>_xlfn.XLOOKUP(L292,'F U L L   S E T S  (-10%)'!T:T,'F U L L   S E T S  (-10%)'!K:K,0)+_xlfn.XLOOKUP(L292,'M A C R O S'!R:R,'M A C R O S'!J:J,0)</f>
        <v>0</v>
      </c>
    </row>
    <row r="293" spans="1:13" ht="16" x14ac:dyDescent="0.2">
      <c r="A293" s="95">
        <f>_xlfn.XLOOKUP(E293,'M A C R O S'!R:R,'M A C R O S'!J:J,0)</f>
        <v>0</v>
      </c>
      <c r="B293" s="161" t="str">
        <f t="shared" si="4"/>
        <v>UH.VM.00081-10091</v>
      </c>
      <c r="C293" s="95">
        <f>SUM(A293:A293)</f>
        <v>0</v>
      </c>
      <c r="D293" s="95">
        <v>10091</v>
      </c>
      <c r="E293" s="95" t="s">
        <v>252</v>
      </c>
      <c r="F293" s="91" t="s">
        <v>85</v>
      </c>
      <c r="G293" s="95">
        <f>_xlfn.XLOOKUP(F293,'F U L L   S E T S  (-10%)'!T:T,'F U L L   S E T S  (-10%)'!K:K,0)+_xlfn.XLOOKUP(F293,'M A C R O S'!R:R,'M A C R O S'!J:J,0)</f>
        <v>0</v>
      </c>
      <c r="H293" s="95"/>
      <c r="I293" s="95"/>
      <c r="J293" s="90" t="s">
        <v>91</v>
      </c>
      <c r="K293" s="95">
        <f>_xlfn.XLOOKUP(J293,'F U L L   S E T S  (-10%)'!T:T,'F U L L   S E T S  (-10%)'!K:K,0)+_xlfn.XLOOKUP(J293,'M A C R O S'!R:R,'M A C R O S'!J:J,0)</f>
        <v>0</v>
      </c>
      <c r="L293" s="90" t="s">
        <v>87</v>
      </c>
      <c r="M293" s="95">
        <f>_xlfn.XLOOKUP(L293,'F U L L   S E T S  (-10%)'!T:T,'F U L L   S E T S  (-10%)'!K:K,0)+_xlfn.XLOOKUP(L293,'M A C R O S'!R:R,'M A C R O S'!J:J,0)</f>
        <v>0</v>
      </c>
    </row>
    <row r="294" spans="1:13" ht="16" x14ac:dyDescent="0.2">
      <c r="A294" s="95">
        <f>_xlfn.XLOOKUP(E294,'M A C R O S'!R:R,'M A C R O S'!J:J,0)</f>
        <v>0</v>
      </c>
      <c r="B294" s="161" t="str">
        <f t="shared" si="4"/>
        <v>UH.VM.00082-10091</v>
      </c>
      <c r="C294" s="95">
        <f>SUM(A294:A294)</f>
        <v>0</v>
      </c>
      <c r="D294" s="95">
        <v>10091</v>
      </c>
      <c r="E294" s="95" t="s">
        <v>254</v>
      </c>
      <c r="F294" s="91" t="s">
        <v>85</v>
      </c>
      <c r="G294" s="95">
        <f>_xlfn.XLOOKUP(F294,'F U L L   S E T S  (-10%)'!T:T,'F U L L   S E T S  (-10%)'!K:K,0)+_xlfn.XLOOKUP(F294,'M A C R O S'!R:R,'M A C R O S'!J:J,0)</f>
        <v>0</v>
      </c>
      <c r="H294" s="91" t="s">
        <v>89</v>
      </c>
      <c r="I294" s="95">
        <f>_xlfn.XLOOKUP(H294,'F U L L   S E T S  (-10%)'!T:T,'F U L L   S E T S  (-10%)'!K:K,0)+_xlfn.XLOOKUP(H294,'M A C R O S'!R:R,'M A C R O S'!J:J,0)</f>
        <v>0</v>
      </c>
      <c r="J294" s="95"/>
      <c r="K294" s="95"/>
      <c r="L294" s="90" t="s">
        <v>87</v>
      </c>
      <c r="M294" s="95">
        <f>_xlfn.XLOOKUP(L294,'F U L L   S E T S  (-10%)'!T:T,'F U L L   S E T S  (-10%)'!K:K,0)+_xlfn.XLOOKUP(L294,'M A C R O S'!R:R,'M A C R O S'!J:J,0)</f>
        <v>0</v>
      </c>
    </row>
    <row r="295" spans="1:13" ht="16" x14ac:dyDescent="0.2">
      <c r="A295" s="95">
        <f>_xlfn.XLOOKUP(E295,'M A C R O S'!R:R,'M A C R O S'!J:J,0)</f>
        <v>0</v>
      </c>
      <c r="B295" s="161" t="str">
        <f t="shared" si="4"/>
        <v>UH.VM.00083-10091</v>
      </c>
      <c r="C295" s="95">
        <f>SUM(A295:A295)</f>
        <v>0</v>
      </c>
      <c r="D295" s="95">
        <v>10091</v>
      </c>
      <c r="E295" s="95" t="s">
        <v>256</v>
      </c>
      <c r="F295" s="91" t="s">
        <v>85</v>
      </c>
      <c r="G295" s="95">
        <f>_xlfn.XLOOKUP(F295,'F U L L   S E T S  (-10%)'!T:T,'F U L L   S E T S  (-10%)'!K:K,0)+_xlfn.XLOOKUP(F295,'M A C R O S'!R:R,'M A C R O S'!J:J,0)</f>
        <v>0</v>
      </c>
      <c r="H295" s="95"/>
      <c r="I295" s="95"/>
      <c r="J295" s="90" t="s">
        <v>91</v>
      </c>
      <c r="K295" s="95">
        <f>_xlfn.XLOOKUP(J295,'F U L L   S E T S  (-10%)'!T:T,'F U L L   S E T S  (-10%)'!K:K,0)+_xlfn.XLOOKUP(J295,'M A C R O S'!R:R,'M A C R O S'!J:J,0)</f>
        <v>0</v>
      </c>
      <c r="L295" s="90" t="s">
        <v>87</v>
      </c>
      <c r="M295" s="95">
        <f>_xlfn.XLOOKUP(L295,'F U L L   S E T S  (-10%)'!T:T,'F U L L   S E T S  (-10%)'!K:K,0)+_xlfn.XLOOKUP(L295,'M A C R O S'!R:R,'M A C R O S'!J:J,0)</f>
        <v>0</v>
      </c>
    </row>
    <row r="296" spans="1:13" ht="16" x14ac:dyDescent="0.2">
      <c r="A296" s="161">
        <f>_xlfn.XLOOKUP(E296,'M A C R O S'!R:R,'M A C R O S'!K:K,0)</f>
        <v>0</v>
      </c>
      <c r="B296" s="161" t="str">
        <f t="shared" si="4"/>
        <v>UH.VM.00084-10133</v>
      </c>
      <c r="C296" s="161">
        <f>SUM(A296:A296)</f>
        <v>0</v>
      </c>
      <c r="D296" s="161">
        <v>10133</v>
      </c>
      <c r="E296" s="161" t="s">
        <v>171</v>
      </c>
      <c r="F296" s="91" t="s">
        <v>77</v>
      </c>
      <c r="G296" s="95">
        <f>_xlfn.XLOOKUP(F296,'F U L L   S E T S  (-10%)'!T:T,'F U L L   S E T S  (-10%)'!L:L,0)+_xlfn.XLOOKUP(F296,'M A C R O S'!R:R,'M A C R O S'!K:K,0)</f>
        <v>0</v>
      </c>
      <c r="H296" s="91" t="s">
        <v>81</v>
      </c>
      <c r="I296" s="95">
        <f>_xlfn.XLOOKUP(H296,'F U L L   S E T S  (-10%)'!T:T,'F U L L   S E T S  (-10%)'!L:L,0)+_xlfn.XLOOKUP(H296,'M A C R O S'!R:R,'M A C R O S'!K:K,0)</f>
        <v>0</v>
      </c>
      <c r="J296" s="95"/>
      <c r="K296" s="95"/>
      <c r="L296" s="91" t="s">
        <v>79</v>
      </c>
      <c r="M296" s="95">
        <f>_xlfn.XLOOKUP(L296,'F U L L   S E T S  (-10%)'!T:T,'F U L L   S E T S  (-10%)'!L:L,0)+_xlfn.XLOOKUP(L296,'M A C R O S'!R:R,'M A C R O S'!K:K,0)</f>
        <v>0</v>
      </c>
    </row>
    <row r="297" spans="1:13" ht="16" x14ac:dyDescent="0.2">
      <c r="A297" s="95">
        <f>_xlfn.XLOOKUP(E297,'M A C R O S'!R:R,'M A C R O S'!K:K,0)</f>
        <v>0</v>
      </c>
      <c r="B297" s="161" t="str">
        <f t="shared" si="4"/>
        <v>UH.VM.00085-10133</v>
      </c>
      <c r="C297" s="95">
        <f>SUM(A297:A297)</f>
        <v>0</v>
      </c>
      <c r="D297" s="95">
        <v>10133</v>
      </c>
      <c r="E297" s="95" t="s">
        <v>173</v>
      </c>
      <c r="F297" s="91" t="s">
        <v>77</v>
      </c>
      <c r="G297" s="95">
        <f>_xlfn.XLOOKUP(F297,'F U L L   S E T S  (-10%)'!T:T,'F U L L   S E T S  (-10%)'!L:L,0)+_xlfn.XLOOKUP(F297,'M A C R O S'!R:R,'M A C R O S'!K:K,0)</f>
        <v>0</v>
      </c>
      <c r="H297" s="95"/>
      <c r="I297" s="95"/>
      <c r="J297" s="91" t="s">
        <v>83</v>
      </c>
      <c r="K297" s="95">
        <f>_xlfn.XLOOKUP(J297,'F U L L   S E T S  (-10%)'!T:T,'F U L L   S E T S  (-10%)'!L:L,0)+_xlfn.XLOOKUP(J297,'M A C R O S'!R:R,'M A C R O S'!K:K,0)</f>
        <v>0</v>
      </c>
      <c r="L297" s="91" t="s">
        <v>79</v>
      </c>
      <c r="M297" s="95">
        <f>_xlfn.XLOOKUP(L297,'F U L L   S E T S  (-10%)'!T:T,'F U L L   S E T S  (-10%)'!L:L,0)+_xlfn.XLOOKUP(L297,'M A C R O S'!R:R,'M A C R O S'!K:K,0)</f>
        <v>0</v>
      </c>
    </row>
    <row r="298" spans="1:13" ht="16" x14ac:dyDescent="0.2">
      <c r="A298" s="95">
        <f>_xlfn.XLOOKUP(E298,'M A C R O S'!R:R,'M A C R O S'!K:K,0)</f>
        <v>0</v>
      </c>
      <c r="B298" s="161" t="str">
        <f t="shared" si="4"/>
        <v>UH.VM.00086-10133</v>
      </c>
      <c r="C298" s="95">
        <f>SUM(A298:A298)</f>
        <v>0</v>
      </c>
      <c r="D298" s="95">
        <v>10133</v>
      </c>
      <c r="E298" s="95" t="s">
        <v>175</v>
      </c>
      <c r="F298" s="91" t="s">
        <v>77</v>
      </c>
      <c r="G298" s="95">
        <f>_xlfn.XLOOKUP(F298,'F U L L   S E T S  (-10%)'!T:T,'F U L L   S E T S  (-10%)'!L:L,0)+_xlfn.XLOOKUP(F298,'M A C R O S'!R:R,'M A C R O S'!K:K,0)</f>
        <v>0</v>
      </c>
      <c r="H298" s="91" t="s">
        <v>81</v>
      </c>
      <c r="I298" s="95">
        <f>_xlfn.XLOOKUP(H298,'F U L L   S E T S  (-10%)'!T:T,'F U L L   S E T S  (-10%)'!L:L,0)+_xlfn.XLOOKUP(H298,'M A C R O S'!R:R,'M A C R O S'!K:K,0)</f>
        <v>0</v>
      </c>
      <c r="J298" s="95"/>
      <c r="K298" s="95"/>
      <c r="L298" s="91" t="s">
        <v>79</v>
      </c>
      <c r="M298" s="95">
        <f>_xlfn.XLOOKUP(L298,'F U L L   S E T S  (-10%)'!T:T,'F U L L   S E T S  (-10%)'!L:L,0)+_xlfn.XLOOKUP(L298,'M A C R O S'!R:R,'M A C R O S'!K:K,0)</f>
        <v>0</v>
      </c>
    </row>
    <row r="299" spans="1:13" ht="16" x14ac:dyDescent="0.2">
      <c r="A299" s="95">
        <f>_xlfn.XLOOKUP(E299,'M A C R O S'!R:R,'M A C R O S'!K:K,0)</f>
        <v>0</v>
      </c>
      <c r="B299" s="161" t="str">
        <f t="shared" si="4"/>
        <v>UH.VM.00087-10133</v>
      </c>
      <c r="C299" s="95">
        <f>SUM(A299:A299)</f>
        <v>0</v>
      </c>
      <c r="D299" s="95">
        <v>10133</v>
      </c>
      <c r="E299" s="95" t="s">
        <v>177</v>
      </c>
      <c r="F299" s="91" t="s">
        <v>77</v>
      </c>
      <c r="G299" s="95">
        <f>_xlfn.XLOOKUP(F299,'F U L L   S E T S  (-10%)'!T:T,'F U L L   S E T S  (-10%)'!L:L,0)+_xlfn.XLOOKUP(F299,'M A C R O S'!R:R,'M A C R O S'!K:K,0)</f>
        <v>0</v>
      </c>
      <c r="H299" s="91" t="s">
        <v>81</v>
      </c>
      <c r="I299" s="95">
        <f>_xlfn.XLOOKUP(H299,'F U L L   S E T S  (-10%)'!T:T,'F U L L   S E T S  (-10%)'!L:L,0)+_xlfn.XLOOKUP(H299,'M A C R O S'!R:R,'M A C R O S'!K:K,0)</f>
        <v>0</v>
      </c>
      <c r="J299" s="95"/>
      <c r="K299" s="95"/>
      <c r="L299" s="91" t="s">
        <v>79</v>
      </c>
      <c r="M299" s="95">
        <f>_xlfn.XLOOKUP(L299,'F U L L   S E T S  (-10%)'!T:T,'F U L L   S E T S  (-10%)'!L:L,0)+_xlfn.XLOOKUP(L299,'M A C R O S'!R:R,'M A C R O S'!K:K,0)</f>
        <v>0</v>
      </c>
    </row>
    <row r="300" spans="1:13" ht="16" x14ac:dyDescent="0.2">
      <c r="A300" s="95">
        <f>_xlfn.XLOOKUP(E300,'M A C R O S'!R:R,'M A C R O S'!K:K,0)</f>
        <v>0</v>
      </c>
      <c r="B300" s="161" t="str">
        <f t="shared" si="4"/>
        <v>UH.VM.00088-10133</v>
      </c>
      <c r="C300" s="95">
        <f>SUM(A300:A300)</f>
        <v>0</v>
      </c>
      <c r="D300" s="95">
        <v>10133</v>
      </c>
      <c r="E300" s="95" t="s">
        <v>179</v>
      </c>
      <c r="F300" s="91" t="s">
        <v>77</v>
      </c>
      <c r="G300" s="95">
        <f>_xlfn.XLOOKUP(F300,'F U L L   S E T S  (-10%)'!T:T,'F U L L   S E T S  (-10%)'!L:L,0)+_xlfn.XLOOKUP(F300,'M A C R O S'!R:R,'M A C R O S'!K:K,0)</f>
        <v>0</v>
      </c>
      <c r="H300" s="95"/>
      <c r="I300" s="95"/>
      <c r="J300" s="91" t="s">
        <v>83</v>
      </c>
      <c r="K300" s="95">
        <f>_xlfn.XLOOKUP(J300,'F U L L   S E T S  (-10%)'!T:T,'F U L L   S E T S  (-10%)'!L:L,0)+_xlfn.XLOOKUP(J300,'M A C R O S'!R:R,'M A C R O S'!K:K,0)</f>
        <v>0</v>
      </c>
      <c r="L300" s="91" t="s">
        <v>79</v>
      </c>
      <c r="M300" s="95">
        <f>_xlfn.XLOOKUP(L300,'F U L L   S E T S  (-10%)'!T:T,'F U L L   S E T S  (-10%)'!L:L,0)+_xlfn.XLOOKUP(L300,'M A C R O S'!R:R,'M A C R O S'!K:K,0)</f>
        <v>0</v>
      </c>
    </row>
    <row r="301" spans="1:13" ht="16" x14ac:dyDescent="0.2">
      <c r="A301" s="95">
        <f>_xlfn.XLOOKUP(E301,'M A C R O S'!R:R,'M A C R O S'!K:K,0)</f>
        <v>0</v>
      </c>
      <c r="B301" s="161" t="str">
        <f t="shared" si="4"/>
        <v>UH.VM.00089-10133</v>
      </c>
      <c r="C301" s="95">
        <f>SUM(A301:A301)</f>
        <v>0</v>
      </c>
      <c r="D301" s="95">
        <v>10133</v>
      </c>
      <c r="E301" s="95" t="s">
        <v>181</v>
      </c>
      <c r="F301" s="91" t="s">
        <v>77</v>
      </c>
      <c r="G301" s="95">
        <f>_xlfn.XLOOKUP(F301,'F U L L   S E T S  (-10%)'!T:T,'F U L L   S E T S  (-10%)'!L:L,0)+_xlfn.XLOOKUP(F301,'M A C R O S'!R:R,'M A C R O S'!K:K,0)</f>
        <v>0</v>
      </c>
      <c r="H301" s="95"/>
      <c r="I301" s="95"/>
      <c r="J301" s="91" t="s">
        <v>83</v>
      </c>
      <c r="K301" s="95">
        <f>_xlfn.XLOOKUP(J301,'F U L L   S E T S  (-10%)'!T:T,'F U L L   S E T S  (-10%)'!L:L,0)+_xlfn.XLOOKUP(J301,'M A C R O S'!R:R,'M A C R O S'!K:K,0)</f>
        <v>0</v>
      </c>
      <c r="L301" s="91" t="s">
        <v>79</v>
      </c>
      <c r="M301" s="95">
        <f>_xlfn.XLOOKUP(L301,'F U L L   S E T S  (-10%)'!T:T,'F U L L   S E T S  (-10%)'!L:L,0)+_xlfn.XLOOKUP(L301,'M A C R O S'!R:R,'M A C R O S'!K:K,0)</f>
        <v>0</v>
      </c>
    </row>
    <row r="302" spans="1:13" ht="16" x14ac:dyDescent="0.2">
      <c r="A302" s="95">
        <f>_xlfn.XLOOKUP(E302,'M A C R O S'!R:R,'M A C R O S'!K:K,0)</f>
        <v>0</v>
      </c>
      <c r="B302" s="161" t="str">
        <f t="shared" si="4"/>
        <v>UH.VM.00090-10133</v>
      </c>
      <c r="C302" s="95">
        <f>SUM(A302:A302)</f>
        <v>0</v>
      </c>
      <c r="D302" s="95">
        <v>10133</v>
      </c>
      <c r="E302" s="95" t="s">
        <v>183</v>
      </c>
      <c r="F302" s="91" t="s">
        <v>77</v>
      </c>
      <c r="G302" s="95">
        <f>_xlfn.XLOOKUP(F302,'F U L L   S E T S  (-10%)'!T:T,'F U L L   S E T S  (-10%)'!L:L,0)+_xlfn.XLOOKUP(F302,'M A C R O S'!R:R,'M A C R O S'!K:K,0)</f>
        <v>0</v>
      </c>
      <c r="H302" s="91" t="s">
        <v>81</v>
      </c>
      <c r="I302" s="95">
        <f>_xlfn.XLOOKUP(H302,'F U L L   S E T S  (-10%)'!T:T,'F U L L   S E T S  (-10%)'!L:L,0)+_xlfn.XLOOKUP(H302,'M A C R O S'!R:R,'M A C R O S'!K:K,0)</f>
        <v>0</v>
      </c>
      <c r="J302" s="95"/>
      <c r="K302" s="95"/>
      <c r="L302" s="91" t="s">
        <v>79</v>
      </c>
      <c r="M302" s="95">
        <f>_xlfn.XLOOKUP(L302,'F U L L   S E T S  (-10%)'!T:T,'F U L L   S E T S  (-10%)'!L:L,0)+_xlfn.XLOOKUP(L302,'M A C R O S'!R:R,'M A C R O S'!K:K,0)</f>
        <v>0</v>
      </c>
    </row>
    <row r="303" spans="1:13" ht="16" x14ac:dyDescent="0.2">
      <c r="A303" s="95">
        <f>_xlfn.XLOOKUP(E303,'M A C R O S'!R:R,'M A C R O S'!K:K,0)</f>
        <v>0</v>
      </c>
      <c r="B303" s="161" t="str">
        <f t="shared" si="4"/>
        <v>UH.VM.00091-10133</v>
      </c>
      <c r="C303" s="95">
        <f>SUM(A303:A303)</f>
        <v>0</v>
      </c>
      <c r="D303" s="95">
        <v>10133</v>
      </c>
      <c r="E303" s="95" t="s">
        <v>185</v>
      </c>
      <c r="F303" s="91" t="s">
        <v>77</v>
      </c>
      <c r="G303" s="95">
        <f>_xlfn.XLOOKUP(F303,'F U L L   S E T S  (-10%)'!T:T,'F U L L   S E T S  (-10%)'!L:L,0)+_xlfn.XLOOKUP(F303,'M A C R O S'!R:R,'M A C R O S'!K:K,0)</f>
        <v>0</v>
      </c>
      <c r="H303" s="91" t="s">
        <v>81</v>
      </c>
      <c r="I303" s="95">
        <f>_xlfn.XLOOKUP(H303,'F U L L   S E T S  (-10%)'!T:T,'F U L L   S E T S  (-10%)'!L:L,0)+_xlfn.XLOOKUP(H303,'M A C R O S'!R:R,'M A C R O S'!K:K,0)</f>
        <v>0</v>
      </c>
      <c r="J303" s="95"/>
      <c r="K303" s="95"/>
      <c r="L303" s="91" t="s">
        <v>79</v>
      </c>
      <c r="M303" s="95">
        <f>_xlfn.XLOOKUP(L303,'F U L L   S E T S  (-10%)'!T:T,'F U L L   S E T S  (-10%)'!L:L,0)+_xlfn.XLOOKUP(L303,'M A C R O S'!R:R,'M A C R O S'!K:K,0)</f>
        <v>0</v>
      </c>
    </row>
    <row r="304" spans="1:13" ht="16" x14ac:dyDescent="0.2">
      <c r="A304" s="95">
        <f>_xlfn.XLOOKUP(E304,'M A C R O S'!R:R,'M A C R O S'!K:K,0)</f>
        <v>0</v>
      </c>
      <c r="B304" s="161" t="str">
        <f t="shared" si="4"/>
        <v>UH.VM.00092-10133</v>
      </c>
      <c r="C304" s="95">
        <f>SUM(A304:A304)</f>
        <v>0</v>
      </c>
      <c r="D304" s="95">
        <v>10133</v>
      </c>
      <c r="E304" s="95" t="s">
        <v>187</v>
      </c>
      <c r="F304" s="91" t="s">
        <v>77</v>
      </c>
      <c r="G304" s="95">
        <f>_xlfn.XLOOKUP(F304,'F U L L   S E T S  (-10%)'!T:T,'F U L L   S E T S  (-10%)'!L:L,0)+_xlfn.XLOOKUP(F304,'M A C R O S'!R:R,'M A C R O S'!K:K,0)</f>
        <v>0</v>
      </c>
      <c r="H304" s="95"/>
      <c r="I304" s="95"/>
      <c r="J304" s="91" t="s">
        <v>83</v>
      </c>
      <c r="K304" s="95">
        <f>_xlfn.XLOOKUP(J304,'F U L L   S E T S  (-10%)'!T:T,'F U L L   S E T S  (-10%)'!L:L,0)+_xlfn.XLOOKUP(J304,'M A C R O S'!R:R,'M A C R O S'!K:K,0)</f>
        <v>0</v>
      </c>
      <c r="L304" s="91" t="s">
        <v>79</v>
      </c>
      <c r="M304" s="95">
        <f>_xlfn.XLOOKUP(L304,'F U L L   S E T S  (-10%)'!T:T,'F U L L   S E T S  (-10%)'!L:L,0)+_xlfn.XLOOKUP(L304,'M A C R O S'!R:R,'M A C R O S'!K:K,0)</f>
        <v>0</v>
      </c>
    </row>
    <row r="305" spans="1:13" ht="16" x14ac:dyDescent="0.2">
      <c r="A305" s="95">
        <f>_xlfn.XLOOKUP(E305,'M A C R O S'!R:R,'M A C R O S'!K:K,0)</f>
        <v>0</v>
      </c>
      <c r="B305" s="161" t="str">
        <f t="shared" si="4"/>
        <v>UH.VM.00093-10133</v>
      </c>
      <c r="C305" s="95">
        <f>SUM(A305:A305)</f>
        <v>0</v>
      </c>
      <c r="D305" s="95">
        <v>10133</v>
      </c>
      <c r="E305" s="95" t="s">
        <v>189</v>
      </c>
      <c r="F305" s="91" t="s">
        <v>77</v>
      </c>
      <c r="G305" s="95">
        <f>_xlfn.XLOOKUP(F305,'F U L L   S E T S  (-10%)'!T:T,'F U L L   S E T S  (-10%)'!L:L,0)+_xlfn.XLOOKUP(F305,'M A C R O S'!R:R,'M A C R O S'!K:K,0)</f>
        <v>0</v>
      </c>
      <c r="H305" s="91" t="s">
        <v>81</v>
      </c>
      <c r="I305" s="95">
        <f>_xlfn.XLOOKUP(H305,'F U L L   S E T S  (-10%)'!T:T,'F U L L   S E T S  (-10%)'!L:L,0)+_xlfn.XLOOKUP(H305,'M A C R O S'!R:R,'M A C R O S'!K:K,0)</f>
        <v>0</v>
      </c>
      <c r="J305" s="95"/>
      <c r="K305" s="95"/>
      <c r="L305" s="91" t="s">
        <v>79</v>
      </c>
      <c r="M305" s="95">
        <f>_xlfn.XLOOKUP(L305,'F U L L   S E T S  (-10%)'!T:T,'F U L L   S E T S  (-10%)'!L:L,0)+_xlfn.XLOOKUP(L305,'M A C R O S'!R:R,'M A C R O S'!K:K,0)</f>
        <v>0</v>
      </c>
    </row>
    <row r="306" spans="1:13" ht="16" x14ac:dyDescent="0.2">
      <c r="A306" s="95">
        <f>_xlfn.XLOOKUP(E306,'M A C R O S'!R:R,'M A C R O S'!K:K,0)</f>
        <v>0</v>
      </c>
      <c r="B306" s="161" t="str">
        <f t="shared" si="4"/>
        <v>UH.VM.00094-10133</v>
      </c>
      <c r="C306" s="95">
        <f>SUM(A306:A306)</f>
        <v>0</v>
      </c>
      <c r="D306" s="95">
        <v>10133</v>
      </c>
      <c r="E306" s="95" t="s">
        <v>191</v>
      </c>
      <c r="F306" s="91" t="s">
        <v>77</v>
      </c>
      <c r="G306" s="95">
        <f>_xlfn.XLOOKUP(F306,'F U L L   S E T S  (-10%)'!T:T,'F U L L   S E T S  (-10%)'!L:L,0)+_xlfn.XLOOKUP(F306,'M A C R O S'!R:R,'M A C R O S'!K:K,0)</f>
        <v>0</v>
      </c>
      <c r="H306" s="91" t="s">
        <v>81</v>
      </c>
      <c r="I306" s="95">
        <f>_xlfn.XLOOKUP(H306,'F U L L   S E T S  (-10%)'!T:T,'F U L L   S E T S  (-10%)'!L:L,0)+_xlfn.XLOOKUP(H306,'M A C R O S'!R:R,'M A C R O S'!K:K,0)</f>
        <v>0</v>
      </c>
      <c r="J306" s="95"/>
      <c r="K306" s="95"/>
      <c r="L306" s="91" t="s">
        <v>79</v>
      </c>
      <c r="M306" s="95">
        <f>_xlfn.XLOOKUP(L306,'F U L L   S E T S  (-10%)'!T:T,'F U L L   S E T S  (-10%)'!L:L,0)+_xlfn.XLOOKUP(L306,'M A C R O S'!R:R,'M A C R O S'!K:K,0)</f>
        <v>0</v>
      </c>
    </row>
    <row r="307" spans="1:13" ht="16" x14ac:dyDescent="0.2">
      <c r="A307" s="95">
        <f>_xlfn.XLOOKUP(E307,'M A C R O S'!R:R,'M A C R O S'!K:K,0)</f>
        <v>0</v>
      </c>
      <c r="B307" s="161" t="str">
        <f t="shared" si="4"/>
        <v>UH.VM.00095-10133</v>
      </c>
      <c r="C307" s="95">
        <f>SUM(A307:A307)</f>
        <v>0</v>
      </c>
      <c r="D307" s="95">
        <v>10133</v>
      </c>
      <c r="E307" s="95" t="s">
        <v>193</v>
      </c>
      <c r="F307" s="91" t="s">
        <v>77</v>
      </c>
      <c r="G307" s="95">
        <f>_xlfn.XLOOKUP(F307,'F U L L   S E T S  (-10%)'!T:T,'F U L L   S E T S  (-10%)'!L:L,0)+_xlfn.XLOOKUP(F307,'M A C R O S'!R:R,'M A C R O S'!K:K,0)</f>
        <v>0</v>
      </c>
      <c r="H307" s="91" t="s">
        <v>81</v>
      </c>
      <c r="I307" s="95">
        <f>_xlfn.XLOOKUP(H307,'F U L L   S E T S  (-10%)'!T:T,'F U L L   S E T S  (-10%)'!L:L,0)+_xlfn.XLOOKUP(H307,'M A C R O S'!R:R,'M A C R O S'!K:K,0)</f>
        <v>0</v>
      </c>
      <c r="J307" s="95"/>
      <c r="K307" s="95"/>
      <c r="L307" s="91" t="s">
        <v>79</v>
      </c>
      <c r="M307" s="95">
        <f>_xlfn.XLOOKUP(L307,'F U L L   S E T S  (-10%)'!T:T,'F U L L   S E T S  (-10%)'!L:L,0)+_xlfn.XLOOKUP(L307,'M A C R O S'!R:R,'M A C R O S'!K:K,0)</f>
        <v>0</v>
      </c>
    </row>
    <row r="308" spans="1:13" ht="16" x14ac:dyDescent="0.2">
      <c r="A308" s="95">
        <f>_xlfn.XLOOKUP(E308,'M A C R O S'!R:R,'M A C R O S'!K:K,0)</f>
        <v>0</v>
      </c>
      <c r="B308" s="161" t="str">
        <f t="shared" si="4"/>
        <v>UH.VM.00096-10133</v>
      </c>
      <c r="C308" s="95">
        <f>SUM(A308:A308)</f>
        <v>0</v>
      </c>
      <c r="D308" s="95">
        <v>10133</v>
      </c>
      <c r="E308" s="95" t="s">
        <v>195</v>
      </c>
      <c r="F308" s="91" t="s">
        <v>77</v>
      </c>
      <c r="G308" s="95">
        <f>_xlfn.XLOOKUP(F308,'F U L L   S E T S  (-10%)'!T:T,'F U L L   S E T S  (-10%)'!L:L,0)+_xlfn.XLOOKUP(F308,'M A C R O S'!R:R,'M A C R O S'!K:K,0)</f>
        <v>0</v>
      </c>
      <c r="H308" s="91" t="s">
        <v>81</v>
      </c>
      <c r="I308" s="95">
        <f>_xlfn.XLOOKUP(H308,'F U L L   S E T S  (-10%)'!T:T,'F U L L   S E T S  (-10%)'!L:L,0)+_xlfn.XLOOKUP(H308,'M A C R O S'!R:R,'M A C R O S'!K:K,0)</f>
        <v>0</v>
      </c>
      <c r="J308" s="95"/>
      <c r="K308" s="95"/>
      <c r="L308" s="91" t="s">
        <v>79</v>
      </c>
      <c r="M308" s="95">
        <f>_xlfn.XLOOKUP(L308,'F U L L   S E T S  (-10%)'!T:T,'F U L L   S E T S  (-10%)'!L:L,0)+_xlfn.XLOOKUP(L308,'M A C R O S'!R:R,'M A C R O S'!K:K,0)</f>
        <v>0</v>
      </c>
    </row>
    <row r="309" spans="1:13" ht="16" x14ac:dyDescent="0.2">
      <c r="A309" s="95">
        <f>_xlfn.XLOOKUP(E309,'M A C R O S'!R:R,'M A C R O S'!K:K,0)</f>
        <v>0</v>
      </c>
      <c r="B309" s="161" t="str">
        <f t="shared" si="4"/>
        <v>UH.VM.00097-10133</v>
      </c>
      <c r="C309" s="95">
        <f>SUM(A309:A309)</f>
        <v>0</v>
      </c>
      <c r="D309" s="95">
        <v>10133</v>
      </c>
      <c r="E309" s="95" t="s">
        <v>197</v>
      </c>
      <c r="F309" s="91" t="s">
        <v>77</v>
      </c>
      <c r="G309" s="95">
        <f>_xlfn.XLOOKUP(F309,'F U L L   S E T S  (-10%)'!T:T,'F U L L   S E T S  (-10%)'!L:L,0)+_xlfn.XLOOKUP(F309,'M A C R O S'!R:R,'M A C R O S'!K:K,0)</f>
        <v>0</v>
      </c>
      <c r="H309" s="95"/>
      <c r="I309" s="95"/>
      <c r="J309" s="91" t="s">
        <v>83</v>
      </c>
      <c r="K309" s="95">
        <f>_xlfn.XLOOKUP(J309,'F U L L   S E T S  (-10%)'!T:T,'F U L L   S E T S  (-10%)'!L:L,0)+_xlfn.XLOOKUP(J309,'M A C R O S'!R:R,'M A C R O S'!K:K,0)</f>
        <v>0</v>
      </c>
      <c r="L309" s="91" t="s">
        <v>79</v>
      </c>
      <c r="M309" s="95">
        <f>_xlfn.XLOOKUP(L309,'F U L L   S E T S  (-10%)'!T:T,'F U L L   S E T S  (-10%)'!L:L,0)+_xlfn.XLOOKUP(L309,'M A C R O S'!R:R,'M A C R O S'!K:K,0)</f>
        <v>0</v>
      </c>
    </row>
    <row r="310" spans="1:13" ht="16" x14ac:dyDescent="0.2">
      <c r="A310" s="95">
        <f>_xlfn.XLOOKUP(E310,'M A C R O S'!R:R,'M A C R O S'!K:K,0)</f>
        <v>0</v>
      </c>
      <c r="B310" s="161" t="str">
        <f t="shared" si="4"/>
        <v>UH.VM.00098-10133</v>
      </c>
      <c r="C310" s="95">
        <f>SUM(A310:A310)</f>
        <v>0</v>
      </c>
      <c r="D310" s="95">
        <v>10133</v>
      </c>
      <c r="E310" s="95" t="s">
        <v>199</v>
      </c>
      <c r="F310" s="91" t="s">
        <v>77</v>
      </c>
      <c r="G310" s="95">
        <f>_xlfn.XLOOKUP(F310,'F U L L   S E T S  (-10%)'!T:T,'F U L L   S E T S  (-10%)'!L:L,0)+_xlfn.XLOOKUP(F310,'M A C R O S'!R:R,'M A C R O S'!K:K,0)</f>
        <v>0</v>
      </c>
      <c r="H310" s="95"/>
      <c r="I310" s="95"/>
      <c r="J310" s="91" t="s">
        <v>83</v>
      </c>
      <c r="K310" s="95">
        <f>_xlfn.XLOOKUP(J310,'F U L L   S E T S  (-10%)'!T:T,'F U L L   S E T S  (-10%)'!L:L,0)+_xlfn.XLOOKUP(J310,'M A C R O S'!R:R,'M A C R O S'!K:K,0)</f>
        <v>0</v>
      </c>
      <c r="L310" s="91" t="s">
        <v>79</v>
      </c>
      <c r="M310" s="95">
        <f>_xlfn.XLOOKUP(L310,'F U L L   S E T S  (-10%)'!T:T,'F U L L   S E T S  (-10%)'!L:L,0)+_xlfn.XLOOKUP(L310,'M A C R O S'!R:R,'M A C R O S'!K:K,0)</f>
        <v>0</v>
      </c>
    </row>
    <row r="311" spans="1:13" ht="16" x14ac:dyDescent="0.2">
      <c r="A311" s="95">
        <f>_xlfn.XLOOKUP(E311,'M A C R O S'!R:R,'M A C R O S'!K:K,0)</f>
        <v>0</v>
      </c>
      <c r="B311" s="161" t="str">
        <f t="shared" si="4"/>
        <v>UH.VM.00099-10133</v>
      </c>
      <c r="C311" s="95">
        <f>SUM(A311:A311)</f>
        <v>0</v>
      </c>
      <c r="D311" s="95">
        <v>10133</v>
      </c>
      <c r="E311" s="95" t="s">
        <v>201</v>
      </c>
      <c r="F311" s="91" t="s">
        <v>77</v>
      </c>
      <c r="G311" s="95">
        <f>_xlfn.XLOOKUP(F311,'F U L L   S E T S  (-10%)'!T:T,'F U L L   S E T S  (-10%)'!L:L,0)+_xlfn.XLOOKUP(F311,'M A C R O S'!R:R,'M A C R O S'!K:K,0)</f>
        <v>0</v>
      </c>
      <c r="H311" s="91" t="s">
        <v>81</v>
      </c>
      <c r="I311" s="95">
        <f>_xlfn.XLOOKUP(H311,'F U L L   S E T S  (-10%)'!T:T,'F U L L   S E T S  (-10%)'!L:L,0)+_xlfn.XLOOKUP(H311,'M A C R O S'!R:R,'M A C R O S'!K:K,0)</f>
        <v>0</v>
      </c>
      <c r="J311" s="95"/>
      <c r="K311" s="95"/>
      <c r="L311" s="91" t="s">
        <v>79</v>
      </c>
      <c r="M311" s="95">
        <f>_xlfn.XLOOKUP(L311,'F U L L   S E T S  (-10%)'!T:T,'F U L L   S E T S  (-10%)'!L:L,0)+_xlfn.XLOOKUP(L311,'M A C R O S'!R:R,'M A C R O S'!K:K,0)</f>
        <v>0</v>
      </c>
    </row>
    <row r="312" spans="1:13" ht="16" x14ac:dyDescent="0.2">
      <c r="A312" s="95">
        <f>_xlfn.XLOOKUP(E312,'M A C R O S'!R:R,'M A C R O S'!K:K,0)</f>
        <v>0</v>
      </c>
      <c r="B312" s="161" t="str">
        <f t="shared" si="4"/>
        <v>UH.VM.00100-10133</v>
      </c>
      <c r="C312" s="95">
        <f>SUM(A312:A312)</f>
        <v>0</v>
      </c>
      <c r="D312" s="95">
        <v>10133</v>
      </c>
      <c r="E312" s="95" t="s">
        <v>203</v>
      </c>
      <c r="F312" s="91" t="s">
        <v>77</v>
      </c>
      <c r="G312" s="95">
        <f>_xlfn.XLOOKUP(F312,'F U L L   S E T S  (-10%)'!T:T,'F U L L   S E T S  (-10%)'!L:L,0)+_xlfn.XLOOKUP(F312,'M A C R O S'!R:R,'M A C R O S'!K:K,0)</f>
        <v>0</v>
      </c>
      <c r="H312" s="91" t="s">
        <v>81</v>
      </c>
      <c r="I312" s="95">
        <f>_xlfn.XLOOKUP(H312,'F U L L   S E T S  (-10%)'!T:T,'F U L L   S E T S  (-10%)'!L:L,0)+_xlfn.XLOOKUP(H312,'M A C R O S'!R:R,'M A C R O S'!K:K,0)</f>
        <v>0</v>
      </c>
      <c r="J312" s="95"/>
      <c r="K312" s="95"/>
      <c r="L312" s="91" t="s">
        <v>79</v>
      </c>
      <c r="M312" s="95">
        <f>_xlfn.XLOOKUP(L312,'F U L L   S E T S  (-10%)'!T:T,'F U L L   S E T S  (-10%)'!L:L,0)+_xlfn.XLOOKUP(L312,'M A C R O S'!R:R,'M A C R O S'!K:K,0)</f>
        <v>0</v>
      </c>
    </row>
    <row r="313" spans="1:13" ht="16" x14ac:dyDescent="0.2">
      <c r="A313" s="95">
        <f>_xlfn.XLOOKUP(E313,'M A C R O S'!R:R,'M A C R O S'!K:K,0)</f>
        <v>0</v>
      </c>
      <c r="B313" s="161" t="str">
        <f t="shared" si="4"/>
        <v>UH.VM.00101-10133</v>
      </c>
      <c r="C313" s="95">
        <f>SUM(A313:A313)</f>
        <v>0</v>
      </c>
      <c r="D313" s="95">
        <v>10133</v>
      </c>
      <c r="E313" s="95" t="s">
        <v>205</v>
      </c>
      <c r="F313" s="91" t="s">
        <v>77</v>
      </c>
      <c r="G313" s="95">
        <f>_xlfn.XLOOKUP(F313,'F U L L   S E T S  (-10%)'!T:T,'F U L L   S E T S  (-10%)'!L:L,0)+_xlfn.XLOOKUP(F313,'M A C R O S'!R:R,'M A C R O S'!K:K,0)</f>
        <v>0</v>
      </c>
      <c r="H313" s="95"/>
      <c r="I313" s="95"/>
      <c r="J313" s="91" t="s">
        <v>83</v>
      </c>
      <c r="K313" s="95">
        <f>_xlfn.XLOOKUP(J313,'F U L L   S E T S  (-10%)'!T:T,'F U L L   S E T S  (-10%)'!L:L,0)+_xlfn.XLOOKUP(J313,'M A C R O S'!R:R,'M A C R O S'!K:K,0)</f>
        <v>0</v>
      </c>
      <c r="L313" s="91" t="s">
        <v>79</v>
      </c>
      <c r="M313" s="95">
        <f>_xlfn.XLOOKUP(L313,'F U L L   S E T S  (-10%)'!T:T,'F U L L   S E T S  (-10%)'!L:L,0)+_xlfn.XLOOKUP(L313,'M A C R O S'!R:R,'M A C R O S'!K:K,0)</f>
        <v>0</v>
      </c>
    </row>
    <row r="314" spans="1:13" ht="16" x14ac:dyDescent="0.2">
      <c r="A314" s="95">
        <f>_xlfn.XLOOKUP(E314,'M A C R O S'!R:R,'M A C R O S'!K:K,0)</f>
        <v>0</v>
      </c>
      <c r="B314" s="161" t="str">
        <f t="shared" si="4"/>
        <v>UH.VM.00102-10133</v>
      </c>
      <c r="C314" s="95">
        <f>SUM(A314:A314)</f>
        <v>0</v>
      </c>
      <c r="D314" s="95">
        <v>10133</v>
      </c>
      <c r="E314" s="95" t="s">
        <v>207</v>
      </c>
      <c r="F314" s="91" t="s">
        <v>77</v>
      </c>
      <c r="G314" s="95">
        <f>_xlfn.XLOOKUP(F314,'F U L L   S E T S  (-10%)'!T:T,'F U L L   S E T S  (-10%)'!L:L,0)+_xlfn.XLOOKUP(F314,'M A C R O S'!R:R,'M A C R O S'!K:K,0)</f>
        <v>0</v>
      </c>
      <c r="H314" s="95"/>
      <c r="I314" s="95"/>
      <c r="J314" s="91" t="s">
        <v>83</v>
      </c>
      <c r="K314" s="95">
        <f>_xlfn.XLOOKUP(J314,'F U L L   S E T S  (-10%)'!T:T,'F U L L   S E T S  (-10%)'!L:L,0)+_xlfn.XLOOKUP(J314,'M A C R O S'!R:R,'M A C R O S'!K:K,0)</f>
        <v>0</v>
      </c>
      <c r="L314" s="91" t="s">
        <v>79</v>
      </c>
      <c r="M314" s="95">
        <f>_xlfn.XLOOKUP(L314,'F U L L   S E T S  (-10%)'!T:T,'F U L L   S E T S  (-10%)'!L:L,0)+_xlfn.XLOOKUP(L314,'M A C R O S'!R:R,'M A C R O S'!K:K,0)</f>
        <v>0</v>
      </c>
    </row>
    <row r="315" spans="1:13" ht="16" x14ac:dyDescent="0.2">
      <c r="A315" s="95">
        <f>_xlfn.XLOOKUP(E315,'M A C R O S'!R:R,'M A C R O S'!K:K,0)</f>
        <v>0</v>
      </c>
      <c r="B315" s="161" t="str">
        <f t="shared" si="4"/>
        <v>UH.VM.00103-10133</v>
      </c>
      <c r="C315" s="95">
        <f>SUM(A315:A315)</f>
        <v>0</v>
      </c>
      <c r="D315" s="95">
        <v>10133</v>
      </c>
      <c r="E315" s="95" t="s">
        <v>209</v>
      </c>
      <c r="F315" s="91" t="s">
        <v>77</v>
      </c>
      <c r="G315" s="95">
        <f>_xlfn.XLOOKUP(F315,'F U L L   S E T S  (-10%)'!T:T,'F U L L   S E T S  (-10%)'!L:L,0)+_xlfn.XLOOKUP(F315,'M A C R O S'!R:R,'M A C R O S'!K:K,0)</f>
        <v>0</v>
      </c>
      <c r="H315" s="91" t="s">
        <v>81</v>
      </c>
      <c r="I315" s="95">
        <f>_xlfn.XLOOKUP(H315,'F U L L   S E T S  (-10%)'!T:T,'F U L L   S E T S  (-10%)'!L:L,0)+_xlfn.XLOOKUP(H315,'M A C R O S'!R:R,'M A C R O S'!K:K,0)</f>
        <v>0</v>
      </c>
      <c r="J315" s="95"/>
      <c r="K315" s="95"/>
      <c r="L315" s="91" t="s">
        <v>79</v>
      </c>
      <c r="M315" s="95">
        <f>_xlfn.XLOOKUP(L315,'F U L L   S E T S  (-10%)'!T:T,'F U L L   S E T S  (-10%)'!L:L,0)+_xlfn.XLOOKUP(L315,'M A C R O S'!R:R,'M A C R O S'!K:K,0)</f>
        <v>0</v>
      </c>
    </row>
    <row r="316" spans="1:13" ht="16" x14ac:dyDescent="0.2">
      <c r="A316" s="95">
        <f>_xlfn.XLOOKUP(E316,'M A C R O S'!R:R,'M A C R O S'!K:K,0)</f>
        <v>0</v>
      </c>
      <c r="B316" s="161" t="str">
        <f t="shared" si="4"/>
        <v>UH.VM.00104-10133</v>
      </c>
      <c r="C316" s="95">
        <f>SUM(A316:A316)</f>
        <v>0</v>
      </c>
      <c r="D316" s="95">
        <v>10133</v>
      </c>
      <c r="E316" s="95" t="s">
        <v>211</v>
      </c>
      <c r="F316" s="91" t="s">
        <v>77</v>
      </c>
      <c r="G316" s="95">
        <f>_xlfn.XLOOKUP(F316,'F U L L   S E T S  (-10%)'!T:T,'F U L L   S E T S  (-10%)'!L:L,0)+_xlfn.XLOOKUP(F316,'M A C R O S'!R:R,'M A C R O S'!K:K,0)</f>
        <v>0</v>
      </c>
      <c r="H316" s="95"/>
      <c r="I316" s="95"/>
      <c r="J316" s="91" t="s">
        <v>83</v>
      </c>
      <c r="K316" s="95">
        <f>_xlfn.XLOOKUP(J316,'F U L L   S E T S  (-10%)'!T:T,'F U L L   S E T S  (-10%)'!L:L,0)+_xlfn.XLOOKUP(J316,'M A C R O S'!R:R,'M A C R O S'!K:K,0)</f>
        <v>0</v>
      </c>
      <c r="L316" s="91" t="s">
        <v>79</v>
      </c>
      <c r="M316" s="95">
        <f>_xlfn.XLOOKUP(L316,'F U L L   S E T S  (-10%)'!T:T,'F U L L   S E T S  (-10%)'!L:L,0)+_xlfn.XLOOKUP(L316,'M A C R O S'!R:R,'M A C R O S'!K:K,0)</f>
        <v>0</v>
      </c>
    </row>
    <row r="317" spans="1:13" ht="16" x14ac:dyDescent="0.2">
      <c r="A317" s="161">
        <f>_xlfn.XLOOKUP(E317,'M A C R O S'!R:R,'M A C R O S'!K:K,0)</f>
        <v>0</v>
      </c>
      <c r="B317" s="161" t="str">
        <f t="shared" si="4"/>
        <v>UH.VM.00063-10094</v>
      </c>
      <c r="C317" s="161">
        <f>SUM(A317:A317)</f>
        <v>0</v>
      </c>
      <c r="D317" s="161">
        <v>10094</v>
      </c>
      <c r="E317" s="161" t="s">
        <v>216</v>
      </c>
      <c r="F317" s="91" t="s">
        <v>85</v>
      </c>
      <c r="G317" s="95">
        <f>_xlfn.XLOOKUP(F317,'F U L L   S E T S  (-10%)'!T:T,'F U L L   S E T S  (-10%)'!L:L,0)+_xlfn.XLOOKUP(F317,'M A C R O S'!R:R,'M A C R O S'!K:K,0)</f>
        <v>0</v>
      </c>
      <c r="H317" s="91" t="s">
        <v>89</v>
      </c>
      <c r="I317" s="95">
        <f>_xlfn.XLOOKUP(H317,'F U L L   S E T S  (-10%)'!T:T,'F U L L   S E T S  (-10%)'!L:L,0)+_xlfn.XLOOKUP(H317,'M A C R O S'!R:R,'M A C R O S'!K:K,0)</f>
        <v>0</v>
      </c>
      <c r="J317" s="95"/>
      <c r="K317" s="95"/>
      <c r="L317" s="90" t="s">
        <v>87</v>
      </c>
      <c r="M317" s="95">
        <f>_xlfn.XLOOKUP(L317,'F U L L   S E T S  (-10%)'!T:T,'F U L L   S E T S  (-10%)'!L:L,0)+_xlfn.XLOOKUP(L317,'M A C R O S'!R:R,'M A C R O S'!K:K,0)</f>
        <v>0</v>
      </c>
    </row>
    <row r="318" spans="1:13" ht="16" x14ac:dyDescent="0.2">
      <c r="A318" s="95">
        <f>_xlfn.XLOOKUP(E318,'M A C R O S'!R:R,'M A C R O S'!K:K,0)</f>
        <v>0</v>
      </c>
      <c r="B318" s="161" t="str">
        <f t="shared" si="4"/>
        <v>UH.VM.00064-10094</v>
      </c>
      <c r="C318" s="95">
        <f>SUM(A318:A318)</f>
        <v>0</v>
      </c>
      <c r="D318" s="95">
        <v>10094</v>
      </c>
      <c r="E318" s="95" t="s">
        <v>218</v>
      </c>
      <c r="F318" s="91" t="s">
        <v>85</v>
      </c>
      <c r="G318" s="95">
        <f>_xlfn.XLOOKUP(F318,'F U L L   S E T S  (-10%)'!T:T,'F U L L   S E T S  (-10%)'!L:L,0)+_xlfn.XLOOKUP(F318,'M A C R O S'!R:R,'M A C R O S'!K:K,0)</f>
        <v>0</v>
      </c>
      <c r="H318" s="95"/>
      <c r="I318" s="95"/>
      <c r="J318" s="90" t="s">
        <v>91</v>
      </c>
      <c r="K318" s="95">
        <f>_xlfn.XLOOKUP(J318,'F U L L   S E T S  (-10%)'!T:T,'F U L L   S E T S  (-10%)'!L:L,0)+_xlfn.XLOOKUP(J318,'M A C R O S'!R:R,'M A C R O S'!K:K,0)</f>
        <v>0</v>
      </c>
      <c r="L318" s="90" t="s">
        <v>87</v>
      </c>
      <c r="M318" s="95">
        <f>_xlfn.XLOOKUP(L318,'F U L L   S E T S  (-10%)'!T:T,'F U L L   S E T S  (-10%)'!L:L,0)+_xlfn.XLOOKUP(L318,'M A C R O S'!R:R,'M A C R O S'!K:K,0)</f>
        <v>0</v>
      </c>
    </row>
    <row r="319" spans="1:13" ht="16" x14ac:dyDescent="0.2">
      <c r="A319" s="95">
        <f>_xlfn.XLOOKUP(E319,'M A C R O S'!R:R,'M A C R O S'!K:K,0)</f>
        <v>0</v>
      </c>
      <c r="B319" s="161" t="str">
        <f t="shared" si="4"/>
        <v>UH.VM.00065-10094</v>
      </c>
      <c r="C319" s="95">
        <f>SUM(A319:A319)</f>
        <v>0</v>
      </c>
      <c r="D319" s="95">
        <v>10094</v>
      </c>
      <c r="E319" s="95" t="s">
        <v>220</v>
      </c>
      <c r="F319" s="91" t="s">
        <v>85</v>
      </c>
      <c r="G319" s="95">
        <f>_xlfn.XLOOKUP(F319,'F U L L   S E T S  (-10%)'!T:T,'F U L L   S E T S  (-10%)'!L:L,0)+_xlfn.XLOOKUP(F319,'M A C R O S'!R:R,'M A C R O S'!K:K,0)</f>
        <v>0</v>
      </c>
      <c r="H319" s="91" t="s">
        <v>89</v>
      </c>
      <c r="I319" s="95">
        <f>_xlfn.XLOOKUP(H319,'F U L L   S E T S  (-10%)'!T:T,'F U L L   S E T S  (-10%)'!L:L,0)+_xlfn.XLOOKUP(H319,'M A C R O S'!R:R,'M A C R O S'!K:K,0)</f>
        <v>0</v>
      </c>
      <c r="J319" s="95"/>
      <c r="K319" s="95"/>
      <c r="L319" s="90" t="s">
        <v>87</v>
      </c>
      <c r="M319" s="95">
        <f>_xlfn.XLOOKUP(L319,'F U L L   S E T S  (-10%)'!T:T,'F U L L   S E T S  (-10%)'!L:L,0)+_xlfn.XLOOKUP(L319,'M A C R O S'!R:R,'M A C R O S'!K:K,0)</f>
        <v>0</v>
      </c>
    </row>
    <row r="320" spans="1:13" ht="16" x14ac:dyDescent="0.2">
      <c r="A320" s="95">
        <f>_xlfn.XLOOKUP(E320,'M A C R O S'!R:R,'M A C R O S'!K:K,0)</f>
        <v>0</v>
      </c>
      <c r="B320" s="161" t="str">
        <f t="shared" si="4"/>
        <v>UH.VM.00066-10094</v>
      </c>
      <c r="C320" s="95">
        <f>SUM(A320:A320)</f>
        <v>0</v>
      </c>
      <c r="D320" s="95">
        <v>10094</v>
      </c>
      <c r="E320" s="95" t="s">
        <v>222</v>
      </c>
      <c r="F320" s="91" t="s">
        <v>85</v>
      </c>
      <c r="G320" s="95">
        <f>_xlfn.XLOOKUP(F320,'F U L L   S E T S  (-10%)'!T:T,'F U L L   S E T S  (-10%)'!L:L,0)+_xlfn.XLOOKUP(F320,'M A C R O S'!R:R,'M A C R O S'!K:K,0)</f>
        <v>0</v>
      </c>
      <c r="H320" s="91" t="s">
        <v>89</v>
      </c>
      <c r="I320" s="95">
        <f>_xlfn.XLOOKUP(H320,'F U L L   S E T S  (-10%)'!T:T,'F U L L   S E T S  (-10%)'!L:L,0)+_xlfn.XLOOKUP(H320,'M A C R O S'!R:R,'M A C R O S'!K:K,0)</f>
        <v>0</v>
      </c>
      <c r="J320" s="95"/>
      <c r="K320" s="95"/>
      <c r="L320" s="90" t="s">
        <v>87</v>
      </c>
      <c r="M320" s="95">
        <f>_xlfn.XLOOKUP(L320,'F U L L   S E T S  (-10%)'!T:T,'F U L L   S E T S  (-10%)'!L:L,0)+_xlfn.XLOOKUP(L320,'M A C R O S'!R:R,'M A C R O S'!K:K,0)</f>
        <v>0</v>
      </c>
    </row>
    <row r="321" spans="1:13" ht="16" x14ac:dyDescent="0.2">
      <c r="A321" s="95">
        <f>_xlfn.XLOOKUP(E321,'M A C R O S'!R:R,'M A C R O S'!K:K,0)</f>
        <v>0</v>
      </c>
      <c r="B321" s="161" t="str">
        <f t="shared" si="4"/>
        <v>UH.VM.00067-10094</v>
      </c>
      <c r="C321" s="95">
        <f>SUM(A321:A321)</f>
        <v>0</v>
      </c>
      <c r="D321" s="95">
        <v>10094</v>
      </c>
      <c r="E321" s="95" t="s">
        <v>224</v>
      </c>
      <c r="F321" s="91" t="s">
        <v>85</v>
      </c>
      <c r="G321" s="95">
        <f>_xlfn.XLOOKUP(F321,'F U L L   S E T S  (-10%)'!T:T,'F U L L   S E T S  (-10%)'!L:L,0)+_xlfn.XLOOKUP(F321,'M A C R O S'!R:R,'M A C R O S'!K:K,0)</f>
        <v>0</v>
      </c>
      <c r="H321" s="95"/>
      <c r="I321" s="95"/>
      <c r="J321" s="90" t="s">
        <v>91</v>
      </c>
      <c r="K321" s="95">
        <f>_xlfn.XLOOKUP(J321,'F U L L   S E T S  (-10%)'!T:T,'F U L L   S E T S  (-10%)'!L:L,0)+_xlfn.XLOOKUP(J321,'M A C R O S'!R:R,'M A C R O S'!K:K,0)</f>
        <v>0</v>
      </c>
      <c r="L321" s="90" t="s">
        <v>87</v>
      </c>
      <c r="M321" s="95">
        <f>_xlfn.XLOOKUP(L321,'F U L L   S E T S  (-10%)'!T:T,'F U L L   S E T S  (-10%)'!L:L,0)+_xlfn.XLOOKUP(L321,'M A C R O S'!R:R,'M A C R O S'!K:K,0)</f>
        <v>0</v>
      </c>
    </row>
    <row r="322" spans="1:13" ht="16" x14ac:dyDescent="0.2">
      <c r="A322" s="95">
        <f>_xlfn.XLOOKUP(E322,'M A C R O S'!R:R,'M A C R O S'!K:K,0)</f>
        <v>0</v>
      </c>
      <c r="B322" s="161" t="str">
        <f t="shared" si="4"/>
        <v>UH.VM.00068-10094</v>
      </c>
      <c r="C322" s="95">
        <f>SUM(A322:A322)</f>
        <v>0</v>
      </c>
      <c r="D322" s="95">
        <v>10094</v>
      </c>
      <c r="E322" s="95" t="s">
        <v>226</v>
      </c>
      <c r="F322" s="91" t="s">
        <v>85</v>
      </c>
      <c r="G322" s="95">
        <f>_xlfn.XLOOKUP(F322,'F U L L   S E T S  (-10%)'!T:T,'F U L L   S E T S  (-10%)'!L:L,0)+_xlfn.XLOOKUP(F322,'M A C R O S'!R:R,'M A C R O S'!K:K,0)</f>
        <v>0</v>
      </c>
      <c r="H322" s="95"/>
      <c r="I322" s="95"/>
      <c r="J322" s="90" t="s">
        <v>91</v>
      </c>
      <c r="K322" s="95">
        <f>_xlfn.XLOOKUP(J322,'F U L L   S E T S  (-10%)'!T:T,'F U L L   S E T S  (-10%)'!L:L,0)+_xlfn.XLOOKUP(J322,'M A C R O S'!R:R,'M A C R O S'!K:K,0)</f>
        <v>0</v>
      </c>
      <c r="L322" s="90" t="s">
        <v>87</v>
      </c>
      <c r="M322" s="95">
        <f>_xlfn.XLOOKUP(L322,'F U L L   S E T S  (-10%)'!T:T,'F U L L   S E T S  (-10%)'!L:L,0)+_xlfn.XLOOKUP(L322,'M A C R O S'!R:R,'M A C R O S'!K:K,0)</f>
        <v>0</v>
      </c>
    </row>
    <row r="323" spans="1:13" ht="16" x14ac:dyDescent="0.2">
      <c r="A323" s="95">
        <f>_xlfn.XLOOKUP(E323,'M A C R O S'!R:R,'M A C R O S'!K:K,0)</f>
        <v>0</v>
      </c>
      <c r="B323" s="161" t="str">
        <f t="shared" ref="B323:B386" si="5">E323&amp;"-"&amp;D323</f>
        <v>UH.VM.00069-10094</v>
      </c>
      <c r="C323" s="95">
        <f>SUM(A323:A323)</f>
        <v>0</v>
      </c>
      <c r="D323" s="95">
        <v>10094</v>
      </c>
      <c r="E323" s="95" t="s">
        <v>228</v>
      </c>
      <c r="F323" s="91" t="s">
        <v>85</v>
      </c>
      <c r="G323" s="95">
        <f>_xlfn.XLOOKUP(F323,'F U L L   S E T S  (-10%)'!T:T,'F U L L   S E T S  (-10%)'!L:L,0)+_xlfn.XLOOKUP(F323,'M A C R O S'!R:R,'M A C R O S'!K:K,0)</f>
        <v>0</v>
      </c>
      <c r="H323" s="91" t="s">
        <v>89</v>
      </c>
      <c r="I323" s="95">
        <f>_xlfn.XLOOKUP(H323,'F U L L   S E T S  (-10%)'!T:T,'F U L L   S E T S  (-10%)'!L:L,0)+_xlfn.XLOOKUP(H323,'M A C R O S'!R:R,'M A C R O S'!K:K,0)</f>
        <v>0</v>
      </c>
      <c r="J323" s="95"/>
      <c r="K323" s="95"/>
      <c r="L323" s="90" t="s">
        <v>87</v>
      </c>
      <c r="M323" s="95">
        <f>_xlfn.XLOOKUP(L323,'F U L L   S E T S  (-10%)'!T:T,'F U L L   S E T S  (-10%)'!L:L,0)+_xlfn.XLOOKUP(L323,'M A C R O S'!R:R,'M A C R O S'!K:K,0)</f>
        <v>0</v>
      </c>
    </row>
    <row r="324" spans="1:13" ht="16" x14ac:dyDescent="0.2">
      <c r="A324" s="95">
        <f>_xlfn.XLOOKUP(E324,'M A C R O S'!R:R,'M A C R O S'!K:K,0)</f>
        <v>0</v>
      </c>
      <c r="B324" s="161" t="str">
        <f t="shared" si="5"/>
        <v>UH.VM.00070-10094</v>
      </c>
      <c r="C324" s="95">
        <f>SUM(A324:A324)</f>
        <v>0</v>
      </c>
      <c r="D324" s="95">
        <v>10094</v>
      </c>
      <c r="E324" s="95" t="s">
        <v>230</v>
      </c>
      <c r="F324" s="91" t="s">
        <v>85</v>
      </c>
      <c r="G324" s="95">
        <f>_xlfn.XLOOKUP(F324,'F U L L   S E T S  (-10%)'!T:T,'F U L L   S E T S  (-10%)'!L:L,0)+_xlfn.XLOOKUP(F324,'M A C R O S'!R:R,'M A C R O S'!K:K,0)</f>
        <v>0</v>
      </c>
      <c r="H324" s="91" t="s">
        <v>89</v>
      </c>
      <c r="I324" s="95">
        <f>_xlfn.XLOOKUP(H324,'F U L L   S E T S  (-10%)'!T:T,'F U L L   S E T S  (-10%)'!L:L,0)+_xlfn.XLOOKUP(H324,'M A C R O S'!R:R,'M A C R O S'!K:K,0)</f>
        <v>0</v>
      </c>
      <c r="J324" s="95"/>
      <c r="K324" s="95"/>
      <c r="L324" s="90" t="s">
        <v>87</v>
      </c>
      <c r="M324" s="95">
        <f>_xlfn.XLOOKUP(L324,'F U L L   S E T S  (-10%)'!T:T,'F U L L   S E T S  (-10%)'!L:L,0)+_xlfn.XLOOKUP(L324,'M A C R O S'!R:R,'M A C R O S'!K:K,0)</f>
        <v>0</v>
      </c>
    </row>
    <row r="325" spans="1:13" ht="16" x14ac:dyDescent="0.2">
      <c r="A325" s="95">
        <f>_xlfn.XLOOKUP(E325,'M A C R O S'!R:R,'M A C R O S'!K:K,0)</f>
        <v>0</v>
      </c>
      <c r="B325" s="161" t="str">
        <f t="shared" si="5"/>
        <v>UH.VM.00071-10094</v>
      </c>
      <c r="C325" s="95">
        <f>SUM(A325:A325)</f>
        <v>0</v>
      </c>
      <c r="D325" s="95">
        <v>10094</v>
      </c>
      <c r="E325" s="95" t="s">
        <v>232</v>
      </c>
      <c r="F325" s="91" t="s">
        <v>85</v>
      </c>
      <c r="G325" s="95">
        <f>_xlfn.XLOOKUP(F325,'F U L L   S E T S  (-10%)'!T:T,'F U L L   S E T S  (-10%)'!L:L,0)+_xlfn.XLOOKUP(F325,'M A C R O S'!R:R,'M A C R O S'!K:K,0)</f>
        <v>0</v>
      </c>
      <c r="H325" s="95"/>
      <c r="I325" s="95"/>
      <c r="J325" s="90" t="s">
        <v>91</v>
      </c>
      <c r="K325" s="95">
        <f>_xlfn.XLOOKUP(J325,'F U L L   S E T S  (-10%)'!T:T,'F U L L   S E T S  (-10%)'!L:L,0)+_xlfn.XLOOKUP(J325,'M A C R O S'!R:R,'M A C R O S'!K:K,0)</f>
        <v>0</v>
      </c>
      <c r="L325" s="90" t="s">
        <v>87</v>
      </c>
      <c r="M325" s="95">
        <f>_xlfn.XLOOKUP(L325,'F U L L   S E T S  (-10%)'!T:T,'F U L L   S E T S  (-10%)'!L:L,0)+_xlfn.XLOOKUP(L325,'M A C R O S'!R:R,'M A C R O S'!K:K,0)</f>
        <v>0</v>
      </c>
    </row>
    <row r="326" spans="1:13" ht="16" x14ac:dyDescent="0.2">
      <c r="A326" s="95">
        <f>_xlfn.XLOOKUP(E326,'M A C R O S'!R:R,'M A C R O S'!K:K,0)</f>
        <v>0</v>
      </c>
      <c r="B326" s="161" t="str">
        <f t="shared" si="5"/>
        <v>UH.VM.00072-10094</v>
      </c>
      <c r="C326" s="95">
        <f>SUM(A326:A326)</f>
        <v>0</v>
      </c>
      <c r="D326" s="95">
        <v>10094</v>
      </c>
      <c r="E326" s="95" t="s">
        <v>234</v>
      </c>
      <c r="F326" s="91" t="s">
        <v>85</v>
      </c>
      <c r="G326" s="95">
        <f>_xlfn.XLOOKUP(F326,'F U L L   S E T S  (-10%)'!T:T,'F U L L   S E T S  (-10%)'!L:L,0)+_xlfn.XLOOKUP(F326,'M A C R O S'!R:R,'M A C R O S'!K:K,0)</f>
        <v>0</v>
      </c>
      <c r="H326" s="91" t="s">
        <v>89</v>
      </c>
      <c r="I326" s="95">
        <f>_xlfn.XLOOKUP(H326,'F U L L   S E T S  (-10%)'!T:T,'F U L L   S E T S  (-10%)'!L:L,0)+_xlfn.XLOOKUP(H326,'M A C R O S'!R:R,'M A C R O S'!K:K,0)</f>
        <v>0</v>
      </c>
      <c r="J326" s="95"/>
      <c r="K326" s="95"/>
      <c r="L326" s="90" t="s">
        <v>87</v>
      </c>
      <c r="M326" s="95">
        <f>_xlfn.XLOOKUP(L326,'F U L L   S E T S  (-10%)'!T:T,'F U L L   S E T S  (-10%)'!L:L,0)+_xlfn.XLOOKUP(L326,'M A C R O S'!R:R,'M A C R O S'!K:K,0)</f>
        <v>0</v>
      </c>
    </row>
    <row r="327" spans="1:13" ht="16" x14ac:dyDescent="0.2">
      <c r="A327" s="95">
        <f>_xlfn.XLOOKUP(E327,'M A C R O S'!R:R,'M A C R O S'!K:K,0)</f>
        <v>0</v>
      </c>
      <c r="B327" s="161" t="str">
        <f t="shared" si="5"/>
        <v>UH.VM.00073-10094</v>
      </c>
      <c r="C327" s="95">
        <f>SUM(A327:A327)</f>
        <v>0</v>
      </c>
      <c r="D327" s="95">
        <v>10094</v>
      </c>
      <c r="E327" s="95" t="s">
        <v>236</v>
      </c>
      <c r="F327" s="91" t="s">
        <v>85</v>
      </c>
      <c r="G327" s="95">
        <f>_xlfn.XLOOKUP(F327,'F U L L   S E T S  (-10%)'!T:T,'F U L L   S E T S  (-10%)'!L:L,0)+_xlfn.XLOOKUP(F327,'M A C R O S'!R:R,'M A C R O S'!K:K,0)</f>
        <v>0</v>
      </c>
      <c r="H327" s="91" t="s">
        <v>89</v>
      </c>
      <c r="I327" s="95">
        <f>_xlfn.XLOOKUP(H327,'F U L L   S E T S  (-10%)'!T:T,'F U L L   S E T S  (-10%)'!L:L,0)+_xlfn.XLOOKUP(H327,'M A C R O S'!R:R,'M A C R O S'!K:K,0)</f>
        <v>0</v>
      </c>
      <c r="J327" s="95"/>
      <c r="K327" s="95"/>
      <c r="L327" s="90" t="s">
        <v>87</v>
      </c>
      <c r="M327" s="95">
        <f>_xlfn.XLOOKUP(L327,'F U L L   S E T S  (-10%)'!T:T,'F U L L   S E T S  (-10%)'!L:L,0)+_xlfn.XLOOKUP(L327,'M A C R O S'!R:R,'M A C R O S'!K:K,0)</f>
        <v>0</v>
      </c>
    </row>
    <row r="328" spans="1:13" ht="16" x14ac:dyDescent="0.2">
      <c r="A328" s="95">
        <f>_xlfn.XLOOKUP(E328,'M A C R O S'!R:R,'M A C R O S'!K:K,0)</f>
        <v>0</v>
      </c>
      <c r="B328" s="161" t="str">
        <f t="shared" si="5"/>
        <v>UH.VM.00074-10094</v>
      </c>
      <c r="C328" s="95">
        <f>SUM(A328:A328)</f>
        <v>0</v>
      </c>
      <c r="D328" s="95">
        <v>10094</v>
      </c>
      <c r="E328" s="95" t="s">
        <v>238</v>
      </c>
      <c r="F328" s="91" t="s">
        <v>85</v>
      </c>
      <c r="G328" s="95">
        <f>_xlfn.XLOOKUP(F328,'F U L L   S E T S  (-10%)'!T:T,'F U L L   S E T S  (-10%)'!L:L,0)+_xlfn.XLOOKUP(F328,'M A C R O S'!R:R,'M A C R O S'!K:K,0)</f>
        <v>0</v>
      </c>
      <c r="H328" s="91" t="s">
        <v>89</v>
      </c>
      <c r="I328" s="95">
        <f>_xlfn.XLOOKUP(H328,'F U L L   S E T S  (-10%)'!T:T,'F U L L   S E T S  (-10%)'!L:L,0)+_xlfn.XLOOKUP(H328,'M A C R O S'!R:R,'M A C R O S'!K:K,0)</f>
        <v>0</v>
      </c>
      <c r="J328" s="95"/>
      <c r="K328" s="95"/>
      <c r="L328" s="90" t="s">
        <v>87</v>
      </c>
      <c r="M328" s="95">
        <f>_xlfn.XLOOKUP(L328,'F U L L   S E T S  (-10%)'!T:T,'F U L L   S E T S  (-10%)'!L:L,0)+_xlfn.XLOOKUP(L328,'M A C R O S'!R:R,'M A C R O S'!K:K,0)</f>
        <v>0</v>
      </c>
    </row>
    <row r="329" spans="1:13" ht="16" x14ac:dyDescent="0.2">
      <c r="A329" s="95">
        <f>_xlfn.XLOOKUP(E329,'M A C R O S'!R:R,'M A C R O S'!K:K,0)</f>
        <v>0</v>
      </c>
      <c r="B329" s="161" t="str">
        <f t="shared" si="5"/>
        <v>UH.VM.00075-10094</v>
      </c>
      <c r="C329" s="95">
        <f>SUM(A329:A329)</f>
        <v>0</v>
      </c>
      <c r="D329" s="95">
        <v>10094</v>
      </c>
      <c r="E329" s="95" t="s">
        <v>240</v>
      </c>
      <c r="F329" s="91" t="s">
        <v>85</v>
      </c>
      <c r="G329" s="95">
        <f>_xlfn.XLOOKUP(F329,'F U L L   S E T S  (-10%)'!T:T,'F U L L   S E T S  (-10%)'!L:L,0)+_xlfn.XLOOKUP(F329,'M A C R O S'!R:R,'M A C R O S'!K:K,0)</f>
        <v>0</v>
      </c>
      <c r="H329" s="91" t="s">
        <v>89</v>
      </c>
      <c r="I329" s="95">
        <f>_xlfn.XLOOKUP(H329,'F U L L   S E T S  (-10%)'!T:T,'F U L L   S E T S  (-10%)'!L:L,0)+_xlfn.XLOOKUP(H329,'M A C R O S'!R:R,'M A C R O S'!K:K,0)</f>
        <v>0</v>
      </c>
      <c r="J329" s="95"/>
      <c r="K329" s="95"/>
      <c r="L329" s="90" t="s">
        <v>87</v>
      </c>
      <c r="M329" s="95">
        <f>_xlfn.XLOOKUP(L329,'F U L L   S E T S  (-10%)'!T:T,'F U L L   S E T S  (-10%)'!L:L,0)+_xlfn.XLOOKUP(L329,'M A C R O S'!R:R,'M A C R O S'!K:K,0)</f>
        <v>0</v>
      </c>
    </row>
    <row r="330" spans="1:13" ht="16" x14ac:dyDescent="0.2">
      <c r="A330" s="95">
        <f>_xlfn.XLOOKUP(E330,'M A C R O S'!R:R,'M A C R O S'!K:K,0)</f>
        <v>0</v>
      </c>
      <c r="B330" s="161" t="str">
        <f t="shared" si="5"/>
        <v>UH.VM.00076-10094</v>
      </c>
      <c r="C330" s="95">
        <f>SUM(A330:A330)</f>
        <v>0</v>
      </c>
      <c r="D330" s="95">
        <v>10094</v>
      </c>
      <c r="E330" s="95" t="s">
        <v>242</v>
      </c>
      <c r="F330" s="91" t="s">
        <v>85</v>
      </c>
      <c r="G330" s="95">
        <f>_xlfn.XLOOKUP(F330,'F U L L   S E T S  (-10%)'!T:T,'F U L L   S E T S  (-10%)'!L:L,0)+_xlfn.XLOOKUP(F330,'M A C R O S'!R:R,'M A C R O S'!K:K,0)</f>
        <v>0</v>
      </c>
      <c r="H330" s="95"/>
      <c r="I330" s="95"/>
      <c r="J330" s="90" t="s">
        <v>91</v>
      </c>
      <c r="K330" s="95">
        <f>_xlfn.XLOOKUP(J330,'F U L L   S E T S  (-10%)'!T:T,'F U L L   S E T S  (-10%)'!L:L,0)+_xlfn.XLOOKUP(J330,'M A C R O S'!R:R,'M A C R O S'!K:K,0)</f>
        <v>0</v>
      </c>
      <c r="L330" s="90" t="s">
        <v>87</v>
      </c>
      <c r="M330" s="95">
        <f>_xlfn.XLOOKUP(L330,'F U L L   S E T S  (-10%)'!T:T,'F U L L   S E T S  (-10%)'!L:L,0)+_xlfn.XLOOKUP(L330,'M A C R O S'!R:R,'M A C R O S'!K:K,0)</f>
        <v>0</v>
      </c>
    </row>
    <row r="331" spans="1:13" ht="16" x14ac:dyDescent="0.2">
      <c r="A331" s="95">
        <f>_xlfn.XLOOKUP(E331,'M A C R O S'!R:R,'M A C R O S'!K:K,0)</f>
        <v>0</v>
      </c>
      <c r="B331" s="161" t="str">
        <f t="shared" si="5"/>
        <v>UH.VM.00077-10094</v>
      </c>
      <c r="C331" s="95">
        <f>SUM(A331:A331)</f>
        <v>0</v>
      </c>
      <c r="D331" s="95">
        <v>10094</v>
      </c>
      <c r="E331" s="95" t="s">
        <v>244</v>
      </c>
      <c r="F331" s="91" t="s">
        <v>85</v>
      </c>
      <c r="G331" s="95">
        <f>_xlfn.XLOOKUP(F331,'F U L L   S E T S  (-10%)'!T:T,'F U L L   S E T S  (-10%)'!L:L,0)+_xlfn.XLOOKUP(F331,'M A C R O S'!R:R,'M A C R O S'!K:K,0)</f>
        <v>0</v>
      </c>
      <c r="H331" s="95"/>
      <c r="I331" s="95"/>
      <c r="J331" s="90" t="s">
        <v>91</v>
      </c>
      <c r="K331" s="95">
        <f>_xlfn.XLOOKUP(J331,'F U L L   S E T S  (-10%)'!T:T,'F U L L   S E T S  (-10%)'!L:L,0)+_xlfn.XLOOKUP(J331,'M A C R O S'!R:R,'M A C R O S'!K:K,0)</f>
        <v>0</v>
      </c>
      <c r="L331" s="90" t="s">
        <v>87</v>
      </c>
      <c r="M331" s="95">
        <f>_xlfn.XLOOKUP(L331,'F U L L   S E T S  (-10%)'!T:T,'F U L L   S E T S  (-10%)'!L:L,0)+_xlfn.XLOOKUP(L331,'M A C R O S'!R:R,'M A C R O S'!K:K,0)</f>
        <v>0</v>
      </c>
    </row>
    <row r="332" spans="1:13" ht="16" x14ac:dyDescent="0.2">
      <c r="A332" s="95">
        <f>_xlfn.XLOOKUP(E332,'M A C R O S'!R:R,'M A C R O S'!K:K,0)</f>
        <v>0</v>
      </c>
      <c r="B332" s="161" t="str">
        <f t="shared" si="5"/>
        <v>UH.VM.00078-10094</v>
      </c>
      <c r="C332" s="95">
        <f>SUM(A332:A332)</f>
        <v>0</v>
      </c>
      <c r="D332" s="95">
        <v>10094</v>
      </c>
      <c r="E332" s="95" t="s">
        <v>246</v>
      </c>
      <c r="F332" s="91" t="s">
        <v>85</v>
      </c>
      <c r="G332" s="95">
        <f>_xlfn.XLOOKUP(F332,'F U L L   S E T S  (-10%)'!T:T,'F U L L   S E T S  (-10%)'!L:L,0)+_xlfn.XLOOKUP(F332,'M A C R O S'!R:R,'M A C R O S'!K:K,0)</f>
        <v>0</v>
      </c>
      <c r="H332" s="91" t="s">
        <v>89</v>
      </c>
      <c r="I332" s="95">
        <f>_xlfn.XLOOKUP(H332,'F U L L   S E T S  (-10%)'!T:T,'F U L L   S E T S  (-10%)'!L:L,0)+_xlfn.XLOOKUP(H332,'M A C R O S'!R:R,'M A C R O S'!K:K,0)</f>
        <v>0</v>
      </c>
      <c r="J332" s="95"/>
      <c r="K332" s="95"/>
      <c r="L332" s="90" t="s">
        <v>87</v>
      </c>
      <c r="M332" s="95">
        <f>_xlfn.XLOOKUP(L332,'F U L L   S E T S  (-10%)'!T:T,'F U L L   S E T S  (-10%)'!L:L,0)+_xlfn.XLOOKUP(L332,'M A C R O S'!R:R,'M A C R O S'!K:K,0)</f>
        <v>0</v>
      </c>
    </row>
    <row r="333" spans="1:13" ht="16" x14ac:dyDescent="0.2">
      <c r="A333" s="95">
        <f>_xlfn.XLOOKUP(E333,'M A C R O S'!R:R,'M A C R O S'!K:K,0)</f>
        <v>0</v>
      </c>
      <c r="B333" s="161" t="str">
        <f t="shared" si="5"/>
        <v>UH.VM.00079-10094</v>
      </c>
      <c r="C333" s="95">
        <f>SUM(A333:A333)</f>
        <v>0</v>
      </c>
      <c r="D333" s="95">
        <v>10094</v>
      </c>
      <c r="E333" s="95" t="s">
        <v>248</v>
      </c>
      <c r="F333" s="91" t="s">
        <v>85</v>
      </c>
      <c r="G333" s="95">
        <f>_xlfn.XLOOKUP(F333,'F U L L   S E T S  (-10%)'!T:T,'F U L L   S E T S  (-10%)'!L:L,0)+_xlfn.XLOOKUP(F333,'M A C R O S'!R:R,'M A C R O S'!K:K,0)</f>
        <v>0</v>
      </c>
      <c r="H333" s="91" t="s">
        <v>89</v>
      </c>
      <c r="I333" s="95">
        <f>_xlfn.XLOOKUP(H333,'F U L L   S E T S  (-10%)'!T:T,'F U L L   S E T S  (-10%)'!L:L,0)+_xlfn.XLOOKUP(H333,'M A C R O S'!R:R,'M A C R O S'!K:K,0)</f>
        <v>0</v>
      </c>
      <c r="J333" s="95"/>
      <c r="K333" s="95"/>
      <c r="L333" s="90" t="s">
        <v>87</v>
      </c>
      <c r="M333" s="95">
        <f>_xlfn.XLOOKUP(L333,'F U L L   S E T S  (-10%)'!T:T,'F U L L   S E T S  (-10%)'!L:L,0)+_xlfn.XLOOKUP(L333,'M A C R O S'!R:R,'M A C R O S'!K:K,0)</f>
        <v>0</v>
      </c>
    </row>
    <row r="334" spans="1:13" ht="16" x14ac:dyDescent="0.2">
      <c r="A334" s="95">
        <f>_xlfn.XLOOKUP(E334,'M A C R O S'!R:R,'M A C R O S'!K:K,0)</f>
        <v>0</v>
      </c>
      <c r="B334" s="161" t="str">
        <f t="shared" si="5"/>
        <v>UH.VM.00080-10094</v>
      </c>
      <c r="C334" s="95">
        <f>SUM(A334:A334)</f>
        <v>0</v>
      </c>
      <c r="D334" s="95">
        <v>10094</v>
      </c>
      <c r="E334" s="95" t="s">
        <v>250</v>
      </c>
      <c r="F334" s="91" t="s">
        <v>85</v>
      </c>
      <c r="G334" s="95">
        <f>_xlfn.XLOOKUP(F334,'F U L L   S E T S  (-10%)'!T:T,'F U L L   S E T S  (-10%)'!L:L,0)+_xlfn.XLOOKUP(F334,'M A C R O S'!R:R,'M A C R O S'!K:K,0)</f>
        <v>0</v>
      </c>
      <c r="H334" s="95"/>
      <c r="I334" s="95"/>
      <c r="J334" s="90" t="s">
        <v>91</v>
      </c>
      <c r="K334" s="95">
        <f>_xlfn.XLOOKUP(J334,'F U L L   S E T S  (-10%)'!T:T,'F U L L   S E T S  (-10%)'!L:L,0)+_xlfn.XLOOKUP(J334,'M A C R O S'!R:R,'M A C R O S'!K:K,0)</f>
        <v>0</v>
      </c>
      <c r="L334" s="90" t="s">
        <v>87</v>
      </c>
      <c r="M334" s="95">
        <f>_xlfn.XLOOKUP(L334,'F U L L   S E T S  (-10%)'!T:T,'F U L L   S E T S  (-10%)'!L:L,0)+_xlfn.XLOOKUP(L334,'M A C R O S'!R:R,'M A C R O S'!K:K,0)</f>
        <v>0</v>
      </c>
    </row>
    <row r="335" spans="1:13" ht="16" x14ac:dyDescent="0.2">
      <c r="A335" s="95">
        <f>_xlfn.XLOOKUP(E335,'M A C R O S'!R:R,'M A C R O S'!K:K,0)</f>
        <v>0</v>
      </c>
      <c r="B335" s="161" t="str">
        <f t="shared" si="5"/>
        <v>UH.VM.00081-10094</v>
      </c>
      <c r="C335" s="95">
        <f>SUM(A335:A335)</f>
        <v>0</v>
      </c>
      <c r="D335" s="95">
        <v>10094</v>
      </c>
      <c r="E335" s="95" t="s">
        <v>252</v>
      </c>
      <c r="F335" s="91" t="s">
        <v>85</v>
      </c>
      <c r="G335" s="95">
        <f>_xlfn.XLOOKUP(F335,'F U L L   S E T S  (-10%)'!T:T,'F U L L   S E T S  (-10%)'!L:L,0)+_xlfn.XLOOKUP(F335,'M A C R O S'!R:R,'M A C R O S'!K:K,0)</f>
        <v>0</v>
      </c>
      <c r="H335" s="95"/>
      <c r="I335" s="95"/>
      <c r="J335" s="90" t="s">
        <v>91</v>
      </c>
      <c r="K335" s="95">
        <f>_xlfn.XLOOKUP(J335,'F U L L   S E T S  (-10%)'!T:T,'F U L L   S E T S  (-10%)'!L:L,0)+_xlfn.XLOOKUP(J335,'M A C R O S'!R:R,'M A C R O S'!K:K,0)</f>
        <v>0</v>
      </c>
      <c r="L335" s="90" t="s">
        <v>87</v>
      </c>
      <c r="M335" s="95">
        <f>_xlfn.XLOOKUP(L335,'F U L L   S E T S  (-10%)'!T:T,'F U L L   S E T S  (-10%)'!L:L,0)+_xlfn.XLOOKUP(L335,'M A C R O S'!R:R,'M A C R O S'!K:K,0)</f>
        <v>0</v>
      </c>
    </row>
    <row r="336" spans="1:13" ht="16" x14ac:dyDescent="0.2">
      <c r="A336" s="95">
        <f>_xlfn.XLOOKUP(E336,'M A C R O S'!R:R,'M A C R O S'!K:K,0)</f>
        <v>0</v>
      </c>
      <c r="B336" s="161" t="str">
        <f t="shared" si="5"/>
        <v>UH.VM.00082-10094</v>
      </c>
      <c r="C336" s="95">
        <f>SUM(A336:A336)</f>
        <v>0</v>
      </c>
      <c r="D336" s="95">
        <v>10094</v>
      </c>
      <c r="E336" s="95" t="s">
        <v>254</v>
      </c>
      <c r="F336" s="91" t="s">
        <v>85</v>
      </c>
      <c r="G336" s="95">
        <f>_xlfn.XLOOKUP(F336,'F U L L   S E T S  (-10%)'!T:T,'F U L L   S E T S  (-10%)'!L:L,0)+_xlfn.XLOOKUP(F336,'M A C R O S'!R:R,'M A C R O S'!K:K,0)</f>
        <v>0</v>
      </c>
      <c r="H336" s="91" t="s">
        <v>89</v>
      </c>
      <c r="I336" s="95">
        <f>_xlfn.XLOOKUP(H336,'F U L L   S E T S  (-10%)'!T:T,'F U L L   S E T S  (-10%)'!L:L,0)+_xlfn.XLOOKUP(H336,'M A C R O S'!R:R,'M A C R O S'!K:K,0)</f>
        <v>0</v>
      </c>
      <c r="J336" s="95"/>
      <c r="K336" s="95"/>
      <c r="L336" s="90" t="s">
        <v>87</v>
      </c>
      <c r="M336" s="95">
        <f>_xlfn.XLOOKUP(L336,'F U L L   S E T S  (-10%)'!T:T,'F U L L   S E T S  (-10%)'!L:L,0)+_xlfn.XLOOKUP(L336,'M A C R O S'!R:R,'M A C R O S'!K:K,0)</f>
        <v>0</v>
      </c>
    </row>
    <row r="337" spans="1:13" ht="16" x14ac:dyDescent="0.2">
      <c r="A337" s="95">
        <f>_xlfn.XLOOKUP(E337,'M A C R O S'!R:R,'M A C R O S'!K:K,0)</f>
        <v>0</v>
      </c>
      <c r="B337" s="161" t="str">
        <f t="shared" si="5"/>
        <v>UH.VM.00083-10094</v>
      </c>
      <c r="C337" s="95">
        <f>SUM(A337:A337)</f>
        <v>0</v>
      </c>
      <c r="D337" s="95">
        <v>10094</v>
      </c>
      <c r="E337" s="95" t="s">
        <v>256</v>
      </c>
      <c r="F337" s="91" t="s">
        <v>85</v>
      </c>
      <c r="G337" s="95">
        <f>_xlfn.XLOOKUP(F337,'F U L L   S E T S  (-10%)'!T:T,'F U L L   S E T S  (-10%)'!L:L,0)+_xlfn.XLOOKUP(F337,'M A C R O S'!R:R,'M A C R O S'!K:K,0)</f>
        <v>0</v>
      </c>
      <c r="H337" s="95"/>
      <c r="I337" s="95"/>
      <c r="J337" s="90" t="s">
        <v>91</v>
      </c>
      <c r="K337" s="95">
        <f>_xlfn.XLOOKUP(J337,'F U L L   S E T S  (-10%)'!T:T,'F U L L   S E T S  (-10%)'!L:L,0)+_xlfn.XLOOKUP(J337,'M A C R O S'!R:R,'M A C R O S'!K:K,0)</f>
        <v>0</v>
      </c>
      <c r="L337" s="90" t="s">
        <v>87</v>
      </c>
      <c r="M337" s="95">
        <f>_xlfn.XLOOKUP(L337,'F U L L   S E T S  (-10%)'!T:T,'F U L L   S E T S  (-10%)'!L:L,0)+_xlfn.XLOOKUP(L337,'M A C R O S'!R:R,'M A C R O S'!K:K,0)</f>
        <v>0</v>
      </c>
    </row>
    <row r="338" spans="1:13" ht="16" x14ac:dyDescent="0.2">
      <c r="A338" s="161">
        <f>_xlfn.XLOOKUP(E338,'M A C R O S'!R:R,'M A C R O S'!L:L,0)</f>
        <v>0</v>
      </c>
      <c r="B338" s="161" t="str">
        <f t="shared" si="5"/>
        <v>UH.VM.00084-10134</v>
      </c>
      <c r="C338" s="161">
        <f>SUM(A338:A338)</f>
        <v>0</v>
      </c>
      <c r="D338" s="161">
        <v>10134</v>
      </c>
      <c r="E338" s="161" t="s">
        <v>171</v>
      </c>
      <c r="F338" s="91" t="s">
        <v>77</v>
      </c>
      <c r="G338" s="95">
        <f>_xlfn.XLOOKUP(F338,'F U L L   S E T S  (-10%)'!T:T,'F U L L   S E T S  (-10%)'!M:M,0)+_xlfn.XLOOKUP(F338,'M A C R O S'!R:R,'M A C R O S'!L:L,0)</f>
        <v>0</v>
      </c>
      <c r="H338" s="91" t="s">
        <v>81</v>
      </c>
      <c r="I338" s="95">
        <f>_xlfn.XLOOKUP(H338,'F U L L   S E T S  (-10%)'!T:T,'F U L L   S E T S  (-10%)'!M:M,0)+_xlfn.XLOOKUP(H338,'M A C R O S'!R:R,'M A C R O S'!L:L,0)</f>
        <v>0</v>
      </c>
      <c r="J338" s="95"/>
      <c r="K338" s="95"/>
      <c r="L338" s="91" t="s">
        <v>79</v>
      </c>
      <c r="M338" s="95">
        <f>_xlfn.XLOOKUP(L338,'F U L L   S E T S  (-10%)'!T:T,'F U L L   S E T S  (-10%)'!M:M,0)+_xlfn.XLOOKUP(L338,'M A C R O S'!R:R,'M A C R O S'!L:L,0)</f>
        <v>0</v>
      </c>
    </row>
    <row r="339" spans="1:13" ht="16" x14ac:dyDescent="0.2">
      <c r="A339" s="95">
        <f>_xlfn.XLOOKUP(E339,'M A C R O S'!R:R,'M A C R O S'!L:L,0)</f>
        <v>0</v>
      </c>
      <c r="B339" s="161" t="str">
        <f t="shared" si="5"/>
        <v>UH.VM.00085-10134</v>
      </c>
      <c r="C339" s="95">
        <f>SUM(A339:A339)</f>
        <v>0</v>
      </c>
      <c r="D339" s="95">
        <v>10134</v>
      </c>
      <c r="E339" s="95" t="s">
        <v>173</v>
      </c>
      <c r="F339" s="91" t="s">
        <v>77</v>
      </c>
      <c r="G339" s="95">
        <f>_xlfn.XLOOKUP(F339,'F U L L   S E T S  (-10%)'!T:T,'F U L L   S E T S  (-10%)'!M:M,0)+_xlfn.XLOOKUP(F339,'M A C R O S'!R:R,'M A C R O S'!L:L,0)</f>
        <v>0</v>
      </c>
      <c r="H339" s="95"/>
      <c r="I339" s="95"/>
      <c r="J339" s="91" t="s">
        <v>83</v>
      </c>
      <c r="K339" s="95">
        <f>_xlfn.XLOOKUP(J339,'F U L L   S E T S  (-10%)'!T:T,'F U L L   S E T S  (-10%)'!M:M,0)+_xlfn.XLOOKUP(J339,'M A C R O S'!R:R,'M A C R O S'!L:L,0)</f>
        <v>0</v>
      </c>
      <c r="L339" s="91" t="s">
        <v>79</v>
      </c>
      <c r="M339" s="95">
        <f>_xlfn.XLOOKUP(L339,'F U L L   S E T S  (-10%)'!T:T,'F U L L   S E T S  (-10%)'!M:M,0)+_xlfn.XLOOKUP(L339,'M A C R O S'!R:R,'M A C R O S'!L:L,0)</f>
        <v>0</v>
      </c>
    </row>
    <row r="340" spans="1:13" ht="16" x14ac:dyDescent="0.2">
      <c r="A340" s="95">
        <f>_xlfn.XLOOKUP(E340,'M A C R O S'!R:R,'M A C R O S'!L:L,0)</f>
        <v>0</v>
      </c>
      <c r="B340" s="161" t="str">
        <f t="shared" si="5"/>
        <v>UH.VM.00086-10134</v>
      </c>
      <c r="C340" s="95">
        <f>SUM(A340:A340)</f>
        <v>0</v>
      </c>
      <c r="D340" s="95">
        <v>10134</v>
      </c>
      <c r="E340" s="95" t="s">
        <v>175</v>
      </c>
      <c r="F340" s="91" t="s">
        <v>77</v>
      </c>
      <c r="G340" s="95">
        <f>_xlfn.XLOOKUP(F340,'F U L L   S E T S  (-10%)'!T:T,'F U L L   S E T S  (-10%)'!M:M,0)+_xlfn.XLOOKUP(F340,'M A C R O S'!R:R,'M A C R O S'!L:L,0)</f>
        <v>0</v>
      </c>
      <c r="H340" s="91" t="s">
        <v>81</v>
      </c>
      <c r="I340" s="95">
        <f>_xlfn.XLOOKUP(H340,'F U L L   S E T S  (-10%)'!T:T,'F U L L   S E T S  (-10%)'!M:M,0)+_xlfn.XLOOKUP(H340,'M A C R O S'!R:R,'M A C R O S'!L:L,0)</f>
        <v>0</v>
      </c>
      <c r="J340" s="95"/>
      <c r="K340" s="95"/>
      <c r="L340" s="91" t="s">
        <v>79</v>
      </c>
      <c r="M340" s="95">
        <f>_xlfn.XLOOKUP(L340,'F U L L   S E T S  (-10%)'!T:T,'F U L L   S E T S  (-10%)'!M:M,0)+_xlfn.XLOOKUP(L340,'M A C R O S'!R:R,'M A C R O S'!L:L,0)</f>
        <v>0</v>
      </c>
    </row>
    <row r="341" spans="1:13" ht="16" x14ac:dyDescent="0.2">
      <c r="A341" s="95">
        <f>_xlfn.XLOOKUP(E341,'M A C R O S'!R:R,'M A C R O S'!L:L,0)</f>
        <v>0</v>
      </c>
      <c r="B341" s="161" t="str">
        <f t="shared" si="5"/>
        <v>UH.VM.00087-10134</v>
      </c>
      <c r="C341" s="95">
        <f>SUM(A341:A341)</f>
        <v>0</v>
      </c>
      <c r="D341" s="95">
        <v>10134</v>
      </c>
      <c r="E341" s="95" t="s">
        <v>177</v>
      </c>
      <c r="F341" s="91" t="s">
        <v>77</v>
      </c>
      <c r="G341" s="95">
        <f>_xlfn.XLOOKUP(F341,'F U L L   S E T S  (-10%)'!T:T,'F U L L   S E T S  (-10%)'!M:M,0)+_xlfn.XLOOKUP(F341,'M A C R O S'!R:R,'M A C R O S'!L:L,0)</f>
        <v>0</v>
      </c>
      <c r="H341" s="91" t="s">
        <v>81</v>
      </c>
      <c r="I341" s="95">
        <f>_xlfn.XLOOKUP(H341,'F U L L   S E T S  (-10%)'!T:T,'F U L L   S E T S  (-10%)'!M:M,0)+_xlfn.XLOOKUP(H341,'M A C R O S'!R:R,'M A C R O S'!L:L,0)</f>
        <v>0</v>
      </c>
      <c r="J341" s="95"/>
      <c r="K341" s="95"/>
      <c r="L341" s="91" t="s">
        <v>79</v>
      </c>
      <c r="M341" s="95">
        <f>_xlfn.XLOOKUP(L341,'F U L L   S E T S  (-10%)'!T:T,'F U L L   S E T S  (-10%)'!M:M,0)+_xlfn.XLOOKUP(L341,'M A C R O S'!R:R,'M A C R O S'!L:L,0)</f>
        <v>0</v>
      </c>
    </row>
    <row r="342" spans="1:13" ht="16" x14ac:dyDescent="0.2">
      <c r="A342" s="95">
        <f>_xlfn.XLOOKUP(E342,'M A C R O S'!R:R,'M A C R O S'!L:L,0)</f>
        <v>0</v>
      </c>
      <c r="B342" s="161" t="str">
        <f t="shared" si="5"/>
        <v>UH.VM.00088-10134</v>
      </c>
      <c r="C342" s="95">
        <f>SUM(A342:A342)</f>
        <v>0</v>
      </c>
      <c r="D342" s="95">
        <v>10134</v>
      </c>
      <c r="E342" s="95" t="s">
        <v>179</v>
      </c>
      <c r="F342" s="91" t="s">
        <v>77</v>
      </c>
      <c r="G342" s="95">
        <f>_xlfn.XLOOKUP(F342,'F U L L   S E T S  (-10%)'!T:T,'F U L L   S E T S  (-10%)'!M:M,0)+_xlfn.XLOOKUP(F342,'M A C R O S'!R:R,'M A C R O S'!L:L,0)</f>
        <v>0</v>
      </c>
      <c r="H342" s="95"/>
      <c r="I342" s="95"/>
      <c r="J342" s="91" t="s">
        <v>83</v>
      </c>
      <c r="K342" s="95">
        <f>_xlfn.XLOOKUP(J342,'F U L L   S E T S  (-10%)'!T:T,'F U L L   S E T S  (-10%)'!M:M,0)+_xlfn.XLOOKUP(J342,'M A C R O S'!R:R,'M A C R O S'!L:L,0)</f>
        <v>0</v>
      </c>
      <c r="L342" s="91" t="s">
        <v>79</v>
      </c>
      <c r="M342" s="95">
        <f>_xlfn.XLOOKUP(L342,'F U L L   S E T S  (-10%)'!T:T,'F U L L   S E T S  (-10%)'!M:M,0)+_xlfn.XLOOKUP(L342,'M A C R O S'!R:R,'M A C R O S'!L:L,0)</f>
        <v>0</v>
      </c>
    </row>
    <row r="343" spans="1:13" ht="16" x14ac:dyDescent="0.2">
      <c r="A343" s="95">
        <f>_xlfn.XLOOKUP(E343,'M A C R O S'!R:R,'M A C R O S'!L:L,0)</f>
        <v>0</v>
      </c>
      <c r="B343" s="161" t="str">
        <f t="shared" si="5"/>
        <v>UH.VM.00089-10134</v>
      </c>
      <c r="C343" s="95">
        <f>SUM(A343:A343)</f>
        <v>0</v>
      </c>
      <c r="D343" s="95">
        <v>10134</v>
      </c>
      <c r="E343" s="95" t="s">
        <v>181</v>
      </c>
      <c r="F343" s="91" t="s">
        <v>77</v>
      </c>
      <c r="G343" s="95">
        <f>_xlfn.XLOOKUP(F343,'F U L L   S E T S  (-10%)'!T:T,'F U L L   S E T S  (-10%)'!M:M,0)+_xlfn.XLOOKUP(F343,'M A C R O S'!R:R,'M A C R O S'!L:L,0)</f>
        <v>0</v>
      </c>
      <c r="H343" s="95"/>
      <c r="I343" s="95"/>
      <c r="J343" s="91" t="s">
        <v>83</v>
      </c>
      <c r="K343" s="95">
        <f>_xlfn.XLOOKUP(J343,'F U L L   S E T S  (-10%)'!T:T,'F U L L   S E T S  (-10%)'!M:M,0)+_xlfn.XLOOKUP(J343,'M A C R O S'!R:R,'M A C R O S'!L:L,0)</f>
        <v>0</v>
      </c>
      <c r="L343" s="91" t="s">
        <v>79</v>
      </c>
      <c r="M343" s="95">
        <f>_xlfn.XLOOKUP(L343,'F U L L   S E T S  (-10%)'!T:T,'F U L L   S E T S  (-10%)'!M:M,0)+_xlfn.XLOOKUP(L343,'M A C R O S'!R:R,'M A C R O S'!L:L,0)</f>
        <v>0</v>
      </c>
    </row>
    <row r="344" spans="1:13" ht="16" x14ac:dyDescent="0.2">
      <c r="A344" s="95">
        <f>_xlfn.XLOOKUP(E344,'M A C R O S'!R:R,'M A C R O S'!L:L,0)</f>
        <v>0</v>
      </c>
      <c r="B344" s="161" t="str">
        <f t="shared" si="5"/>
        <v>UH.VM.00090-10134</v>
      </c>
      <c r="C344" s="95">
        <f>SUM(A344:A344)</f>
        <v>0</v>
      </c>
      <c r="D344" s="95">
        <v>10134</v>
      </c>
      <c r="E344" s="95" t="s">
        <v>183</v>
      </c>
      <c r="F344" s="91" t="s">
        <v>77</v>
      </c>
      <c r="G344" s="95">
        <f>_xlfn.XLOOKUP(F344,'F U L L   S E T S  (-10%)'!T:T,'F U L L   S E T S  (-10%)'!M:M,0)+_xlfn.XLOOKUP(F344,'M A C R O S'!R:R,'M A C R O S'!L:L,0)</f>
        <v>0</v>
      </c>
      <c r="H344" s="91" t="s">
        <v>81</v>
      </c>
      <c r="I344" s="95">
        <f>_xlfn.XLOOKUP(H344,'F U L L   S E T S  (-10%)'!T:T,'F U L L   S E T S  (-10%)'!M:M,0)+_xlfn.XLOOKUP(H344,'M A C R O S'!R:R,'M A C R O S'!L:L,0)</f>
        <v>0</v>
      </c>
      <c r="J344" s="95"/>
      <c r="K344" s="95"/>
      <c r="L344" s="91" t="s">
        <v>79</v>
      </c>
      <c r="M344" s="95">
        <f>_xlfn.XLOOKUP(L344,'F U L L   S E T S  (-10%)'!T:T,'F U L L   S E T S  (-10%)'!M:M,0)+_xlfn.XLOOKUP(L344,'M A C R O S'!R:R,'M A C R O S'!L:L,0)</f>
        <v>0</v>
      </c>
    </row>
    <row r="345" spans="1:13" ht="16" x14ac:dyDescent="0.2">
      <c r="A345" s="95">
        <f>_xlfn.XLOOKUP(E345,'M A C R O S'!R:R,'M A C R O S'!L:L,0)</f>
        <v>0</v>
      </c>
      <c r="B345" s="161" t="str">
        <f t="shared" si="5"/>
        <v>UH.VM.00091-10134</v>
      </c>
      <c r="C345" s="95">
        <f>SUM(A345:A345)</f>
        <v>0</v>
      </c>
      <c r="D345" s="95">
        <v>10134</v>
      </c>
      <c r="E345" s="95" t="s">
        <v>185</v>
      </c>
      <c r="F345" s="91" t="s">
        <v>77</v>
      </c>
      <c r="G345" s="95">
        <f>_xlfn.XLOOKUP(F345,'F U L L   S E T S  (-10%)'!T:T,'F U L L   S E T S  (-10%)'!M:M,0)+_xlfn.XLOOKUP(F345,'M A C R O S'!R:R,'M A C R O S'!L:L,0)</f>
        <v>0</v>
      </c>
      <c r="H345" s="91" t="s">
        <v>81</v>
      </c>
      <c r="I345" s="95">
        <f>_xlfn.XLOOKUP(H345,'F U L L   S E T S  (-10%)'!T:T,'F U L L   S E T S  (-10%)'!M:M,0)+_xlfn.XLOOKUP(H345,'M A C R O S'!R:R,'M A C R O S'!L:L,0)</f>
        <v>0</v>
      </c>
      <c r="J345" s="95"/>
      <c r="K345" s="95"/>
      <c r="L345" s="91" t="s">
        <v>79</v>
      </c>
      <c r="M345" s="95">
        <f>_xlfn.XLOOKUP(L345,'F U L L   S E T S  (-10%)'!T:T,'F U L L   S E T S  (-10%)'!M:M,0)+_xlfn.XLOOKUP(L345,'M A C R O S'!R:R,'M A C R O S'!L:L,0)</f>
        <v>0</v>
      </c>
    </row>
    <row r="346" spans="1:13" ht="16" x14ac:dyDescent="0.2">
      <c r="A346" s="95">
        <f>_xlfn.XLOOKUP(E346,'M A C R O S'!R:R,'M A C R O S'!L:L,0)</f>
        <v>0</v>
      </c>
      <c r="B346" s="161" t="str">
        <f t="shared" si="5"/>
        <v>UH.VM.00092-10134</v>
      </c>
      <c r="C346" s="95">
        <f>SUM(A346:A346)</f>
        <v>0</v>
      </c>
      <c r="D346" s="95">
        <v>10134</v>
      </c>
      <c r="E346" s="95" t="s">
        <v>187</v>
      </c>
      <c r="F346" s="91" t="s">
        <v>77</v>
      </c>
      <c r="G346" s="95">
        <f>_xlfn.XLOOKUP(F346,'F U L L   S E T S  (-10%)'!T:T,'F U L L   S E T S  (-10%)'!M:M,0)+_xlfn.XLOOKUP(F346,'M A C R O S'!R:R,'M A C R O S'!L:L,0)</f>
        <v>0</v>
      </c>
      <c r="H346" s="95"/>
      <c r="I346" s="95"/>
      <c r="J346" s="91" t="s">
        <v>83</v>
      </c>
      <c r="K346" s="95">
        <f>_xlfn.XLOOKUP(J346,'F U L L   S E T S  (-10%)'!T:T,'F U L L   S E T S  (-10%)'!M:M,0)+_xlfn.XLOOKUP(J346,'M A C R O S'!R:R,'M A C R O S'!L:L,0)</f>
        <v>0</v>
      </c>
      <c r="L346" s="91" t="s">
        <v>79</v>
      </c>
      <c r="M346" s="95">
        <f>_xlfn.XLOOKUP(L346,'F U L L   S E T S  (-10%)'!T:T,'F U L L   S E T S  (-10%)'!M:M,0)+_xlfn.XLOOKUP(L346,'M A C R O S'!R:R,'M A C R O S'!L:L,0)</f>
        <v>0</v>
      </c>
    </row>
    <row r="347" spans="1:13" ht="16" x14ac:dyDescent="0.2">
      <c r="A347" s="95">
        <f>_xlfn.XLOOKUP(E347,'M A C R O S'!R:R,'M A C R O S'!L:L,0)</f>
        <v>0</v>
      </c>
      <c r="B347" s="161" t="str">
        <f t="shared" si="5"/>
        <v>UH.VM.00093-10134</v>
      </c>
      <c r="C347" s="95">
        <f>SUM(A347:A347)</f>
        <v>0</v>
      </c>
      <c r="D347" s="95">
        <v>10134</v>
      </c>
      <c r="E347" s="95" t="s">
        <v>189</v>
      </c>
      <c r="F347" s="91" t="s">
        <v>77</v>
      </c>
      <c r="G347" s="95">
        <f>_xlfn.XLOOKUP(F347,'F U L L   S E T S  (-10%)'!T:T,'F U L L   S E T S  (-10%)'!M:M,0)+_xlfn.XLOOKUP(F347,'M A C R O S'!R:R,'M A C R O S'!L:L,0)</f>
        <v>0</v>
      </c>
      <c r="H347" s="91" t="s">
        <v>81</v>
      </c>
      <c r="I347" s="95">
        <f>_xlfn.XLOOKUP(H347,'F U L L   S E T S  (-10%)'!T:T,'F U L L   S E T S  (-10%)'!M:M,0)+_xlfn.XLOOKUP(H347,'M A C R O S'!R:R,'M A C R O S'!L:L,0)</f>
        <v>0</v>
      </c>
      <c r="J347" s="95"/>
      <c r="K347" s="95"/>
      <c r="L347" s="91" t="s">
        <v>79</v>
      </c>
      <c r="M347" s="95">
        <f>_xlfn.XLOOKUP(L347,'F U L L   S E T S  (-10%)'!T:T,'F U L L   S E T S  (-10%)'!M:M,0)+_xlfn.XLOOKUP(L347,'M A C R O S'!R:R,'M A C R O S'!L:L,0)</f>
        <v>0</v>
      </c>
    </row>
    <row r="348" spans="1:13" ht="16" x14ac:dyDescent="0.2">
      <c r="A348" s="95">
        <f>_xlfn.XLOOKUP(E348,'M A C R O S'!R:R,'M A C R O S'!L:L,0)</f>
        <v>0</v>
      </c>
      <c r="B348" s="161" t="str">
        <f t="shared" si="5"/>
        <v>UH.VM.00094-10134</v>
      </c>
      <c r="C348" s="95">
        <f>SUM(A348:A348)</f>
        <v>0</v>
      </c>
      <c r="D348" s="95">
        <v>10134</v>
      </c>
      <c r="E348" s="95" t="s">
        <v>191</v>
      </c>
      <c r="F348" s="91" t="s">
        <v>77</v>
      </c>
      <c r="G348" s="95">
        <f>_xlfn.XLOOKUP(F348,'F U L L   S E T S  (-10%)'!T:T,'F U L L   S E T S  (-10%)'!M:M,0)+_xlfn.XLOOKUP(F348,'M A C R O S'!R:R,'M A C R O S'!L:L,0)</f>
        <v>0</v>
      </c>
      <c r="H348" s="91" t="s">
        <v>81</v>
      </c>
      <c r="I348" s="95">
        <f>_xlfn.XLOOKUP(H348,'F U L L   S E T S  (-10%)'!T:T,'F U L L   S E T S  (-10%)'!M:M,0)+_xlfn.XLOOKUP(H348,'M A C R O S'!R:R,'M A C R O S'!L:L,0)</f>
        <v>0</v>
      </c>
      <c r="J348" s="95"/>
      <c r="K348" s="95"/>
      <c r="L348" s="91" t="s">
        <v>79</v>
      </c>
      <c r="M348" s="95">
        <f>_xlfn.XLOOKUP(L348,'F U L L   S E T S  (-10%)'!T:T,'F U L L   S E T S  (-10%)'!M:M,0)+_xlfn.XLOOKUP(L348,'M A C R O S'!R:R,'M A C R O S'!L:L,0)</f>
        <v>0</v>
      </c>
    </row>
    <row r="349" spans="1:13" ht="16" x14ac:dyDescent="0.2">
      <c r="A349" s="95">
        <f>_xlfn.XLOOKUP(E349,'M A C R O S'!R:R,'M A C R O S'!L:L,0)</f>
        <v>0</v>
      </c>
      <c r="B349" s="161" t="str">
        <f t="shared" si="5"/>
        <v>UH.VM.00095-10134</v>
      </c>
      <c r="C349" s="95">
        <f>SUM(A349:A349)</f>
        <v>0</v>
      </c>
      <c r="D349" s="95">
        <v>10134</v>
      </c>
      <c r="E349" s="95" t="s">
        <v>193</v>
      </c>
      <c r="F349" s="91" t="s">
        <v>77</v>
      </c>
      <c r="G349" s="95">
        <f>_xlfn.XLOOKUP(F349,'F U L L   S E T S  (-10%)'!T:T,'F U L L   S E T S  (-10%)'!M:M,0)+_xlfn.XLOOKUP(F349,'M A C R O S'!R:R,'M A C R O S'!L:L,0)</f>
        <v>0</v>
      </c>
      <c r="H349" s="91" t="s">
        <v>81</v>
      </c>
      <c r="I349" s="95">
        <f>_xlfn.XLOOKUP(H349,'F U L L   S E T S  (-10%)'!T:T,'F U L L   S E T S  (-10%)'!M:M,0)+_xlfn.XLOOKUP(H349,'M A C R O S'!R:R,'M A C R O S'!L:L,0)</f>
        <v>0</v>
      </c>
      <c r="J349" s="95"/>
      <c r="K349" s="95"/>
      <c r="L349" s="91" t="s">
        <v>79</v>
      </c>
      <c r="M349" s="95">
        <f>_xlfn.XLOOKUP(L349,'F U L L   S E T S  (-10%)'!T:T,'F U L L   S E T S  (-10%)'!M:M,0)+_xlfn.XLOOKUP(L349,'M A C R O S'!R:R,'M A C R O S'!L:L,0)</f>
        <v>0</v>
      </c>
    </row>
    <row r="350" spans="1:13" ht="16" x14ac:dyDescent="0.2">
      <c r="A350" s="95">
        <f>_xlfn.XLOOKUP(E350,'M A C R O S'!R:R,'M A C R O S'!L:L,0)</f>
        <v>0</v>
      </c>
      <c r="B350" s="161" t="str">
        <f t="shared" si="5"/>
        <v>UH.VM.00096-10134</v>
      </c>
      <c r="C350" s="95">
        <f>SUM(A350:A350)</f>
        <v>0</v>
      </c>
      <c r="D350" s="95">
        <v>10134</v>
      </c>
      <c r="E350" s="95" t="s">
        <v>195</v>
      </c>
      <c r="F350" s="91" t="s">
        <v>77</v>
      </c>
      <c r="G350" s="95">
        <f>_xlfn.XLOOKUP(F350,'F U L L   S E T S  (-10%)'!T:T,'F U L L   S E T S  (-10%)'!M:M,0)+_xlfn.XLOOKUP(F350,'M A C R O S'!R:R,'M A C R O S'!L:L,0)</f>
        <v>0</v>
      </c>
      <c r="H350" s="91" t="s">
        <v>81</v>
      </c>
      <c r="I350" s="95">
        <f>_xlfn.XLOOKUP(H350,'F U L L   S E T S  (-10%)'!T:T,'F U L L   S E T S  (-10%)'!M:M,0)+_xlfn.XLOOKUP(H350,'M A C R O S'!R:R,'M A C R O S'!L:L,0)</f>
        <v>0</v>
      </c>
      <c r="J350" s="95"/>
      <c r="K350" s="95"/>
      <c r="L350" s="91" t="s">
        <v>79</v>
      </c>
      <c r="M350" s="95">
        <f>_xlfn.XLOOKUP(L350,'F U L L   S E T S  (-10%)'!T:T,'F U L L   S E T S  (-10%)'!M:M,0)+_xlfn.XLOOKUP(L350,'M A C R O S'!R:R,'M A C R O S'!L:L,0)</f>
        <v>0</v>
      </c>
    </row>
    <row r="351" spans="1:13" ht="16" x14ac:dyDescent="0.2">
      <c r="A351" s="95">
        <f>_xlfn.XLOOKUP(E351,'M A C R O S'!R:R,'M A C R O S'!L:L,0)</f>
        <v>0</v>
      </c>
      <c r="B351" s="161" t="str">
        <f t="shared" si="5"/>
        <v>UH.VM.00097-10134</v>
      </c>
      <c r="C351" s="95">
        <f>SUM(A351:A351)</f>
        <v>0</v>
      </c>
      <c r="D351" s="95">
        <v>10134</v>
      </c>
      <c r="E351" s="95" t="s">
        <v>197</v>
      </c>
      <c r="F351" s="91" t="s">
        <v>77</v>
      </c>
      <c r="G351" s="95">
        <f>_xlfn.XLOOKUP(F351,'F U L L   S E T S  (-10%)'!T:T,'F U L L   S E T S  (-10%)'!M:M,0)+_xlfn.XLOOKUP(F351,'M A C R O S'!R:R,'M A C R O S'!L:L,0)</f>
        <v>0</v>
      </c>
      <c r="H351" s="95"/>
      <c r="I351" s="95"/>
      <c r="J351" s="91" t="s">
        <v>83</v>
      </c>
      <c r="K351" s="95">
        <f>_xlfn.XLOOKUP(J351,'F U L L   S E T S  (-10%)'!T:T,'F U L L   S E T S  (-10%)'!M:M,0)+_xlfn.XLOOKUP(J351,'M A C R O S'!R:R,'M A C R O S'!L:L,0)</f>
        <v>0</v>
      </c>
      <c r="L351" s="91" t="s">
        <v>79</v>
      </c>
      <c r="M351" s="95">
        <f>_xlfn.XLOOKUP(L351,'F U L L   S E T S  (-10%)'!T:T,'F U L L   S E T S  (-10%)'!M:M,0)+_xlfn.XLOOKUP(L351,'M A C R O S'!R:R,'M A C R O S'!L:L,0)</f>
        <v>0</v>
      </c>
    </row>
    <row r="352" spans="1:13" ht="16" x14ac:dyDescent="0.2">
      <c r="A352" s="95">
        <f>_xlfn.XLOOKUP(E352,'M A C R O S'!R:R,'M A C R O S'!L:L,0)</f>
        <v>0</v>
      </c>
      <c r="B352" s="161" t="str">
        <f t="shared" si="5"/>
        <v>UH.VM.00098-10134</v>
      </c>
      <c r="C352" s="95">
        <f>SUM(A352:A352)</f>
        <v>0</v>
      </c>
      <c r="D352" s="95">
        <v>10134</v>
      </c>
      <c r="E352" s="95" t="s">
        <v>199</v>
      </c>
      <c r="F352" s="91" t="s">
        <v>77</v>
      </c>
      <c r="G352" s="95">
        <f>_xlfn.XLOOKUP(F352,'F U L L   S E T S  (-10%)'!T:T,'F U L L   S E T S  (-10%)'!M:M,0)+_xlfn.XLOOKUP(F352,'M A C R O S'!R:R,'M A C R O S'!L:L,0)</f>
        <v>0</v>
      </c>
      <c r="H352" s="95"/>
      <c r="I352" s="95"/>
      <c r="J352" s="91" t="s">
        <v>83</v>
      </c>
      <c r="K352" s="95">
        <f>_xlfn.XLOOKUP(J352,'F U L L   S E T S  (-10%)'!T:T,'F U L L   S E T S  (-10%)'!M:M,0)+_xlfn.XLOOKUP(J352,'M A C R O S'!R:R,'M A C R O S'!L:L,0)</f>
        <v>0</v>
      </c>
      <c r="L352" s="91" t="s">
        <v>79</v>
      </c>
      <c r="M352" s="95">
        <f>_xlfn.XLOOKUP(L352,'F U L L   S E T S  (-10%)'!T:T,'F U L L   S E T S  (-10%)'!M:M,0)+_xlfn.XLOOKUP(L352,'M A C R O S'!R:R,'M A C R O S'!L:L,0)</f>
        <v>0</v>
      </c>
    </row>
    <row r="353" spans="1:13" ht="16" x14ac:dyDescent="0.2">
      <c r="A353" s="95">
        <f>_xlfn.XLOOKUP(E353,'M A C R O S'!R:R,'M A C R O S'!L:L,0)</f>
        <v>0</v>
      </c>
      <c r="B353" s="161" t="str">
        <f t="shared" si="5"/>
        <v>UH.VM.00099-10134</v>
      </c>
      <c r="C353" s="95">
        <f>SUM(A353:A353)</f>
        <v>0</v>
      </c>
      <c r="D353" s="95">
        <v>10134</v>
      </c>
      <c r="E353" s="95" t="s">
        <v>201</v>
      </c>
      <c r="F353" s="91" t="s">
        <v>77</v>
      </c>
      <c r="G353" s="95">
        <f>_xlfn.XLOOKUP(F353,'F U L L   S E T S  (-10%)'!T:T,'F U L L   S E T S  (-10%)'!M:M,0)+_xlfn.XLOOKUP(F353,'M A C R O S'!R:R,'M A C R O S'!L:L,0)</f>
        <v>0</v>
      </c>
      <c r="H353" s="91" t="s">
        <v>81</v>
      </c>
      <c r="I353" s="95">
        <f>_xlfn.XLOOKUP(H353,'F U L L   S E T S  (-10%)'!T:T,'F U L L   S E T S  (-10%)'!M:M,0)+_xlfn.XLOOKUP(H353,'M A C R O S'!R:R,'M A C R O S'!L:L,0)</f>
        <v>0</v>
      </c>
      <c r="J353" s="95"/>
      <c r="K353" s="95"/>
      <c r="L353" s="91" t="s">
        <v>79</v>
      </c>
      <c r="M353" s="95">
        <f>_xlfn.XLOOKUP(L353,'F U L L   S E T S  (-10%)'!T:T,'F U L L   S E T S  (-10%)'!M:M,0)+_xlfn.XLOOKUP(L353,'M A C R O S'!R:R,'M A C R O S'!L:L,0)</f>
        <v>0</v>
      </c>
    </row>
    <row r="354" spans="1:13" ht="16" x14ac:dyDescent="0.2">
      <c r="A354" s="95">
        <f>_xlfn.XLOOKUP(E354,'M A C R O S'!R:R,'M A C R O S'!L:L,0)</f>
        <v>0</v>
      </c>
      <c r="B354" s="161" t="str">
        <f t="shared" si="5"/>
        <v>UH.VM.00100-10134</v>
      </c>
      <c r="C354" s="95">
        <f>SUM(A354:A354)</f>
        <v>0</v>
      </c>
      <c r="D354" s="95">
        <v>10134</v>
      </c>
      <c r="E354" s="95" t="s">
        <v>203</v>
      </c>
      <c r="F354" s="91" t="s">
        <v>77</v>
      </c>
      <c r="G354" s="95">
        <f>_xlfn.XLOOKUP(F354,'F U L L   S E T S  (-10%)'!T:T,'F U L L   S E T S  (-10%)'!M:M,0)+_xlfn.XLOOKUP(F354,'M A C R O S'!R:R,'M A C R O S'!L:L,0)</f>
        <v>0</v>
      </c>
      <c r="H354" s="91" t="s">
        <v>81</v>
      </c>
      <c r="I354" s="95">
        <f>_xlfn.XLOOKUP(H354,'F U L L   S E T S  (-10%)'!T:T,'F U L L   S E T S  (-10%)'!M:M,0)+_xlfn.XLOOKUP(H354,'M A C R O S'!R:R,'M A C R O S'!L:L,0)</f>
        <v>0</v>
      </c>
      <c r="J354" s="95"/>
      <c r="K354" s="95"/>
      <c r="L354" s="91" t="s">
        <v>79</v>
      </c>
      <c r="M354" s="95">
        <f>_xlfn.XLOOKUP(L354,'F U L L   S E T S  (-10%)'!T:T,'F U L L   S E T S  (-10%)'!M:M,0)+_xlfn.XLOOKUP(L354,'M A C R O S'!R:R,'M A C R O S'!L:L,0)</f>
        <v>0</v>
      </c>
    </row>
    <row r="355" spans="1:13" ht="16" x14ac:dyDescent="0.2">
      <c r="A355" s="95">
        <f>_xlfn.XLOOKUP(E355,'M A C R O S'!R:R,'M A C R O S'!L:L,0)</f>
        <v>0</v>
      </c>
      <c r="B355" s="161" t="str">
        <f t="shared" si="5"/>
        <v>UH.VM.00101-10134</v>
      </c>
      <c r="C355" s="95">
        <f>SUM(A355:A355)</f>
        <v>0</v>
      </c>
      <c r="D355" s="95">
        <v>10134</v>
      </c>
      <c r="E355" s="95" t="s">
        <v>205</v>
      </c>
      <c r="F355" s="91" t="s">
        <v>77</v>
      </c>
      <c r="G355" s="95">
        <f>_xlfn.XLOOKUP(F355,'F U L L   S E T S  (-10%)'!T:T,'F U L L   S E T S  (-10%)'!M:M,0)+_xlfn.XLOOKUP(F355,'M A C R O S'!R:R,'M A C R O S'!L:L,0)</f>
        <v>0</v>
      </c>
      <c r="H355" s="95"/>
      <c r="I355" s="95"/>
      <c r="J355" s="91" t="s">
        <v>83</v>
      </c>
      <c r="K355" s="95">
        <f>_xlfn.XLOOKUP(J355,'F U L L   S E T S  (-10%)'!T:T,'F U L L   S E T S  (-10%)'!M:M,0)+_xlfn.XLOOKUP(J355,'M A C R O S'!R:R,'M A C R O S'!L:L,0)</f>
        <v>0</v>
      </c>
      <c r="L355" s="91" t="s">
        <v>79</v>
      </c>
      <c r="M355" s="95">
        <f>_xlfn.XLOOKUP(L355,'F U L L   S E T S  (-10%)'!T:T,'F U L L   S E T S  (-10%)'!M:M,0)+_xlfn.XLOOKUP(L355,'M A C R O S'!R:R,'M A C R O S'!L:L,0)</f>
        <v>0</v>
      </c>
    </row>
    <row r="356" spans="1:13" ht="16" x14ac:dyDescent="0.2">
      <c r="A356" s="95">
        <f>_xlfn.XLOOKUP(E356,'M A C R O S'!R:R,'M A C R O S'!L:L,0)</f>
        <v>0</v>
      </c>
      <c r="B356" s="161" t="str">
        <f t="shared" si="5"/>
        <v>UH.VM.00102-10134</v>
      </c>
      <c r="C356" s="95">
        <f>SUM(A356:A356)</f>
        <v>0</v>
      </c>
      <c r="D356" s="95">
        <v>10134</v>
      </c>
      <c r="E356" s="95" t="s">
        <v>207</v>
      </c>
      <c r="F356" s="91" t="s">
        <v>77</v>
      </c>
      <c r="G356" s="95">
        <f>_xlfn.XLOOKUP(F356,'F U L L   S E T S  (-10%)'!T:T,'F U L L   S E T S  (-10%)'!M:M,0)+_xlfn.XLOOKUP(F356,'M A C R O S'!R:R,'M A C R O S'!L:L,0)</f>
        <v>0</v>
      </c>
      <c r="H356" s="95"/>
      <c r="I356" s="95"/>
      <c r="J356" s="91" t="s">
        <v>83</v>
      </c>
      <c r="K356" s="95">
        <f>_xlfn.XLOOKUP(J356,'F U L L   S E T S  (-10%)'!T:T,'F U L L   S E T S  (-10%)'!M:M,0)+_xlfn.XLOOKUP(J356,'M A C R O S'!R:R,'M A C R O S'!L:L,0)</f>
        <v>0</v>
      </c>
      <c r="L356" s="91" t="s">
        <v>79</v>
      </c>
      <c r="M356" s="95">
        <f>_xlfn.XLOOKUP(L356,'F U L L   S E T S  (-10%)'!T:T,'F U L L   S E T S  (-10%)'!M:M,0)+_xlfn.XLOOKUP(L356,'M A C R O S'!R:R,'M A C R O S'!L:L,0)</f>
        <v>0</v>
      </c>
    </row>
    <row r="357" spans="1:13" ht="16" x14ac:dyDescent="0.2">
      <c r="A357" s="95">
        <f>_xlfn.XLOOKUP(E357,'M A C R O S'!R:R,'M A C R O S'!L:L,0)</f>
        <v>0</v>
      </c>
      <c r="B357" s="161" t="str">
        <f t="shared" si="5"/>
        <v>UH.VM.00103-10134</v>
      </c>
      <c r="C357" s="95">
        <f>SUM(A357:A357)</f>
        <v>0</v>
      </c>
      <c r="D357" s="95">
        <v>10134</v>
      </c>
      <c r="E357" s="95" t="s">
        <v>209</v>
      </c>
      <c r="F357" s="91" t="s">
        <v>77</v>
      </c>
      <c r="G357" s="95">
        <f>_xlfn.XLOOKUP(F357,'F U L L   S E T S  (-10%)'!T:T,'F U L L   S E T S  (-10%)'!M:M,0)+_xlfn.XLOOKUP(F357,'M A C R O S'!R:R,'M A C R O S'!L:L,0)</f>
        <v>0</v>
      </c>
      <c r="H357" s="91" t="s">
        <v>81</v>
      </c>
      <c r="I357" s="95">
        <f>_xlfn.XLOOKUP(H357,'F U L L   S E T S  (-10%)'!T:T,'F U L L   S E T S  (-10%)'!M:M,0)+_xlfn.XLOOKUP(H357,'M A C R O S'!R:R,'M A C R O S'!L:L,0)</f>
        <v>0</v>
      </c>
      <c r="J357" s="95"/>
      <c r="K357" s="95"/>
      <c r="L357" s="91" t="s">
        <v>79</v>
      </c>
      <c r="M357" s="95">
        <f>_xlfn.XLOOKUP(L357,'F U L L   S E T S  (-10%)'!T:T,'F U L L   S E T S  (-10%)'!M:M,0)+_xlfn.XLOOKUP(L357,'M A C R O S'!R:R,'M A C R O S'!L:L,0)</f>
        <v>0</v>
      </c>
    </row>
    <row r="358" spans="1:13" ht="16" x14ac:dyDescent="0.2">
      <c r="A358" s="95">
        <f>_xlfn.XLOOKUP(E358,'M A C R O S'!R:R,'M A C R O S'!L:L,0)</f>
        <v>0</v>
      </c>
      <c r="B358" s="161" t="str">
        <f t="shared" si="5"/>
        <v>UH.VM.00104-10134</v>
      </c>
      <c r="C358" s="95">
        <f>SUM(A358:A358)</f>
        <v>0</v>
      </c>
      <c r="D358" s="95">
        <v>10134</v>
      </c>
      <c r="E358" s="95" t="s">
        <v>211</v>
      </c>
      <c r="F358" s="91" t="s">
        <v>77</v>
      </c>
      <c r="G358" s="95">
        <f>_xlfn.XLOOKUP(F358,'F U L L   S E T S  (-10%)'!T:T,'F U L L   S E T S  (-10%)'!M:M,0)+_xlfn.XLOOKUP(F358,'M A C R O S'!R:R,'M A C R O S'!L:L,0)</f>
        <v>0</v>
      </c>
      <c r="H358" s="95"/>
      <c r="I358" s="95"/>
      <c r="J358" s="91" t="s">
        <v>83</v>
      </c>
      <c r="K358" s="95">
        <f>_xlfn.XLOOKUP(J358,'F U L L   S E T S  (-10%)'!T:T,'F U L L   S E T S  (-10%)'!M:M,0)+_xlfn.XLOOKUP(J358,'M A C R O S'!R:R,'M A C R O S'!L:L,0)</f>
        <v>0</v>
      </c>
      <c r="L358" s="91" t="s">
        <v>79</v>
      </c>
      <c r="M358" s="95">
        <f>_xlfn.XLOOKUP(L358,'F U L L   S E T S  (-10%)'!T:T,'F U L L   S E T S  (-10%)'!M:M,0)+_xlfn.XLOOKUP(L358,'M A C R O S'!R:R,'M A C R O S'!L:L,0)</f>
        <v>0</v>
      </c>
    </row>
    <row r="359" spans="1:13" ht="16" x14ac:dyDescent="0.2">
      <c r="A359" s="161">
        <f>_xlfn.XLOOKUP(E359,'M A C R O S'!R:R,'M A C R O S'!L:L,0)</f>
        <v>0</v>
      </c>
      <c r="B359" s="161" t="str">
        <f t="shared" si="5"/>
        <v>UH.VM.00063-10095</v>
      </c>
      <c r="C359" s="161">
        <f>SUM(A359:A359)</f>
        <v>0</v>
      </c>
      <c r="D359" s="161">
        <v>10095</v>
      </c>
      <c r="E359" s="161" t="s">
        <v>216</v>
      </c>
      <c r="F359" s="91" t="s">
        <v>85</v>
      </c>
      <c r="G359" s="95">
        <f>_xlfn.XLOOKUP(F359,'F U L L   S E T S  (-10%)'!T:T,'F U L L   S E T S  (-10%)'!M:M,0)+_xlfn.XLOOKUP(F359,'M A C R O S'!R:R,'M A C R O S'!L:L,0)</f>
        <v>0</v>
      </c>
      <c r="H359" s="91" t="s">
        <v>89</v>
      </c>
      <c r="I359" s="95">
        <f>_xlfn.XLOOKUP(H359,'F U L L   S E T S  (-10%)'!T:T,'F U L L   S E T S  (-10%)'!M:M,0)+_xlfn.XLOOKUP(H359,'M A C R O S'!R:R,'M A C R O S'!L:L,0)</f>
        <v>0</v>
      </c>
      <c r="J359" s="95"/>
      <c r="K359" s="95"/>
      <c r="L359" s="90" t="s">
        <v>87</v>
      </c>
      <c r="M359" s="95">
        <f>_xlfn.XLOOKUP(L359,'F U L L   S E T S  (-10%)'!T:T,'F U L L   S E T S  (-10%)'!M:M,0)+_xlfn.XLOOKUP(L359,'M A C R O S'!R:R,'M A C R O S'!L:L,0)</f>
        <v>0</v>
      </c>
    </row>
    <row r="360" spans="1:13" ht="16" x14ac:dyDescent="0.2">
      <c r="A360" s="95">
        <f>_xlfn.XLOOKUP(E360,'M A C R O S'!R:R,'M A C R O S'!L:L,0)</f>
        <v>0</v>
      </c>
      <c r="B360" s="161" t="str">
        <f t="shared" si="5"/>
        <v>UH.VM.00064-10095</v>
      </c>
      <c r="C360" s="95">
        <f>SUM(A360:A360)</f>
        <v>0</v>
      </c>
      <c r="D360" s="95">
        <v>10095</v>
      </c>
      <c r="E360" s="95" t="s">
        <v>218</v>
      </c>
      <c r="F360" s="91" t="s">
        <v>85</v>
      </c>
      <c r="G360" s="95">
        <f>_xlfn.XLOOKUP(F360,'F U L L   S E T S  (-10%)'!T:T,'F U L L   S E T S  (-10%)'!M:M,0)+_xlfn.XLOOKUP(F360,'M A C R O S'!R:R,'M A C R O S'!L:L,0)</f>
        <v>0</v>
      </c>
      <c r="H360" s="95"/>
      <c r="I360" s="95"/>
      <c r="J360" s="90" t="s">
        <v>91</v>
      </c>
      <c r="K360" s="95">
        <f>_xlfn.XLOOKUP(J360,'F U L L   S E T S  (-10%)'!T:T,'F U L L   S E T S  (-10%)'!M:M,0)+_xlfn.XLOOKUP(J360,'M A C R O S'!R:R,'M A C R O S'!L:L,0)</f>
        <v>0</v>
      </c>
      <c r="L360" s="90" t="s">
        <v>87</v>
      </c>
      <c r="M360" s="95">
        <f>_xlfn.XLOOKUP(L360,'F U L L   S E T S  (-10%)'!T:T,'F U L L   S E T S  (-10%)'!M:M,0)+_xlfn.XLOOKUP(L360,'M A C R O S'!R:R,'M A C R O S'!L:L,0)</f>
        <v>0</v>
      </c>
    </row>
    <row r="361" spans="1:13" ht="16" x14ac:dyDescent="0.2">
      <c r="A361" s="95">
        <f>_xlfn.XLOOKUP(E361,'M A C R O S'!R:R,'M A C R O S'!L:L,0)</f>
        <v>0</v>
      </c>
      <c r="B361" s="161" t="str">
        <f t="shared" si="5"/>
        <v>UH.VM.00065-10095</v>
      </c>
      <c r="C361" s="95">
        <f>SUM(A361:A361)</f>
        <v>0</v>
      </c>
      <c r="D361" s="95">
        <v>10095</v>
      </c>
      <c r="E361" s="95" t="s">
        <v>220</v>
      </c>
      <c r="F361" s="91" t="s">
        <v>85</v>
      </c>
      <c r="G361" s="95">
        <f>_xlfn.XLOOKUP(F361,'F U L L   S E T S  (-10%)'!T:T,'F U L L   S E T S  (-10%)'!M:M,0)+_xlfn.XLOOKUP(F361,'M A C R O S'!R:R,'M A C R O S'!L:L,0)</f>
        <v>0</v>
      </c>
      <c r="H361" s="91" t="s">
        <v>89</v>
      </c>
      <c r="I361" s="95">
        <f>_xlfn.XLOOKUP(H361,'F U L L   S E T S  (-10%)'!T:T,'F U L L   S E T S  (-10%)'!M:M,0)+_xlfn.XLOOKUP(H361,'M A C R O S'!R:R,'M A C R O S'!L:L,0)</f>
        <v>0</v>
      </c>
      <c r="J361" s="95"/>
      <c r="K361" s="95"/>
      <c r="L361" s="90" t="s">
        <v>87</v>
      </c>
      <c r="M361" s="95">
        <f>_xlfn.XLOOKUP(L361,'F U L L   S E T S  (-10%)'!T:T,'F U L L   S E T S  (-10%)'!M:M,0)+_xlfn.XLOOKUP(L361,'M A C R O S'!R:R,'M A C R O S'!L:L,0)</f>
        <v>0</v>
      </c>
    </row>
    <row r="362" spans="1:13" ht="16" x14ac:dyDescent="0.2">
      <c r="A362" s="95">
        <f>_xlfn.XLOOKUP(E362,'M A C R O S'!R:R,'M A C R O S'!L:L,0)</f>
        <v>0</v>
      </c>
      <c r="B362" s="161" t="str">
        <f t="shared" si="5"/>
        <v>UH.VM.00066-10095</v>
      </c>
      <c r="C362" s="95">
        <f>SUM(A362:A362)</f>
        <v>0</v>
      </c>
      <c r="D362" s="95">
        <v>10095</v>
      </c>
      <c r="E362" s="95" t="s">
        <v>222</v>
      </c>
      <c r="F362" s="91" t="s">
        <v>85</v>
      </c>
      <c r="G362" s="95">
        <f>_xlfn.XLOOKUP(F362,'F U L L   S E T S  (-10%)'!T:T,'F U L L   S E T S  (-10%)'!M:M,0)+_xlfn.XLOOKUP(F362,'M A C R O S'!R:R,'M A C R O S'!L:L,0)</f>
        <v>0</v>
      </c>
      <c r="H362" s="91" t="s">
        <v>89</v>
      </c>
      <c r="I362" s="95">
        <f>_xlfn.XLOOKUP(H362,'F U L L   S E T S  (-10%)'!T:T,'F U L L   S E T S  (-10%)'!M:M,0)+_xlfn.XLOOKUP(H362,'M A C R O S'!R:R,'M A C R O S'!L:L,0)</f>
        <v>0</v>
      </c>
      <c r="J362" s="95"/>
      <c r="K362" s="95"/>
      <c r="L362" s="90" t="s">
        <v>87</v>
      </c>
      <c r="M362" s="95">
        <f>_xlfn.XLOOKUP(L362,'F U L L   S E T S  (-10%)'!T:T,'F U L L   S E T S  (-10%)'!M:M,0)+_xlfn.XLOOKUP(L362,'M A C R O S'!R:R,'M A C R O S'!L:L,0)</f>
        <v>0</v>
      </c>
    </row>
    <row r="363" spans="1:13" ht="16" x14ac:dyDescent="0.2">
      <c r="A363" s="95">
        <f>_xlfn.XLOOKUP(E363,'M A C R O S'!R:R,'M A C R O S'!L:L,0)</f>
        <v>0</v>
      </c>
      <c r="B363" s="161" t="str">
        <f t="shared" si="5"/>
        <v>UH.VM.00067-10095</v>
      </c>
      <c r="C363" s="95">
        <f>SUM(A363:A363)</f>
        <v>0</v>
      </c>
      <c r="D363" s="95">
        <v>10095</v>
      </c>
      <c r="E363" s="95" t="s">
        <v>224</v>
      </c>
      <c r="F363" s="91" t="s">
        <v>85</v>
      </c>
      <c r="G363" s="95">
        <f>_xlfn.XLOOKUP(F363,'F U L L   S E T S  (-10%)'!T:T,'F U L L   S E T S  (-10%)'!M:M,0)+_xlfn.XLOOKUP(F363,'M A C R O S'!R:R,'M A C R O S'!L:L,0)</f>
        <v>0</v>
      </c>
      <c r="H363" s="95"/>
      <c r="I363" s="95"/>
      <c r="J363" s="90" t="s">
        <v>91</v>
      </c>
      <c r="K363" s="95">
        <f>_xlfn.XLOOKUP(J363,'F U L L   S E T S  (-10%)'!T:T,'F U L L   S E T S  (-10%)'!M:M,0)+_xlfn.XLOOKUP(J363,'M A C R O S'!R:R,'M A C R O S'!L:L,0)</f>
        <v>0</v>
      </c>
      <c r="L363" s="90" t="s">
        <v>87</v>
      </c>
      <c r="M363" s="95">
        <f>_xlfn.XLOOKUP(L363,'F U L L   S E T S  (-10%)'!T:T,'F U L L   S E T S  (-10%)'!M:M,0)+_xlfn.XLOOKUP(L363,'M A C R O S'!R:R,'M A C R O S'!L:L,0)</f>
        <v>0</v>
      </c>
    </row>
    <row r="364" spans="1:13" ht="16" x14ac:dyDescent="0.2">
      <c r="A364" s="95">
        <f>_xlfn.XLOOKUP(E364,'M A C R O S'!R:R,'M A C R O S'!L:L,0)</f>
        <v>0</v>
      </c>
      <c r="B364" s="161" t="str">
        <f t="shared" si="5"/>
        <v>UH.VM.00068-10095</v>
      </c>
      <c r="C364" s="95">
        <f>SUM(A364:A364)</f>
        <v>0</v>
      </c>
      <c r="D364" s="95">
        <v>10095</v>
      </c>
      <c r="E364" s="95" t="s">
        <v>226</v>
      </c>
      <c r="F364" s="91" t="s">
        <v>85</v>
      </c>
      <c r="G364" s="95">
        <f>_xlfn.XLOOKUP(F364,'F U L L   S E T S  (-10%)'!T:T,'F U L L   S E T S  (-10%)'!M:M,0)+_xlfn.XLOOKUP(F364,'M A C R O S'!R:R,'M A C R O S'!L:L,0)</f>
        <v>0</v>
      </c>
      <c r="H364" s="95"/>
      <c r="I364" s="95"/>
      <c r="J364" s="90" t="s">
        <v>91</v>
      </c>
      <c r="K364" s="95">
        <f>_xlfn.XLOOKUP(J364,'F U L L   S E T S  (-10%)'!T:T,'F U L L   S E T S  (-10%)'!M:M,0)+_xlfn.XLOOKUP(J364,'M A C R O S'!R:R,'M A C R O S'!L:L,0)</f>
        <v>0</v>
      </c>
      <c r="L364" s="90" t="s">
        <v>87</v>
      </c>
      <c r="M364" s="95">
        <f>_xlfn.XLOOKUP(L364,'F U L L   S E T S  (-10%)'!T:T,'F U L L   S E T S  (-10%)'!M:M,0)+_xlfn.XLOOKUP(L364,'M A C R O S'!R:R,'M A C R O S'!L:L,0)</f>
        <v>0</v>
      </c>
    </row>
    <row r="365" spans="1:13" ht="16" x14ac:dyDescent="0.2">
      <c r="A365" s="95">
        <f>_xlfn.XLOOKUP(E365,'M A C R O S'!R:R,'M A C R O S'!L:L,0)</f>
        <v>0</v>
      </c>
      <c r="B365" s="161" t="str">
        <f t="shared" si="5"/>
        <v>UH.VM.00069-10095</v>
      </c>
      <c r="C365" s="95">
        <f>SUM(A365:A365)</f>
        <v>0</v>
      </c>
      <c r="D365" s="95">
        <v>10095</v>
      </c>
      <c r="E365" s="95" t="s">
        <v>228</v>
      </c>
      <c r="F365" s="91" t="s">
        <v>85</v>
      </c>
      <c r="G365" s="95">
        <f>_xlfn.XLOOKUP(F365,'F U L L   S E T S  (-10%)'!T:T,'F U L L   S E T S  (-10%)'!M:M,0)+_xlfn.XLOOKUP(F365,'M A C R O S'!R:R,'M A C R O S'!L:L,0)</f>
        <v>0</v>
      </c>
      <c r="H365" s="91" t="s">
        <v>89</v>
      </c>
      <c r="I365" s="95">
        <f>_xlfn.XLOOKUP(H365,'F U L L   S E T S  (-10%)'!T:T,'F U L L   S E T S  (-10%)'!M:M,0)+_xlfn.XLOOKUP(H365,'M A C R O S'!R:R,'M A C R O S'!L:L,0)</f>
        <v>0</v>
      </c>
      <c r="J365" s="95"/>
      <c r="K365" s="95"/>
      <c r="L365" s="90" t="s">
        <v>87</v>
      </c>
      <c r="M365" s="95">
        <f>_xlfn.XLOOKUP(L365,'F U L L   S E T S  (-10%)'!T:T,'F U L L   S E T S  (-10%)'!M:M,0)+_xlfn.XLOOKUP(L365,'M A C R O S'!R:R,'M A C R O S'!L:L,0)</f>
        <v>0</v>
      </c>
    </row>
    <row r="366" spans="1:13" ht="16" x14ac:dyDescent="0.2">
      <c r="A366" s="95">
        <f>_xlfn.XLOOKUP(E366,'M A C R O S'!R:R,'M A C R O S'!L:L,0)</f>
        <v>0</v>
      </c>
      <c r="B366" s="161" t="str">
        <f t="shared" si="5"/>
        <v>UH.VM.00070-10095</v>
      </c>
      <c r="C366" s="95">
        <f>SUM(A366:A366)</f>
        <v>0</v>
      </c>
      <c r="D366" s="95">
        <v>10095</v>
      </c>
      <c r="E366" s="95" t="s">
        <v>230</v>
      </c>
      <c r="F366" s="91" t="s">
        <v>85</v>
      </c>
      <c r="G366" s="95">
        <f>_xlfn.XLOOKUP(F366,'F U L L   S E T S  (-10%)'!T:T,'F U L L   S E T S  (-10%)'!M:M,0)+_xlfn.XLOOKUP(F366,'M A C R O S'!R:R,'M A C R O S'!L:L,0)</f>
        <v>0</v>
      </c>
      <c r="H366" s="91" t="s">
        <v>89</v>
      </c>
      <c r="I366" s="95">
        <f>_xlfn.XLOOKUP(H366,'F U L L   S E T S  (-10%)'!T:T,'F U L L   S E T S  (-10%)'!M:M,0)+_xlfn.XLOOKUP(H366,'M A C R O S'!R:R,'M A C R O S'!L:L,0)</f>
        <v>0</v>
      </c>
      <c r="J366" s="95"/>
      <c r="K366" s="95"/>
      <c r="L366" s="90" t="s">
        <v>87</v>
      </c>
      <c r="M366" s="95">
        <f>_xlfn.XLOOKUP(L366,'F U L L   S E T S  (-10%)'!T:T,'F U L L   S E T S  (-10%)'!M:M,0)+_xlfn.XLOOKUP(L366,'M A C R O S'!R:R,'M A C R O S'!L:L,0)</f>
        <v>0</v>
      </c>
    </row>
    <row r="367" spans="1:13" ht="16" x14ac:dyDescent="0.2">
      <c r="A367" s="95">
        <f>_xlfn.XLOOKUP(E367,'M A C R O S'!R:R,'M A C R O S'!L:L,0)</f>
        <v>0</v>
      </c>
      <c r="B367" s="161" t="str">
        <f t="shared" si="5"/>
        <v>UH.VM.00071-10095</v>
      </c>
      <c r="C367" s="95">
        <f>SUM(A367:A367)</f>
        <v>0</v>
      </c>
      <c r="D367" s="95">
        <v>10095</v>
      </c>
      <c r="E367" s="95" t="s">
        <v>232</v>
      </c>
      <c r="F367" s="91" t="s">
        <v>85</v>
      </c>
      <c r="G367" s="95">
        <f>_xlfn.XLOOKUP(F367,'F U L L   S E T S  (-10%)'!T:T,'F U L L   S E T S  (-10%)'!M:M,0)+_xlfn.XLOOKUP(F367,'M A C R O S'!R:R,'M A C R O S'!L:L,0)</f>
        <v>0</v>
      </c>
      <c r="H367" s="95"/>
      <c r="I367" s="95"/>
      <c r="J367" s="90" t="s">
        <v>91</v>
      </c>
      <c r="K367" s="95">
        <f>_xlfn.XLOOKUP(J367,'F U L L   S E T S  (-10%)'!T:T,'F U L L   S E T S  (-10%)'!M:M,0)+_xlfn.XLOOKUP(J367,'M A C R O S'!R:R,'M A C R O S'!L:L,0)</f>
        <v>0</v>
      </c>
      <c r="L367" s="90" t="s">
        <v>87</v>
      </c>
      <c r="M367" s="95">
        <f>_xlfn.XLOOKUP(L367,'F U L L   S E T S  (-10%)'!T:T,'F U L L   S E T S  (-10%)'!M:M,0)+_xlfn.XLOOKUP(L367,'M A C R O S'!R:R,'M A C R O S'!L:L,0)</f>
        <v>0</v>
      </c>
    </row>
    <row r="368" spans="1:13" ht="16" x14ac:dyDescent="0.2">
      <c r="A368" s="95">
        <f>_xlfn.XLOOKUP(E368,'M A C R O S'!R:R,'M A C R O S'!L:L,0)</f>
        <v>0</v>
      </c>
      <c r="B368" s="161" t="str">
        <f t="shared" si="5"/>
        <v>UH.VM.00072-10095</v>
      </c>
      <c r="C368" s="95">
        <f>SUM(A368:A368)</f>
        <v>0</v>
      </c>
      <c r="D368" s="95">
        <v>10095</v>
      </c>
      <c r="E368" s="95" t="s">
        <v>234</v>
      </c>
      <c r="F368" s="91" t="s">
        <v>85</v>
      </c>
      <c r="G368" s="95">
        <f>_xlfn.XLOOKUP(F368,'F U L L   S E T S  (-10%)'!T:T,'F U L L   S E T S  (-10%)'!M:M,0)+_xlfn.XLOOKUP(F368,'M A C R O S'!R:R,'M A C R O S'!L:L,0)</f>
        <v>0</v>
      </c>
      <c r="H368" s="91" t="s">
        <v>89</v>
      </c>
      <c r="I368" s="95">
        <f>_xlfn.XLOOKUP(H368,'F U L L   S E T S  (-10%)'!T:T,'F U L L   S E T S  (-10%)'!M:M,0)+_xlfn.XLOOKUP(H368,'M A C R O S'!R:R,'M A C R O S'!L:L,0)</f>
        <v>0</v>
      </c>
      <c r="J368" s="95"/>
      <c r="K368" s="95"/>
      <c r="L368" s="90" t="s">
        <v>87</v>
      </c>
      <c r="M368" s="95">
        <f>_xlfn.XLOOKUP(L368,'F U L L   S E T S  (-10%)'!T:T,'F U L L   S E T S  (-10%)'!M:M,0)+_xlfn.XLOOKUP(L368,'M A C R O S'!R:R,'M A C R O S'!L:L,0)</f>
        <v>0</v>
      </c>
    </row>
    <row r="369" spans="1:13" ht="16" x14ac:dyDescent="0.2">
      <c r="A369" s="95">
        <f>_xlfn.XLOOKUP(E369,'M A C R O S'!R:R,'M A C R O S'!L:L,0)</f>
        <v>0</v>
      </c>
      <c r="B369" s="161" t="str">
        <f t="shared" si="5"/>
        <v>UH.VM.00073-10095</v>
      </c>
      <c r="C369" s="95">
        <f>SUM(A369:A369)</f>
        <v>0</v>
      </c>
      <c r="D369" s="95">
        <v>10095</v>
      </c>
      <c r="E369" s="95" t="s">
        <v>236</v>
      </c>
      <c r="F369" s="91" t="s">
        <v>85</v>
      </c>
      <c r="G369" s="95">
        <f>_xlfn.XLOOKUP(F369,'F U L L   S E T S  (-10%)'!T:T,'F U L L   S E T S  (-10%)'!M:M,0)+_xlfn.XLOOKUP(F369,'M A C R O S'!R:R,'M A C R O S'!L:L,0)</f>
        <v>0</v>
      </c>
      <c r="H369" s="91" t="s">
        <v>89</v>
      </c>
      <c r="I369" s="95">
        <f>_xlfn.XLOOKUP(H369,'F U L L   S E T S  (-10%)'!T:T,'F U L L   S E T S  (-10%)'!M:M,0)+_xlfn.XLOOKUP(H369,'M A C R O S'!R:R,'M A C R O S'!L:L,0)</f>
        <v>0</v>
      </c>
      <c r="J369" s="95"/>
      <c r="K369" s="95"/>
      <c r="L369" s="90" t="s">
        <v>87</v>
      </c>
      <c r="M369" s="95">
        <f>_xlfn.XLOOKUP(L369,'F U L L   S E T S  (-10%)'!T:T,'F U L L   S E T S  (-10%)'!M:M,0)+_xlfn.XLOOKUP(L369,'M A C R O S'!R:R,'M A C R O S'!L:L,0)</f>
        <v>0</v>
      </c>
    </row>
    <row r="370" spans="1:13" ht="16" x14ac:dyDescent="0.2">
      <c r="A370" s="95">
        <f>_xlfn.XLOOKUP(E370,'M A C R O S'!R:R,'M A C R O S'!L:L,0)</f>
        <v>0</v>
      </c>
      <c r="B370" s="161" t="str">
        <f t="shared" si="5"/>
        <v>UH.VM.00074-10095</v>
      </c>
      <c r="C370" s="95">
        <f>SUM(A370:A370)</f>
        <v>0</v>
      </c>
      <c r="D370" s="95">
        <v>10095</v>
      </c>
      <c r="E370" s="95" t="s">
        <v>238</v>
      </c>
      <c r="F370" s="91" t="s">
        <v>85</v>
      </c>
      <c r="G370" s="95">
        <f>_xlfn.XLOOKUP(F370,'F U L L   S E T S  (-10%)'!T:T,'F U L L   S E T S  (-10%)'!M:M,0)+_xlfn.XLOOKUP(F370,'M A C R O S'!R:R,'M A C R O S'!L:L,0)</f>
        <v>0</v>
      </c>
      <c r="H370" s="91" t="s">
        <v>89</v>
      </c>
      <c r="I370" s="95">
        <f>_xlfn.XLOOKUP(H370,'F U L L   S E T S  (-10%)'!T:T,'F U L L   S E T S  (-10%)'!M:M,0)+_xlfn.XLOOKUP(H370,'M A C R O S'!R:R,'M A C R O S'!L:L,0)</f>
        <v>0</v>
      </c>
      <c r="J370" s="95"/>
      <c r="K370" s="95"/>
      <c r="L370" s="90" t="s">
        <v>87</v>
      </c>
      <c r="M370" s="95">
        <f>_xlfn.XLOOKUP(L370,'F U L L   S E T S  (-10%)'!T:T,'F U L L   S E T S  (-10%)'!M:M,0)+_xlfn.XLOOKUP(L370,'M A C R O S'!R:R,'M A C R O S'!L:L,0)</f>
        <v>0</v>
      </c>
    </row>
    <row r="371" spans="1:13" ht="16" x14ac:dyDescent="0.2">
      <c r="A371" s="95">
        <f>_xlfn.XLOOKUP(E371,'M A C R O S'!R:R,'M A C R O S'!L:L,0)</f>
        <v>0</v>
      </c>
      <c r="B371" s="161" t="str">
        <f t="shared" si="5"/>
        <v>UH.VM.00075-10095</v>
      </c>
      <c r="C371" s="95">
        <f>SUM(A371:A371)</f>
        <v>0</v>
      </c>
      <c r="D371" s="95">
        <v>10095</v>
      </c>
      <c r="E371" s="95" t="s">
        <v>240</v>
      </c>
      <c r="F371" s="91" t="s">
        <v>85</v>
      </c>
      <c r="G371" s="95">
        <f>_xlfn.XLOOKUP(F371,'F U L L   S E T S  (-10%)'!T:T,'F U L L   S E T S  (-10%)'!M:M,0)+_xlfn.XLOOKUP(F371,'M A C R O S'!R:R,'M A C R O S'!L:L,0)</f>
        <v>0</v>
      </c>
      <c r="H371" s="91" t="s">
        <v>89</v>
      </c>
      <c r="I371" s="95">
        <f>_xlfn.XLOOKUP(H371,'F U L L   S E T S  (-10%)'!T:T,'F U L L   S E T S  (-10%)'!M:M,0)+_xlfn.XLOOKUP(H371,'M A C R O S'!R:R,'M A C R O S'!L:L,0)</f>
        <v>0</v>
      </c>
      <c r="J371" s="95"/>
      <c r="K371" s="95"/>
      <c r="L371" s="90" t="s">
        <v>87</v>
      </c>
      <c r="M371" s="95">
        <f>_xlfn.XLOOKUP(L371,'F U L L   S E T S  (-10%)'!T:T,'F U L L   S E T S  (-10%)'!M:M,0)+_xlfn.XLOOKUP(L371,'M A C R O S'!R:R,'M A C R O S'!L:L,0)</f>
        <v>0</v>
      </c>
    </row>
    <row r="372" spans="1:13" ht="16" x14ac:dyDescent="0.2">
      <c r="A372" s="95">
        <f>_xlfn.XLOOKUP(E372,'M A C R O S'!R:R,'M A C R O S'!L:L,0)</f>
        <v>0</v>
      </c>
      <c r="B372" s="161" t="str">
        <f t="shared" si="5"/>
        <v>UH.VM.00076-10095</v>
      </c>
      <c r="C372" s="95">
        <f>SUM(A372:A372)</f>
        <v>0</v>
      </c>
      <c r="D372" s="95">
        <v>10095</v>
      </c>
      <c r="E372" s="95" t="s">
        <v>242</v>
      </c>
      <c r="F372" s="91" t="s">
        <v>85</v>
      </c>
      <c r="G372" s="95">
        <f>_xlfn.XLOOKUP(F372,'F U L L   S E T S  (-10%)'!T:T,'F U L L   S E T S  (-10%)'!M:M,0)+_xlfn.XLOOKUP(F372,'M A C R O S'!R:R,'M A C R O S'!L:L,0)</f>
        <v>0</v>
      </c>
      <c r="H372" s="95"/>
      <c r="I372" s="95"/>
      <c r="J372" s="90" t="s">
        <v>91</v>
      </c>
      <c r="K372" s="95">
        <f>_xlfn.XLOOKUP(J372,'F U L L   S E T S  (-10%)'!T:T,'F U L L   S E T S  (-10%)'!M:M,0)+_xlfn.XLOOKUP(J372,'M A C R O S'!R:R,'M A C R O S'!L:L,0)</f>
        <v>0</v>
      </c>
      <c r="L372" s="90" t="s">
        <v>87</v>
      </c>
      <c r="M372" s="95">
        <f>_xlfn.XLOOKUP(L372,'F U L L   S E T S  (-10%)'!T:T,'F U L L   S E T S  (-10%)'!M:M,0)+_xlfn.XLOOKUP(L372,'M A C R O S'!R:R,'M A C R O S'!L:L,0)</f>
        <v>0</v>
      </c>
    </row>
    <row r="373" spans="1:13" ht="16" x14ac:dyDescent="0.2">
      <c r="A373" s="95">
        <f>_xlfn.XLOOKUP(E373,'M A C R O S'!R:R,'M A C R O S'!L:L,0)</f>
        <v>0</v>
      </c>
      <c r="B373" s="161" t="str">
        <f t="shared" si="5"/>
        <v>UH.VM.00077-10095</v>
      </c>
      <c r="C373" s="95">
        <f>SUM(A373:A373)</f>
        <v>0</v>
      </c>
      <c r="D373" s="95">
        <v>10095</v>
      </c>
      <c r="E373" s="95" t="s">
        <v>244</v>
      </c>
      <c r="F373" s="91" t="s">
        <v>85</v>
      </c>
      <c r="G373" s="95">
        <f>_xlfn.XLOOKUP(F373,'F U L L   S E T S  (-10%)'!T:T,'F U L L   S E T S  (-10%)'!M:M,0)+_xlfn.XLOOKUP(F373,'M A C R O S'!R:R,'M A C R O S'!L:L,0)</f>
        <v>0</v>
      </c>
      <c r="H373" s="95"/>
      <c r="I373" s="95"/>
      <c r="J373" s="90" t="s">
        <v>91</v>
      </c>
      <c r="K373" s="95">
        <f>_xlfn.XLOOKUP(J373,'F U L L   S E T S  (-10%)'!T:T,'F U L L   S E T S  (-10%)'!M:M,0)+_xlfn.XLOOKUP(J373,'M A C R O S'!R:R,'M A C R O S'!L:L,0)</f>
        <v>0</v>
      </c>
      <c r="L373" s="90" t="s">
        <v>87</v>
      </c>
      <c r="M373" s="95">
        <f>_xlfn.XLOOKUP(L373,'F U L L   S E T S  (-10%)'!T:T,'F U L L   S E T S  (-10%)'!M:M,0)+_xlfn.XLOOKUP(L373,'M A C R O S'!R:R,'M A C R O S'!L:L,0)</f>
        <v>0</v>
      </c>
    </row>
    <row r="374" spans="1:13" ht="16" x14ac:dyDescent="0.2">
      <c r="A374" s="95">
        <f>_xlfn.XLOOKUP(E374,'M A C R O S'!R:R,'M A C R O S'!L:L,0)</f>
        <v>0</v>
      </c>
      <c r="B374" s="161" t="str">
        <f t="shared" si="5"/>
        <v>UH.VM.00078-10095</v>
      </c>
      <c r="C374" s="95">
        <f>SUM(A374:A374)</f>
        <v>0</v>
      </c>
      <c r="D374" s="95">
        <v>10095</v>
      </c>
      <c r="E374" s="95" t="s">
        <v>246</v>
      </c>
      <c r="F374" s="91" t="s">
        <v>85</v>
      </c>
      <c r="G374" s="95">
        <f>_xlfn.XLOOKUP(F374,'F U L L   S E T S  (-10%)'!T:T,'F U L L   S E T S  (-10%)'!M:M,0)+_xlfn.XLOOKUP(F374,'M A C R O S'!R:R,'M A C R O S'!L:L,0)</f>
        <v>0</v>
      </c>
      <c r="H374" s="91" t="s">
        <v>89</v>
      </c>
      <c r="I374" s="95">
        <f>_xlfn.XLOOKUP(H374,'F U L L   S E T S  (-10%)'!T:T,'F U L L   S E T S  (-10%)'!M:M,0)+_xlfn.XLOOKUP(H374,'M A C R O S'!R:R,'M A C R O S'!L:L,0)</f>
        <v>0</v>
      </c>
      <c r="J374" s="95"/>
      <c r="K374" s="95"/>
      <c r="L374" s="90" t="s">
        <v>87</v>
      </c>
      <c r="M374" s="95">
        <f>_xlfn.XLOOKUP(L374,'F U L L   S E T S  (-10%)'!T:T,'F U L L   S E T S  (-10%)'!M:M,0)+_xlfn.XLOOKUP(L374,'M A C R O S'!R:R,'M A C R O S'!L:L,0)</f>
        <v>0</v>
      </c>
    </row>
    <row r="375" spans="1:13" ht="16" x14ac:dyDescent="0.2">
      <c r="A375" s="95">
        <f>_xlfn.XLOOKUP(E375,'M A C R O S'!R:R,'M A C R O S'!L:L,0)</f>
        <v>0</v>
      </c>
      <c r="B375" s="161" t="str">
        <f t="shared" si="5"/>
        <v>UH.VM.00079-10095</v>
      </c>
      <c r="C375" s="95">
        <f>SUM(A375:A375)</f>
        <v>0</v>
      </c>
      <c r="D375" s="95">
        <v>10095</v>
      </c>
      <c r="E375" s="95" t="s">
        <v>248</v>
      </c>
      <c r="F375" s="91" t="s">
        <v>85</v>
      </c>
      <c r="G375" s="95">
        <f>_xlfn.XLOOKUP(F375,'F U L L   S E T S  (-10%)'!T:T,'F U L L   S E T S  (-10%)'!M:M,0)+_xlfn.XLOOKUP(F375,'M A C R O S'!R:R,'M A C R O S'!L:L,0)</f>
        <v>0</v>
      </c>
      <c r="H375" s="91" t="s">
        <v>89</v>
      </c>
      <c r="I375" s="95">
        <f>_xlfn.XLOOKUP(H375,'F U L L   S E T S  (-10%)'!T:T,'F U L L   S E T S  (-10%)'!M:M,0)+_xlfn.XLOOKUP(H375,'M A C R O S'!R:R,'M A C R O S'!L:L,0)</f>
        <v>0</v>
      </c>
      <c r="J375" s="95"/>
      <c r="K375" s="95"/>
      <c r="L375" s="90" t="s">
        <v>87</v>
      </c>
      <c r="M375" s="95">
        <f>_xlfn.XLOOKUP(L375,'F U L L   S E T S  (-10%)'!T:T,'F U L L   S E T S  (-10%)'!M:M,0)+_xlfn.XLOOKUP(L375,'M A C R O S'!R:R,'M A C R O S'!L:L,0)</f>
        <v>0</v>
      </c>
    </row>
    <row r="376" spans="1:13" ht="16" x14ac:dyDescent="0.2">
      <c r="A376" s="95">
        <f>_xlfn.XLOOKUP(E376,'M A C R O S'!R:R,'M A C R O S'!L:L,0)</f>
        <v>0</v>
      </c>
      <c r="B376" s="161" t="str">
        <f t="shared" si="5"/>
        <v>UH.VM.00080-10095</v>
      </c>
      <c r="C376" s="95">
        <f>SUM(A376:A376)</f>
        <v>0</v>
      </c>
      <c r="D376" s="95">
        <v>10095</v>
      </c>
      <c r="E376" s="95" t="s">
        <v>250</v>
      </c>
      <c r="F376" s="91" t="s">
        <v>85</v>
      </c>
      <c r="G376" s="95">
        <f>_xlfn.XLOOKUP(F376,'F U L L   S E T S  (-10%)'!T:T,'F U L L   S E T S  (-10%)'!M:M,0)+_xlfn.XLOOKUP(F376,'M A C R O S'!R:R,'M A C R O S'!L:L,0)</f>
        <v>0</v>
      </c>
      <c r="H376" s="95"/>
      <c r="I376" s="95"/>
      <c r="J376" s="90" t="s">
        <v>91</v>
      </c>
      <c r="K376" s="95">
        <f>_xlfn.XLOOKUP(J376,'F U L L   S E T S  (-10%)'!T:T,'F U L L   S E T S  (-10%)'!M:M,0)+_xlfn.XLOOKUP(J376,'M A C R O S'!R:R,'M A C R O S'!L:L,0)</f>
        <v>0</v>
      </c>
      <c r="L376" s="90" t="s">
        <v>87</v>
      </c>
      <c r="M376" s="95">
        <f>_xlfn.XLOOKUP(L376,'F U L L   S E T S  (-10%)'!T:T,'F U L L   S E T S  (-10%)'!M:M,0)+_xlfn.XLOOKUP(L376,'M A C R O S'!R:R,'M A C R O S'!L:L,0)</f>
        <v>0</v>
      </c>
    </row>
    <row r="377" spans="1:13" ht="16" x14ac:dyDescent="0.2">
      <c r="A377" s="95">
        <f>_xlfn.XLOOKUP(E377,'M A C R O S'!R:R,'M A C R O S'!L:L,0)</f>
        <v>0</v>
      </c>
      <c r="B377" s="161" t="str">
        <f t="shared" si="5"/>
        <v>UH.VM.00081-10095</v>
      </c>
      <c r="C377" s="95">
        <f>SUM(A377:A377)</f>
        <v>0</v>
      </c>
      <c r="D377" s="95">
        <v>10095</v>
      </c>
      <c r="E377" s="95" t="s">
        <v>252</v>
      </c>
      <c r="F377" s="91" t="s">
        <v>85</v>
      </c>
      <c r="G377" s="95">
        <f>_xlfn.XLOOKUP(F377,'F U L L   S E T S  (-10%)'!T:T,'F U L L   S E T S  (-10%)'!M:M,0)+_xlfn.XLOOKUP(F377,'M A C R O S'!R:R,'M A C R O S'!L:L,0)</f>
        <v>0</v>
      </c>
      <c r="H377" s="95"/>
      <c r="I377" s="95"/>
      <c r="J377" s="90" t="s">
        <v>91</v>
      </c>
      <c r="K377" s="95">
        <f>_xlfn.XLOOKUP(J377,'F U L L   S E T S  (-10%)'!T:T,'F U L L   S E T S  (-10%)'!M:M,0)+_xlfn.XLOOKUP(J377,'M A C R O S'!R:R,'M A C R O S'!L:L,0)</f>
        <v>0</v>
      </c>
      <c r="L377" s="90" t="s">
        <v>87</v>
      </c>
      <c r="M377" s="95">
        <f>_xlfn.XLOOKUP(L377,'F U L L   S E T S  (-10%)'!T:T,'F U L L   S E T S  (-10%)'!M:M,0)+_xlfn.XLOOKUP(L377,'M A C R O S'!R:R,'M A C R O S'!L:L,0)</f>
        <v>0</v>
      </c>
    </row>
    <row r="378" spans="1:13" ht="16" x14ac:dyDescent="0.2">
      <c r="A378" s="95">
        <f>_xlfn.XLOOKUP(E378,'M A C R O S'!R:R,'M A C R O S'!L:L,0)</f>
        <v>0</v>
      </c>
      <c r="B378" s="161" t="str">
        <f t="shared" si="5"/>
        <v>UH.VM.00082-10095</v>
      </c>
      <c r="C378" s="95">
        <f>SUM(A378:A378)</f>
        <v>0</v>
      </c>
      <c r="D378" s="95">
        <v>10095</v>
      </c>
      <c r="E378" s="95" t="s">
        <v>254</v>
      </c>
      <c r="F378" s="91" t="s">
        <v>85</v>
      </c>
      <c r="G378" s="95">
        <f>_xlfn.XLOOKUP(F378,'F U L L   S E T S  (-10%)'!T:T,'F U L L   S E T S  (-10%)'!M:M,0)+_xlfn.XLOOKUP(F378,'M A C R O S'!R:R,'M A C R O S'!L:L,0)</f>
        <v>0</v>
      </c>
      <c r="H378" s="91" t="s">
        <v>89</v>
      </c>
      <c r="I378" s="95">
        <f>_xlfn.XLOOKUP(H378,'F U L L   S E T S  (-10%)'!T:T,'F U L L   S E T S  (-10%)'!M:M,0)+_xlfn.XLOOKUP(H378,'M A C R O S'!R:R,'M A C R O S'!L:L,0)</f>
        <v>0</v>
      </c>
      <c r="J378" s="95"/>
      <c r="K378" s="95"/>
      <c r="L378" s="90" t="s">
        <v>87</v>
      </c>
      <c r="M378" s="95">
        <f>_xlfn.XLOOKUP(L378,'F U L L   S E T S  (-10%)'!T:T,'F U L L   S E T S  (-10%)'!M:M,0)+_xlfn.XLOOKUP(L378,'M A C R O S'!R:R,'M A C R O S'!L:L,0)</f>
        <v>0</v>
      </c>
    </row>
    <row r="379" spans="1:13" ht="16" x14ac:dyDescent="0.2">
      <c r="A379" s="95">
        <f>_xlfn.XLOOKUP(E379,'M A C R O S'!R:R,'M A C R O S'!L:L,0)</f>
        <v>0</v>
      </c>
      <c r="B379" s="161" t="str">
        <f t="shared" si="5"/>
        <v>UH.VM.00083-10095</v>
      </c>
      <c r="C379" s="95">
        <f>SUM(A379:A379)</f>
        <v>0</v>
      </c>
      <c r="D379" s="95">
        <v>10095</v>
      </c>
      <c r="E379" s="95" t="s">
        <v>256</v>
      </c>
      <c r="F379" s="91" t="s">
        <v>85</v>
      </c>
      <c r="G379" s="95">
        <f>_xlfn.XLOOKUP(F379,'F U L L   S E T S  (-10%)'!T:T,'F U L L   S E T S  (-10%)'!M:M,0)+_xlfn.XLOOKUP(F379,'M A C R O S'!R:R,'M A C R O S'!L:L,0)</f>
        <v>0</v>
      </c>
      <c r="H379" s="95"/>
      <c r="I379" s="95"/>
      <c r="J379" s="90" t="s">
        <v>91</v>
      </c>
      <c r="K379" s="95">
        <f>_xlfn.XLOOKUP(J379,'F U L L   S E T S  (-10%)'!T:T,'F U L L   S E T S  (-10%)'!M:M,0)+_xlfn.XLOOKUP(J379,'M A C R O S'!R:R,'M A C R O S'!L:L,0)</f>
        <v>0</v>
      </c>
      <c r="L379" s="90" t="s">
        <v>87</v>
      </c>
      <c r="M379" s="95">
        <f>_xlfn.XLOOKUP(L379,'F U L L   S E T S  (-10%)'!T:T,'F U L L   S E T S  (-10%)'!M:M,0)+_xlfn.XLOOKUP(L379,'M A C R O S'!R:R,'M A C R O S'!L:L,0)</f>
        <v>0</v>
      </c>
    </row>
    <row r="380" spans="1:13" ht="16" x14ac:dyDescent="0.2">
      <c r="A380" s="161">
        <f>_xlfn.XLOOKUP(E380,'M A C R O S'!R:R,'M A C R O S'!N:N,0)</f>
        <v>0</v>
      </c>
      <c r="B380" s="161" t="str">
        <f t="shared" si="5"/>
        <v>UH.VM.00084-10137</v>
      </c>
      <c r="C380" s="161">
        <f>SUM(A380:A380)</f>
        <v>0</v>
      </c>
      <c r="D380" s="161">
        <v>10137</v>
      </c>
      <c r="E380" s="161" t="s">
        <v>171</v>
      </c>
      <c r="F380" s="91" t="s">
        <v>77</v>
      </c>
      <c r="G380" s="95">
        <f>_xlfn.XLOOKUP(F380,'F U L L   S E T S  (-10%)'!T:T,'F U L L   S E T S  (-10%)'!O:O,0)+_xlfn.XLOOKUP(F380,'M A C R O S'!R:R,'M A C R O S'!N:N,0)</f>
        <v>0</v>
      </c>
      <c r="H380" s="91" t="s">
        <v>81</v>
      </c>
      <c r="I380" s="95">
        <f>_xlfn.XLOOKUP(H380,'F U L L   S E T S  (-10%)'!T:T,'F U L L   S E T S  (-10%)'!O:O,0)+_xlfn.XLOOKUP(H380,'M A C R O S'!R:R,'M A C R O S'!N:N,0)</f>
        <v>0</v>
      </c>
      <c r="J380" s="95"/>
      <c r="K380" s="95"/>
      <c r="L380" s="91" t="s">
        <v>79</v>
      </c>
      <c r="M380" s="95">
        <f>_xlfn.XLOOKUP(L380,'F U L L   S E T S  (-10%)'!T:T,'F U L L   S E T S  (-10%)'!O:O,0)+_xlfn.XLOOKUP(L380,'M A C R O S'!R:R,'M A C R O S'!N:N,0)</f>
        <v>0</v>
      </c>
    </row>
    <row r="381" spans="1:13" ht="16" x14ac:dyDescent="0.2">
      <c r="A381" s="95">
        <f>_xlfn.XLOOKUP(E381,'M A C R O S'!R:R,'M A C R O S'!N:N,0)</f>
        <v>0</v>
      </c>
      <c r="B381" s="161" t="str">
        <f t="shared" si="5"/>
        <v>UH.VM.00085-10137</v>
      </c>
      <c r="C381" s="95">
        <f>SUM(A381:A381)</f>
        <v>0</v>
      </c>
      <c r="D381" s="95">
        <v>10137</v>
      </c>
      <c r="E381" s="95" t="s">
        <v>173</v>
      </c>
      <c r="F381" s="91" t="s">
        <v>77</v>
      </c>
      <c r="G381" s="95">
        <f>_xlfn.XLOOKUP(F381,'F U L L   S E T S  (-10%)'!T:T,'F U L L   S E T S  (-10%)'!O:O,0)+_xlfn.XLOOKUP(F381,'M A C R O S'!R:R,'M A C R O S'!N:N,0)</f>
        <v>0</v>
      </c>
      <c r="H381" s="95"/>
      <c r="I381" s="95"/>
      <c r="J381" s="91" t="s">
        <v>83</v>
      </c>
      <c r="K381" s="95">
        <f>_xlfn.XLOOKUP(J381,'F U L L   S E T S  (-10%)'!T:T,'F U L L   S E T S  (-10%)'!O:O,0)+_xlfn.XLOOKUP(J381,'M A C R O S'!R:R,'M A C R O S'!N:N,0)</f>
        <v>0</v>
      </c>
      <c r="L381" s="91" t="s">
        <v>79</v>
      </c>
      <c r="M381" s="95">
        <f>_xlfn.XLOOKUP(L381,'F U L L   S E T S  (-10%)'!T:T,'F U L L   S E T S  (-10%)'!O:O,0)+_xlfn.XLOOKUP(L381,'M A C R O S'!R:R,'M A C R O S'!N:N,0)</f>
        <v>0</v>
      </c>
    </row>
    <row r="382" spans="1:13" ht="16" x14ac:dyDescent="0.2">
      <c r="A382" s="95">
        <f>_xlfn.XLOOKUP(E382,'M A C R O S'!R:R,'M A C R O S'!N:N,0)</f>
        <v>0</v>
      </c>
      <c r="B382" s="161" t="str">
        <f t="shared" si="5"/>
        <v>UH.VM.00086-10137</v>
      </c>
      <c r="C382" s="95">
        <f>SUM(A382:A382)</f>
        <v>0</v>
      </c>
      <c r="D382" s="95">
        <v>10137</v>
      </c>
      <c r="E382" s="95" t="s">
        <v>175</v>
      </c>
      <c r="F382" s="91" t="s">
        <v>77</v>
      </c>
      <c r="G382" s="95">
        <f>_xlfn.XLOOKUP(F382,'F U L L   S E T S  (-10%)'!T:T,'F U L L   S E T S  (-10%)'!O:O,0)+_xlfn.XLOOKUP(F382,'M A C R O S'!R:R,'M A C R O S'!N:N,0)</f>
        <v>0</v>
      </c>
      <c r="H382" s="91" t="s">
        <v>81</v>
      </c>
      <c r="I382" s="95">
        <f>_xlfn.XLOOKUP(H382,'F U L L   S E T S  (-10%)'!T:T,'F U L L   S E T S  (-10%)'!O:O,0)+_xlfn.XLOOKUP(H382,'M A C R O S'!R:R,'M A C R O S'!N:N,0)</f>
        <v>0</v>
      </c>
      <c r="J382" s="95"/>
      <c r="K382" s="95"/>
      <c r="L382" s="91" t="s">
        <v>79</v>
      </c>
      <c r="M382" s="95">
        <f>_xlfn.XLOOKUP(L382,'F U L L   S E T S  (-10%)'!T:T,'F U L L   S E T S  (-10%)'!O:O,0)+_xlfn.XLOOKUP(L382,'M A C R O S'!R:R,'M A C R O S'!N:N,0)</f>
        <v>0</v>
      </c>
    </row>
    <row r="383" spans="1:13" ht="16" x14ac:dyDescent="0.2">
      <c r="A383" s="95">
        <f>_xlfn.XLOOKUP(E383,'M A C R O S'!R:R,'M A C R O S'!N:N,0)</f>
        <v>0</v>
      </c>
      <c r="B383" s="161" t="str">
        <f t="shared" si="5"/>
        <v>UH.VM.00087-10137</v>
      </c>
      <c r="C383" s="95">
        <f>SUM(A383:A383)</f>
        <v>0</v>
      </c>
      <c r="D383" s="95">
        <v>10137</v>
      </c>
      <c r="E383" s="95" t="s">
        <v>177</v>
      </c>
      <c r="F383" s="91" t="s">
        <v>77</v>
      </c>
      <c r="G383" s="95">
        <f>_xlfn.XLOOKUP(F383,'F U L L   S E T S  (-10%)'!T:T,'F U L L   S E T S  (-10%)'!O:O,0)+_xlfn.XLOOKUP(F383,'M A C R O S'!R:R,'M A C R O S'!N:N,0)</f>
        <v>0</v>
      </c>
      <c r="H383" s="91" t="s">
        <v>81</v>
      </c>
      <c r="I383" s="95">
        <f>_xlfn.XLOOKUP(H383,'F U L L   S E T S  (-10%)'!T:T,'F U L L   S E T S  (-10%)'!O:O,0)+_xlfn.XLOOKUP(H383,'M A C R O S'!R:R,'M A C R O S'!N:N,0)</f>
        <v>0</v>
      </c>
      <c r="J383" s="95"/>
      <c r="K383" s="95"/>
      <c r="L383" s="91" t="s">
        <v>79</v>
      </c>
      <c r="M383" s="95">
        <f>_xlfn.XLOOKUP(L383,'F U L L   S E T S  (-10%)'!T:T,'F U L L   S E T S  (-10%)'!O:O,0)+_xlfn.XLOOKUP(L383,'M A C R O S'!R:R,'M A C R O S'!N:N,0)</f>
        <v>0</v>
      </c>
    </row>
    <row r="384" spans="1:13" ht="16" x14ac:dyDescent="0.2">
      <c r="A384" s="95">
        <f>_xlfn.XLOOKUP(E384,'M A C R O S'!R:R,'M A C R O S'!N:N,0)</f>
        <v>0</v>
      </c>
      <c r="B384" s="161" t="str">
        <f t="shared" si="5"/>
        <v>UH.VM.00088-10137</v>
      </c>
      <c r="C384" s="95">
        <f>SUM(A384:A384)</f>
        <v>0</v>
      </c>
      <c r="D384" s="95">
        <v>10137</v>
      </c>
      <c r="E384" s="95" t="s">
        <v>179</v>
      </c>
      <c r="F384" s="91" t="s">
        <v>77</v>
      </c>
      <c r="G384" s="95">
        <f>_xlfn.XLOOKUP(F384,'F U L L   S E T S  (-10%)'!T:T,'F U L L   S E T S  (-10%)'!O:O,0)+_xlfn.XLOOKUP(F384,'M A C R O S'!R:R,'M A C R O S'!N:N,0)</f>
        <v>0</v>
      </c>
      <c r="H384" s="95"/>
      <c r="I384" s="95"/>
      <c r="J384" s="91" t="s">
        <v>83</v>
      </c>
      <c r="K384" s="95">
        <f>_xlfn.XLOOKUP(J384,'F U L L   S E T S  (-10%)'!T:T,'F U L L   S E T S  (-10%)'!O:O,0)+_xlfn.XLOOKUP(J384,'M A C R O S'!R:R,'M A C R O S'!N:N,0)</f>
        <v>0</v>
      </c>
      <c r="L384" s="91" t="s">
        <v>79</v>
      </c>
      <c r="M384" s="95">
        <f>_xlfn.XLOOKUP(L384,'F U L L   S E T S  (-10%)'!T:T,'F U L L   S E T S  (-10%)'!O:O,0)+_xlfn.XLOOKUP(L384,'M A C R O S'!R:R,'M A C R O S'!N:N,0)</f>
        <v>0</v>
      </c>
    </row>
    <row r="385" spans="1:13" ht="16" x14ac:dyDescent="0.2">
      <c r="A385" s="95">
        <f>_xlfn.XLOOKUP(E385,'M A C R O S'!R:R,'M A C R O S'!N:N,0)</f>
        <v>0</v>
      </c>
      <c r="B385" s="161" t="str">
        <f t="shared" si="5"/>
        <v>UH.VM.00089-10137</v>
      </c>
      <c r="C385" s="95">
        <f>SUM(A385:A385)</f>
        <v>0</v>
      </c>
      <c r="D385" s="95">
        <v>10137</v>
      </c>
      <c r="E385" s="95" t="s">
        <v>181</v>
      </c>
      <c r="F385" s="91" t="s">
        <v>77</v>
      </c>
      <c r="G385" s="95">
        <f>_xlfn.XLOOKUP(F385,'F U L L   S E T S  (-10%)'!T:T,'F U L L   S E T S  (-10%)'!O:O,0)+_xlfn.XLOOKUP(F385,'M A C R O S'!R:R,'M A C R O S'!N:N,0)</f>
        <v>0</v>
      </c>
      <c r="H385" s="95"/>
      <c r="I385" s="95"/>
      <c r="J385" s="91" t="s">
        <v>83</v>
      </c>
      <c r="K385" s="95">
        <f>_xlfn.XLOOKUP(J385,'F U L L   S E T S  (-10%)'!T:T,'F U L L   S E T S  (-10%)'!O:O,0)+_xlfn.XLOOKUP(J385,'M A C R O S'!R:R,'M A C R O S'!N:N,0)</f>
        <v>0</v>
      </c>
      <c r="L385" s="91" t="s">
        <v>79</v>
      </c>
      <c r="M385" s="95">
        <f>_xlfn.XLOOKUP(L385,'F U L L   S E T S  (-10%)'!T:T,'F U L L   S E T S  (-10%)'!O:O,0)+_xlfn.XLOOKUP(L385,'M A C R O S'!R:R,'M A C R O S'!N:N,0)</f>
        <v>0</v>
      </c>
    </row>
    <row r="386" spans="1:13" ht="16" x14ac:dyDescent="0.2">
      <c r="A386" s="95">
        <f>_xlfn.XLOOKUP(E386,'M A C R O S'!R:R,'M A C R O S'!N:N,0)</f>
        <v>0</v>
      </c>
      <c r="B386" s="161" t="str">
        <f t="shared" si="5"/>
        <v>UH.VM.00090-10137</v>
      </c>
      <c r="C386" s="95">
        <f>SUM(A386:A386)</f>
        <v>0</v>
      </c>
      <c r="D386" s="95">
        <v>10137</v>
      </c>
      <c r="E386" s="95" t="s">
        <v>183</v>
      </c>
      <c r="F386" s="91" t="s">
        <v>77</v>
      </c>
      <c r="G386" s="95">
        <f>_xlfn.XLOOKUP(F386,'F U L L   S E T S  (-10%)'!T:T,'F U L L   S E T S  (-10%)'!O:O,0)+_xlfn.XLOOKUP(F386,'M A C R O S'!R:R,'M A C R O S'!N:N,0)</f>
        <v>0</v>
      </c>
      <c r="H386" s="91" t="s">
        <v>81</v>
      </c>
      <c r="I386" s="95">
        <f>_xlfn.XLOOKUP(H386,'F U L L   S E T S  (-10%)'!T:T,'F U L L   S E T S  (-10%)'!O:O,0)+_xlfn.XLOOKUP(H386,'M A C R O S'!R:R,'M A C R O S'!N:N,0)</f>
        <v>0</v>
      </c>
      <c r="J386" s="95"/>
      <c r="K386" s="95"/>
      <c r="L386" s="91" t="s">
        <v>79</v>
      </c>
      <c r="M386" s="95">
        <f>_xlfn.XLOOKUP(L386,'F U L L   S E T S  (-10%)'!T:T,'F U L L   S E T S  (-10%)'!O:O,0)+_xlfn.XLOOKUP(L386,'M A C R O S'!R:R,'M A C R O S'!N:N,0)</f>
        <v>0</v>
      </c>
    </row>
    <row r="387" spans="1:13" ht="16" x14ac:dyDescent="0.2">
      <c r="A387" s="95">
        <f>_xlfn.XLOOKUP(E387,'M A C R O S'!R:R,'M A C R O S'!N:N,0)</f>
        <v>0</v>
      </c>
      <c r="B387" s="161" t="str">
        <f t="shared" ref="B387:B450" si="6">E387&amp;"-"&amp;D387</f>
        <v>UH.VM.00091-10137</v>
      </c>
      <c r="C387" s="95">
        <f>SUM(A387:A387)</f>
        <v>0</v>
      </c>
      <c r="D387" s="95">
        <v>10137</v>
      </c>
      <c r="E387" s="95" t="s">
        <v>185</v>
      </c>
      <c r="F387" s="91" t="s">
        <v>77</v>
      </c>
      <c r="G387" s="95">
        <f>_xlfn.XLOOKUP(F387,'F U L L   S E T S  (-10%)'!T:T,'F U L L   S E T S  (-10%)'!O:O,0)+_xlfn.XLOOKUP(F387,'M A C R O S'!R:R,'M A C R O S'!N:N,0)</f>
        <v>0</v>
      </c>
      <c r="H387" s="91" t="s">
        <v>81</v>
      </c>
      <c r="I387" s="95">
        <f>_xlfn.XLOOKUP(H387,'F U L L   S E T S  (-10%)'!T:T,'F U L L   S E T S  (-10%)'!O:O,0)+_xlfn.XLOOKUP(H387,'M A C R O S'!R:R,'M A C R O S'!N:N,0)</f>
        <v>0</v>
      </c>
      <c r="J387" s="95"/>
      <c r="K387" s="95"/>
      <c r="L387" s="91" t="s">
        <v>79</v>
      </c>
      <c r="M387" s="95">
        <f>_xlfn.XLOOKUP(L387,'F U L L   S E T S  (-10%)'!T:T,'F U L L   S E T S  (-10%)'!O:O,0)+_xlfn.XLOOKUP(L387,'M A C R O S'!R:R,'M A C R O S'!N:N,0)</f>
        <v>0</v>
      </c>
    </row>
    <row r="388" spans="1:13" ht="16" x14ac:dyDescent="0.2">
      <c r="A388" s="95">
        <f>_xlfn.XLOOKUP(E388,'M A C R O S'!R:R,'M A C R O S'!N:N,0)</f>
        <v>0</v>
      </c>
      <c r="B388" s="161" t="str">
        <f t="shared" si="6"/>
        <v>UH.VM.00092-10137</v>
      </c>
      <c r="C388" s="95">
        <f>SUM(A388:A388)</f>
        <v>0</v>
      </c>
      <c r="D388" s="95">
        <v>10137</v>
      </c>
      <c r="E388" s="95" t="s">
        <v>187</v>
      </c>
      <c r="F388" s="91" t="s">
        <v>77</v>
      </c>
      <c r="G388" s="95">
        <f>_xlfn.XLOOKUP(F388,'F U L L   S E T S  (-10%)'!T:T,'F U L L   S E T S  (-10%)'!O:O,0)+_xlfn.XLOOKUP(F388,'M A C R O S'!R:R,'M A C R O S'!N:N,0)</f>
        <v>0</v>
      </c>
      <c r="H388" s="95"/>
      <c r="I388" s="95"/>
      <c r="J388" s="91" t="s">
        <v>83</v>
      </c>
      <c r="K388" s="95">
        <f>_xlfn.XLOOKUP(J388,'F U L L   S E T S  (-10%)'!T:T,'F U L L   S E T S  (-10%)'!O:O,0)+_xlfn.XLOOKUP(J388,'M A C R O S'!R:R,'M A C R O S'!N:N,0)</f>
        <v>0</v>
      </c>
      <c r="L388" s="91" t="s">
        <v>79</v>
      </c>
      <c r="M388" s="95">
        <f>_xlfn.XLOOKUP(L388,'F U L L   S E T S  (-10%)'!T:T,'F U L L   S E T S  (-10%)'!O:O,0)+_xlfn.XLOOKUP(L388,'M A C R O S'!R:R,'M A C R O S'!N:N,0)</f>
        <v>0</v>
      </c>
    </row>
    <row r="389" spans="1:13" ht="16" x14ac:dyDescent="0.2">
      <c r="A389" s="95">
        <f>_xlfn.XLOOKUP(E389,'M A C R O S'!R:R,'M A C R O S'!N:N,0)</f>
        <v>0</v>
      </c>
      <c r="B389" s="161" t="str">
        <f t="shared" si="6"/>
        <v>UH.VM.00093-10137</v>
      </c>
      <c r="C389" s="95">
        <f>SUM(A389:A389)</f>
        <v>0</v>
      </c>
      <c r="D389" s="95">
        <v>10137</v>
      </c>
      <c r="E389" s="95" t="s">
        <v>189</v>
      </c>
      <c r="F389" s="91" t="s">
        <v>77</v>
      </c>
      <c r="G389" s="95">
        <f>_xlfn.XLOOKUP(F389,'F U L L   S E T S  (-10%)'!T:T,'F U L L   S E T S  (-10%)'!O:O,0)+_xlfn.XLOOKUP(F389,'M A C R O S'!R:R,'M A C R O S'!N:N,0)</f>
        <v>0</v>
      </c>
      <c r="H389" s="91" t="s">
        <v>81</v>
      </c>
      <c r="I389" s="95">
        <f>_xlfn.XLOOKUP(H389,'F U L L   S E T S  (-10%)'!T:T,'F U L L   S E T S  (-10%)'!O:O,0)+_xlfn.XLOOKUP(H389,'M A C R O S'!R:R,'M A C R O S'!N:N,0)</f>
        <v>0</v>
      </c>
      <c r="J389" s="95"/>
      <c r="K389" s="95"/>
      <c r="L389" s="91" t="s">
        <v>79</v>
      </c>
      <c r="M389" s="95">
        <f>_xlfn.XLOOKUP(L389,'F U L L   S E T S  (-10%)'!T:T,'F U L L   S E T S  (-10%)'!O:O,0)+_xlfn.XLOOKUP(L389,'M A C R O S'!R:R,'M A C R O S'!N:N,0)</f>
        <v>0</v>
      </c>
    </row>
    <row r="390" spans="1:13" ht="16" x14ac:dyDescent="0.2">
      <c r="A390" s="95">
        <f>_xlfn.XLOOKUP(E390,'M A C R O S'!R:R,'M A C R O S'!N:N,0)</f>
        <v>0</v>
      </c>
      <c r="B390" s="161" t="str">
        <f t="shared" si="6"/>
        <v>UH.VM.00094-10137</v>
      </c>
      <c r="C390" s="95">
        <f>SUM(A390:A390)</f>
        <v>0</v>
      </c>
      <c r="D390" s="95">
        <v>10137</v>
      </c>
      <c r="E390" s="95" t="s">
        <v>191</v>
      </c>
      <c r="F390" s="91" t="s">
        <v>77</v>
      </c>
      <c r="G390" s="95">
        <f>_xlfn.XLOOKUP(F390,'F U L L   S E T S  (-10%)'!T:T,'F U L L   S E T S  (-10%)'!O:O,0)+_xlfn.XLOOKUP(F390,'M A C R O S'!R:R,'M A C R O S'!N:N,0)</f>
        <v>0</v>
      </c>
      <c r="H390" s="91" t="s">
        <v>81</v>
      </c>
      <c r="I390" s="95">
        <f>_xlfn.XLOOKUP(H390,'F U L L   S E T S  (-10%)'!T:T,'F U L L   S E T S  (-10%)'!O:O,0)+_xlfn.XLOOKUP(H390,'M A C R O S'!R:R,'M A C R O S'!N:N,0)</f>
        <v>0</v>
      </c>
      <c r="J390" s="95"/>
      <c r="K390" s="95"/>
      <c r="L390" s="91" t="s">
        <v>79</v>
      </c>
      <c r="M390" s="95">
        <f>_xlfn.XLOOKUP(L390,'F U L L   S E T S  (-10%)'!T:T,'F U L L   S E T S  (-10%)'!O:O,0)+_xlfn.XLOOKUP(L390,'M A C R O S'!R:R,'M A C R O S'!N:N,0)</f>
        <v>0</v>
      </c>
    </row>
    <row r="391" spans="1:13" ht="16" x14ac:dyDescent="0.2">
      <c r="A391" s="95">
        <f>_xlfn.XLOOKUP(E391,'M A C R O S'!R:R,'M A C R O S'!N:N,0)</f>
        <v>0</v>
      </c>
      <c r="B391" s="161" t="str">
        <f t="shared" si="6"/>
        <v>UH.VM.00095-10137</v>
      </c>
      <c r="C391" s="95">
        <f>SUM(A391:A391)</f>
        <v>0</v>
      </c>
      <c r="D391" s="95">
        <v>10137</v>
      </c>
      <c r="E391" s="95" t="s">
        <v>193</v>
      </c>
      <c r="F391" s="91" t="s">
        <v>77</v>
      </c>
      <c r="G391" s="95">
        <f>_xlfn.XLOOKUP(F391,'F U L L   S E T S  (-10%)'!T:T,'F U L L   S E T S  (-10%)'!O:O,0)+_xlfn.XLOOKUP(F391,'M A C R O S'!R:R,'M A C R O S'!N:N,0)</f>
        <v>0</v>
      </c>
      <c r="H391" s="91" t="s">
        <v>81</v>
      </c>
      <c r="I391" s="95">
        <f>_xlfn.XLOOKUP(H391,'F U L L   S E T S  (-10%)'!T:T,'F U L L   S E T S  (-10%)'!O:O,0)+_xlfn.XLOOKUP(H391,'M A C R O S'!R:R,'M A C R O S'!N:N,0)</f>
        <v>0</v>
      </c>
      <c r="J391" s="95"/>
      <c r="K391" s="95"/>
      <c r="L391" s="91" t="s">
        <v>79</v>
      </c>
      <c r="M391" s="95">
        <f>_xlfn.XLOOKUP(L391,'F U L L   S E T S  (-10%)'!T:T,'F U L L   S E T S  (-10%)'!O:O,0)+_xlfn.XLOOKUP(L391,'M A C R O S'!R:R,'M A C R O S'!N:N,0)</f>
        <v>0</v>
      </c>
    </row>
    <row r="392" spans="1:13" ht="16" x14ac:dyDescent="0.2">
      <c r="A392" s="95">
        <f>_xlfn.XLOOKUP(E392,'M A C R O S'!R:R,'M A C R O S'!N:N,0)</f>
        <v>0</v>
      </c>
      <c r="B392" s="161" t="str">
        <f t="shared" si="6"/>
        <v>UH.VM.00096-10137</v>
      </c>
      <c r="C392" s="95">
        <f>SUM(A392:A392)</f>
        <v>0</v>
      </c>
      <c r="D392" s="95">
        <v>10137</v>
      </c>
      <c r="E392" s="95" t="s">
        <v>195</v>
      </c>
      <c r="F392" s="91" t="s">
        <v>77</v>
      </c>
      <c r="G392" s="95">
        <f>_xlfn.XLOOKUP(F392,'F U L L   S E T S  (-10%)'!T:T,'F U L L   S E T S  (-10%)'!O:O,0)+_xlfn.XLOOKUP(F392,'M A C R O S'!R:R,'M A C R O S'!N:N,0)</f>
        <v>0</v>
      </c>
      <c r="H392" s="91" t="s">
        <v>81</v>
      </c>
      <c r="I392" s="95">
        <f>_xlfn.XLOOKUP(H392,'F U L L   S E T S  (-10%)'!T:T,'F U L L   S E T S  (-10%)'!O:O,0)+_xlfn.XLOOKUP(H392,'M A C R O S'!R:R,'M A C R O S'!N:N,0)</f>
        <v>0</v>
      </c>
      <c r="J392" s="95"/>
      <c r="K392" s="95"/>
      <c r="L392" s="91" t="s">
        <v>79</v>
      </c>
      <c r="M392" s="95">
        <f>_xlfn.XLOOKUP(L392,'F U L L   S E T S  (-10%)'!T:T,'F U L L   S E T S  (-10%)'!O:O,0)+_xlfn.XLOOKUP(L392,'M A C R O S'!R:R,'M A C R O S'!N:N,0)</f>
        <v>0</v>
      </c>
    </row>
    <row r="393" spans="1:13" ht="16" x14ac:dyDescent="0.2">
      <c r="A393" s="95">
        <f>_xlfn.XLOOKUP(E393,'M A C R O S'!R:R,'M A C R O S'!N:N,0)</f>
        <v>0</v>
      </c>
      <c r="B393" s="161" t="str">
        <f t="shared" si="6"/>
        <v>UH.VM.00097-10137</v>
      </c>
      <c r="C393" s="95">
        <f>SUM(A393:A393)</f>
        <v>0</v>
      </c>
      <c r="D393" s="95">
        <v>10137</v>
      </c>
      <c r="E393" s="95" t="s">
        <v>197</v>
      </c>
      <c r="F393" s="91" t="s">
        <v>77</v>
      </c>
      <c r="G393" s="95">
        <f>_xlfn.XLOOKUP(F393,'F U L L   S E T S  (-10%)'!T:T,'F U L L   S E T S  (-10%)'!O:O,0)+_xlfn.XLOOKUP(F393,'M A C R O S'!R:R,'M A C R O S'!N:N,0)</f>
        <v>0</v>
      </c>
      <c r="H393" s="95"/>
      <c r="I393" s="95"/>
      <c r="J393" s="91" t="s">
        <v>83</v>
      </c>
      <c r="K393" s="95">
        <f>_xlfn.XLOOKUP(J393,'F U L L   S E T S  (-10%)'!T:T,'F U L L   S E T S  (-10%)'!O:O,0)+_xlfn.XLOOKUP(J393,'M A C R O S'!R:R,'M A C R O S'!N:N,0)</f>
        <v>0</v>
      </c>
      <c r="L393" s="91" t="s">
        <v>79</v>
      </c>
      <c r="M393" s="95">
        <f>_xlfn.XLOOKUP(L393,'F U L L   S E T S  (-10%)'!T:T,'F U L L   S E T S  (-10%)'!O:O,0)+_xlfn.XLOOKUP(L393,'M A C R O S'!R:R,'M A C R O S'!N:N,0)</f>
        <v>0</v>
      </c>
    </row>
    <row r="394" spans="1:13" ht="16" x14ac:dyDescent="0.2">
      <c r="A394" s="95">
        <f>_xlfn.XLOOKUP(E394,'M A C R O S'!R:R,'M A C R O S'!N:N,0)</f>
        <v>0</v>
      </c>
      <c r="B394" s="161" t="str">
        <f t="shared" si="6"/>
        <v>UH.VM.00098-10137</v>
      </c>
      <c r="C394" s="95">
        <f>SUM(A394:A394)</f>
        <v>0</v>
      </c>
      <c r="D394" s="95">
        <v>10137</v>
      </c>
      <c r="E394" s="95" t="s">
        <v>199</v>
      </c>
      <c r="F394" s="91" t="s">
        <v>77</v>
      </c>
      <c r="G394" s="95">
        <f>_xlfn.XLOOKUP(F394,'F U L L   S E T S  (-10%)'!T:T,'F U L L   S E T S  (-10%)'!O:O,0)+_xlfn.XLOOKUP(F394,'M A C R O S'!R:R,'M A C R O S'!N:N,0)</f>
        <v>0</v>
      </c>
      <c r="H394" s="95"/>
      <c r="I394" s="95"/>
      <c r="J394" s="91" t="s">
        <v>83</v>
      </c>
      <c r="K394" s="95">
        <f>_xlfn.XLOOKUP(J394,'F U L L   S E T S  (-10%)'!T:T,'F U L L   S E T S  (-10%)'!O:O,0)+_xlfn.XLOOKUP(J394,'M A C R O S'!R:R,'M A C R O S'!N:N,0)</f>
        <v>0</v>
      </c>
      <c r="L394" s="91" t="s">
        <v>79</v>
      </c>
      <c r="M394" s="95">
        <f>_xlfn.XLOOKUP(L394,'F U L L   S E T S  (-10%)'!T:T,'F U L L   S E T S  (-10%)'!O:O,0)+_xlfn.XLOOKUP(L394,'M A C R O S'!R:R,'M A C R O S'!N:N,0)</f>
        <v>0</v>
      </c>
    </row>
    <row r="395" spans="1:13" ht="16" x14ac:dyDescent="0.2">
      <c r="A395" s="95">
        <f>_xlfn.XLOOKUP(E395,'M A C R O S'!R:R,'M A C R O S'!N:N,0)</f>
        <v>0</v>
      </c>
      <c r="B395" s="161" t="str">
        <f t="shared" si="6"/>
        <v>UH.VM.00099-10137</v>
      </c>
      <c r="C395" s="95">
        <f>SUM(A395:A395)</f>
        <v>0</v>
      </c>
      <c r="D395" s="95">
        <v>10137</v>
      </c>
      <c r="E395" s="95" t="s">
        <v>201</v>
      </c>
      <c r="F395" s="91" t="s">
        <v>77</v>
      </c>
      <c r="G395" s="95">
        <f>_xlfn.XLOOKUP(F395,'F U L L   S E T S  (-10%)'!T:T,'F U L L   S E T S  (-10%)'!O:O,0)+_xlfn.XLOOKUP(F395,'M A C R O S'!R:R,'M A C R O S'!N:N,0)</f>
        <v>0</v>
      </c>
      <c r="H395" s="91" t="s">
        <v>81</v>
      </c>
      <c r="I395" s="95">
        <f>_xlfn.XLOOKUP(H395,'F U L L   S E T S  (-10%)'!T:T,'F U L L   S E T S  (-10%)'!O:O,0)+_xlfn.XLOOKUP(H395,'M A C R O S'!R:R,'M A C R O S'!N:N,0)</f>
        <v>0</v>
      </c>
      <c r="J395" s="95"/>
      <c r="K395" s="95"/>
      <c r="L395" s="91" t="s">
        <v>79</v>
      </c>
      <c r="M395" s="95">
        <f>_xlfn.XLOOKUP(L395,'F U L L   S E T S  (-10%)'!T:T,'F U L L   S E T S  (-10%)'!O:O,0)+_xlfn.XLOOKUP(L395,'M A C R O S'!R:R,'M A C R O S'!N:N,0)</f>
        <v>0</v>
      </c>
    </row>
    <row r="396" spans="1:13" ht="16" x14ac:dyDescent="0.2">
      <c r="A396" s="95">
        <f>_xlfn.XLOOKUP(E396,'M A C R O S'!R:R,'M A C R O S'!N:N,0)</f>
        <v>0</v>
      </c>
      <c r="B396" s="161" t="str">
        <f t="shared" si="6"/>
        <v>UH.VM.00100-10137</v>
      </c>
      <c r="C396" s="95">
        <f>SUM(A396:A396)</f>
        <v>0</v>
      </c>
      <c r="D396" s="95">
        <v>10137</v>
      </c>
      <c r="E396" s="95" t="s">
        <v>203</v>
      </c>
      <c r="F396" s="91" t="s">
        <v>77</v>
      </c>
      <c r="G396" s="95">
        <f>_xlfn.XLOOKUP(F396,'F U L L   S E T S  (-10%)'!T:T,'F U L L   S E T S  (-10%)'!O:O,0)+_xlfn.XLOOKUP(F396,'M A C R O S'!R:R,'M A C R O S'!N:N,0)</f>
        <v>0</v>
      </c>
      <c r="H396" s="91" t="s">
        <v>81</v>
      </c>
      <c r="I396" s="95">
        <f>_xlfn.XLOOKUP(H396,'F U L L   S E T S  (-10%)'!T:T,'F U L L   S E T S  (-10%)'!O:O,0)+_xlfn.XLOOKUP(H396,'M A C R O S'!R:R,'M A C R O S'!N:N,0)</f>
        <v>0</v>
      </c>
      <c r="J396" s="95"/>
      <c r="K396" s="95"/>
      <c r="L396" s="91" t="s">
        <v>79</v>
      </c>
      <c r="M396" s="95">
        <f>_xlfn.XLOOKUP(L396,'F U L L   S E T S  (-10%)'!T:T,'F U L L   S E T S  (-10%)'!O:O,0)+_xlfn.XLOOKUP(L396,'M A C R O S'!R:R,'M A C R O S'!N:N,0)</f>
        <v>0</v>
      </c>
    </row>
    <row r="397" spans="1:13" ht="16" x14ac:dyDescent="0.2">
      <c r="A397" s="95">
        <f>_xlfn.XLOOKUP(E397,'M A C R O S'!R:R,'M A C R O S'!N:N,0)</f>
        <v>0</v>
      </c>
      <c r="B397" s="161" t="str">
        <f t="shared" si="6"/>
        <v>UH.VM.00101-10137</v>
      </c>
      <c r="C397" s="95">
        <f>SUM(A397:A397)</f>
        <v>0</v>
      </c>
      <c r="D397" s="95">
        <v>10137</v>
      </c>
      <c r="E397" s="95" t="s">
        <v>205</v>
      </c>
      <c r="F397" s="91" t="s">
        <v>77</v>
      </c>
      <c r="G397" s="95">
        <f>_xlfn.XLOOKUP(F397,'F U L L   S E T S  (-10%)'!T:T,'F U L L   S E T S  (-10%)'!O:O,0)+_xlfn.XLOOKUP(F397,'M A C R O S'!R:R,'M A C R O S'!N:N,0)</f>
        <v>0</v>
      </c>
      <c r="H397" s="95"/>
      <c r="I397" s="95"/>
      <c r="J397" s="91" t="s">
        <v>83</v>
      </c>
      <c r="K397" s="95">
        <f>_xlfn.XLOOKUP(J397,'F U L L   S E T S  (-10%)'!T:T,'F U L L   S E T S  (-10%)'!O:O,0)+_xlfn.XLOOKUP(J397,'M A C R O S'!R:R,'M A C R O S'!N:N,0)</f>
        <v>0</v>
      </c>
      <c r="L397" s="91" t="s">
        <v>79</v>
      </c>
      <c r="M397" s="95">
        <f>_xlfn.XLOOKUP(L397,'F U L L   S E T S  (-10%)'!T:T,'F U L L   S E T S  (-10%)'!O:O,0)+_xlfn.XLOOKUP(L397,'M A C R O S'!R:R,'M A C R O S'!N:N,0)</f>
        <v>0</v>
      </c>
    </row>
    <row r="398" spans="1:13" ht="16" x14ac:dyDescent="0.2">
      <c r="A398" s="95">
        <f>_xlfn.XLOOKUP(E398,'M A C R O S'!R:R,'M A C R O S'!N:N,0)</f>
        <v>0</v>
      </c>
      <c r="B398" s="161" t="str">
        <f t="shared" si="6"/>
        <v>UH.VM.00102-10137</v>
      </c>
      <c r="C398" s="95">
        <f>SUM(A398:A398)</f>
        <v>0</v>
      </c>
      <c r="D398" s="95">
        <v>10137</v>
      </c>
      <c r="E398" s="95" t="s">
        <v>207</v>
      </c>
      <c r="F398" s="91" t="s">
        <v>77</v>
      </c>
      <c r="G398" s="95">
        <f>_xlfn.XLOOKUP(F398,'F U L L   S E T S  (-10%)'!T:T,'F U L L   S E T S  (-10%)'!O:O,0)+_xlfn.XLOOKUP(F398,'M A C R O S'!R:R,'M A C R O S'!N:N,0)</f>
        <v>0</v>
      </c>
      <c r="H398" s="95"/>
      <c r="I398" s="95"/>
      <c r="J398" s="91" t="s">
        <v>83</v>
      </c>
      <c r="K398" s="95">
        <f>_xlfn.XLOOKUP(J398,'F U L L   S E T S  (-10%)'!T:T,'F U L L   S E T S  (-10%)'!O:O,0)+_xlfn.XLOOKUP(J398,'M A C R O S'!R:R,'M A C R O S'!N:N,0)</f>
        <v>0</v>
      </c>
      <c r="L398" s="91" t="s">
        <v>79</v>
      </c>
      <c r="M398" s="95">
        <f>_xlfn.XLOOKUP(L398,'F U L L   S E T S  (-10%)'!T:T,'F U L L   S E T S  (-10%)'!O:O,0)+_xlfn.XLOOKUP(L398,'M A C R O S'!R:R,'M A C R O S'!N:N,0)</f>
        <v>0</v>
      </c>
    </row>
    <row r="399" spans="1:13" ht="16" x14ac:dyDescent="0.2">
      <c r="A399" s="95">
        <f>_xlfn.XLOOKUP(E399,'M A C R O S'!R:R,'M A C R O S'!N:N,0)</f>
        <v>0</v>
      </c>
      <c r="B399" s="161" t="str">
        <f t="shared" si="6"/>
        <v>UH.VM.00103-10137</v>
      </c>
      <c r="C399" s="95">
        <f>SUM(A399:A399)</f>
        <v>0</v>
      </c>
      <c r="D399" s="95">
        <v>10137</v>
      </c>
      <c r="E399" s="95" t="s">
        <v>209</v>
      </c>
      <c r="F399" s="91" t="s">
        <v>77</v>
      </c>
      <c r="G399" s="95">
        <f>_xlfn.XLOOKUP(F399,'F U L L   S E T S  (-10%)'!T:T,'F U L L   S E T S  (-10%)'!O:O,0)+_xlfn.XLOOKUP(F399,'M A C R O S'!R:R,'M A C R O S'!N:N,0)</f>
        <v>0</v>
      </c>
      <c r="H399" s="91" t="s">
        <v>81</v>
      </c>
      <c r="I399" s="95">
        <f>_xlfn.XLOOKUP(H399,'F U L L   S E T S  (-10%)'!T:T,'F U L L   S E T S  (-10%)'!O:O,0)+_xlfn.XLOOKUP(H399,'M A C R O S'!R:R,'M A C R O S'!N:N,0)</f>
        <v>0</v>
      </c>
      <c r="J399" s="95"/>
      <c r="K399" s="95"/>
      <c r="L399" s="91" t="s">
        <v>79</v>
      </c>
      <c r="M399" s="95">
        <f>_xlfn.XLOOKUP(L399,'F U L L   S E T S  (-10%)'!T:T,'F U L L   S E T S  (-10%)'!O:O,0)+_xlfn.XLOOKUP(L399,'M A C R O S'!R:R,'M A C R O S'!N:N,0)</f>
        <v>0</v>
      </c>
    </row>
    <row r="400" spans="1:13" ht="16" x14ac:dyDescent="0.2">
      <c r="A400" s="95">
        <f>_xlfn.XLOOKUP(E400,'M A C R O S'!R:R,'M A C R O S'!N:N,0)</f>
        <v>0</v>
      </c>
      <c r="B400" s="161" t="str">
        <f t="shared" si="6"/>
        <v>UH.VM.00104-10137</v>
      </c>
      <c r="C400" s="95">
        <f>SUM(A400:A400)</f>
        <v>0</v>
      </c>
      <c r="D400" s="95">
        <v>10137</v>
      </c>
      <c r="E400" s="95" t="s">
        <v>211</v>
      </c>
      <c r="F400" s="91" t="s">
        <v>77</v>
      </c>
      <c r="G400" s="95">
        <f>_xlfn.XLOOKUP(F400,'F U L L   S E T S  (-10%)'!T:T,'F U L L   S E T S  (-10%)'!O:O,0)+_xlfn.XLOOKUP(F400,'M A C R O S'!R:R,'M A C R O S'!N:N,0)</f>
        <v>0</v>
      </c>
      <c r="H400" s="95"/>
      <c r="I400" s="95"/>
      <c r="J400" s="91" t="s">
        <v>83</v>
      </c>
      <c r="K400" s="95">
        <f>_xlfn.XLOOKUP(J400,'F U L L   S E T S  (-10%)'!T:T,'F U L L   S E T S  (-10%)'!O:O,0)+_xlfn.XLOOKUP(J400,'M A C R O S'!R:R,'M A C R O S'!N:N,0)</f>
        <v>0</v>
      </c>
      <c r="L400" s="91" t="s">
        <v>79</v>
      </c>
      <c r="M400" s="95">
        <f>_xlfn.XLOOKUP(L400,'F U L L   S E T S  (-10%)'!T:T,'F U L L   S E T S  (-10%)'!O:O,0)+_xlfn.XLOOKUP(L400,'M A C R O S'!R:R,'M A C R O S'!N:N,0)</f>
        <v>0</v>
      </c>
    </row>
    <row r="401" spans="1:13" ht="16" x14ac:dyDescent="0.2">
      <c r="A401" s="161">
        <f>_xlfn.XLOOKUP(E401,'M A C R O S'!R:R,'M A C R O S'!N:N,0)</f>
        <v>0</v>
      </c>
      <c r="B401" s="161" t="str">
        <f t="shared" si="6"/>
        <v>UH.VM.00063-10083</v>
      </c>
      <c r="C401" s="161">
        <f>SUM(A401:A401)</f>
        <v>0</v>
      </c>
      <c r="D401" s="161">
        <v>10083</v>
      </c>
      <c r="E401" s="161" t="s">
        <v>216</v>
      </c>
      <c r="F401" s="91" t="s">
        <v>85</v>
      </c>
      <c r="G401" s="95">
        <f>_xlfn.XLOOKUP(F401,'F U L L   S E T S  (-10%)'!T:T,'F U L L   S E T S  (-10%)'!O:O,0)+_xlfn.XLOOKUP(F401,'M A C R O S'!R:R,'M A C R O S'!N:N,0)</f>
        <v>0</v>
      </c>
      <c r="H401" s="91" t="s">
        <v>89</v>
      </c>
      <c r="I401" s="95">
        <f>_xlfn.XLOOKUP(H401,'F U L L   S E T S  (-10%)'!T:T,'F U L L   S E T S  (-10%)'!O:O,0)+_xlfn.XLOOKUP(H401,'M A C R O S'!R:R,'M A C R O S'!N:N,0)</f>
        <v>0</v>
      </c>
      <c r="J401" s="95"/>
      <c r="K401" s="95"/>
      <c r="L401" s="90" t="s">
        <v>87</v>
      </c>
      <c r="M401" s="95">
        <f>_xlfn.XLOOKUP(L401,'F U L L   S E T S  (-10%)'!T:T,'F U L L   S E T S  (-10%)'!O:O,0)+_xlfn.XLOOKUP(L401,'M A C R O S'!R:R,'M A C R O S'!N:N,0)</f>
        <v>0</v>
      </c>
    </row>
    <row r="402" spans="1:13" ht="16" x14ac:dyDescent="0.2">
      <c r="A402" s="95">
        <f>_xlfn.XLOOKUP(E402,'M A C R O S'!R:R,'M A C R O S'!N:N,0)</f>
        <v>0</v>
      </c>
      <c r="B402" s="161" t="str">
        <f t="shared" si="6"/>
        <v>UH.VM.00064-10083</v>
      </c>
      <c r="C402" s="95">
        <f>SUM(A402:A402)</f>
        <v>0</v>
      </c>
      <c r="D402" s="95">
        <v>10083</v>
      </c>
      <c r="E402" s="95" t="s">
        <v>218</v>
      </c>
      <c r="F402" s="91" t="s">
        <v>85</v>
      </c>
      <c r="G402" s="95">
        <f>_xlfn.XLOOKUP(F402,'F U L L   S E T S  (-10%)'!T:T,'F U L L   S E T S  (-10%)'!O:O,0)+_xlfn.XLOOKUP(F402,'M A C R O S'!R:R,'M A C R O S'!N:N,0)</f>
        <v>0</v>
      </c>
      <c r="H402" s="95"/>
      <c r="I402" s="95"/>
      <c r="J402" s="90" t="s">
        <v>91</v>
      </c>
      <c r="K402" s="95">
        <f>_xlfn.XLOOKUP(J402,'F U L L   S E T S  (-10%)'!T:T,'F U L L   S E T S  (-10%)'!O:O,0)+_xlfn.XLOOKUP(J402,'M A C R O S'!R:R,'M A C R O S'!N:N,0)</f>
        <v>0</v>
      </c>
      <c r="L402" s="90" t="s">
        <v>87</v>
      </c>
      <c r="M402" s="95">
        <f>_xlfn.XLOOKUP(L402,'F U L L   S E T S  (-10%)'!T:T,'F U L L   S E T S  (-10%)'!O:O,0)+_xlfn.XLOOKUP(L402,'M A C R O S'!R:R,'M A C R O S'!N:N,0)</f>
        <v>0</v>
      </c>
    </row>
    <row r="403" spans="1:13" ht="16" x14ac:dyDescent="0.2">
      <c r="A403" s="95">
        <f>_xlfn.XLOOKUP(E403,'M A C R O S'!R:R,'M A C R O S'!N:N,0)</f>
        <v>0</v>
      </c>
      <c r="B403" s="161" t="str">
        <f t="shared" si="6"/>
        <v>UH.VM.00065-10083</v>
      </c>
      <c r="C403" s="95">
        <f>SUM(A403:A403)</f>
        <v>0</v>
      </c>
      <c r="D403" s="95">
        <v>10083</v>
      </c>
      <c r="E403" s="95" t="s">
        <v>220</v>
      </c>
      <c r="F403" s="91" t="s">
        <v>85</v>
      </c>
      <c r="G403" s="95">
        <f>_xlfn.XLOOKUP(F403,'F U L L   S E T S  (-10%)'!T:T,'F U L L   S E T S  (-10%)'!O:O,0)+_xlfn.XLOOKUP(F403,'M A C R O S'!R:R,'M A C R O S'!N:N,0)</f>
        <v>0</v>
      </c>
      <c r="H403" s="91" t="s">
        <v>89</v>
      </c>
      <c r="I403" s="95">
        <f>_xlfn.XLOOKUP(H403,'F U L L   S E T S  (-10%)'!T:T,'F U L L   S E T S  (-10%)'!O:O,0)+_xlfn.XLOOKUP(H403,'M A C R O S'!R:R,'M A C R O S'!N:N,0)</f>
        <v>0</v>
      </c>
      <c r="J403" s="95"/>
      <c r="K403" s="95"/>
      <c r="L403" s="90" t="s">
        <v>87</v>
      </c>
      <c r="M403" s="95">
        <f>_xlfn.XLOOKUP(L403,'F U L L   S E T S  (-10%)'!T:T,'F U L L   S E T S  (-10%)'!O:O,0)+_xlfn.XLOOKUP(L403,'M A C R O S'!R:R,'M A C R O S'!N:N,0)</f>
        <v>0</v>
      </c>
    </row>
    <row r="404" spans="1:13" ht="16" x14ac:dyDescent="0.2">
      <c r="A404" s="95">
        <f>_xlfn.XLOOKUP(E404,'M A C R O S'!R:R,'M A C R O S'!N:N,0)</f>
        <v>0</v>
      </c>
      <c r="B404" s="161" t="str">
        <f t="shared" si="6"/>
        <v>UH.VM.00066-10083</v>
      </c>
      <c r="C404" s="95">
        <f>SUM(A404:A404)</f>
        <v>0</v>
      </c>
      <c r="D404" s="95">
        <v>10083</v>
      </c>
      <c r="E404" s="95" t="s">
        <v>222</v>
      </c>
      <c r="F404" s="91" t="s">
        <v>85</v>
      </c>
      <c r="G404" s="95">
        <f>_xlfn.XLOOKUP(F404,'F U L L   S E T S  (-10%)'!T:T,'F U L L   S E T S  (-10%)'!O:O,0)+_xlfn.XLOOKUP(F404,'M A C R O S'!R:R,'M A C R O S'!N:N,0)</f>
        <v>0</v>
      </c>
      <c r="H404" s="91" t="s">
        <v>89</v>
      </c>
      <c r="I404" s="95">
        <f>_xlfn.XLOOKUP(H404,'F U L L   S E T S  (-10%)'!T:T,'F U L L   S E T S  (-10%)'!O:O,0)+_xlfn.XLOOKUP(H404,'M A C R O S'!R:R,'M A C R O S'!N:N,0)</f>
        <v>0</v>
      </c>
      <c r="J404" s="95"/>
      <c r="K404" s="95"/>
      <c r="L404" s="90" t="s">
        <v>87</v>
      </c>
      <c r="M404" s="95">
        <f>_xlfn.XLOOKUP(L404,'F U L L   S E T S  (-10%)'!T:T,'F U L L   S E T S  (-10%)'!O:O,0)+_xlfn.XLOOKUP(L404,'M A C R O S'!R:R,'M A C R O S'!N:N,0)</f>
        <v>0</v>
      </c>
    </row>
    <row r="405" spans="1:13" ht="16" x14ac:dyDescent="0.2">
      <c r="A405" s="95">
        <f>_xlfn.XLOOKUP(E405,'M A C R O S'!R:R,'M A C R O S'!N:N,0)</f>
        <v>0</v>
      </c>
      <c r="B405" s="161" t="str">
        <f t="shared" si="6"/>
        <v>UH.VM.00067-10083</v>
      </c>
      <c r="C405" s="95">
        <f>SUM(A405:A405)</f>
        <v>0</v>
      </c>
      <c r="D405" s="95">
        <v>10083</v>
      </c>
      <c r="E405" s="95" t="s">
        <v>224</v>
      </c>
      <c r="F405" s="91" t="s">
        <v>85</v>
      </c>
      <c r="G405" s="95">
        <f>_xlfn.XLOOKUP(F405,'F U L L   S E T S  (-10%)'!T:T,'F U L L   S E T S  (-10%)'!O:O,0)+_xlfn.XLOOKUP(F405,'M A C R O S'!R:R,'M A C R O S'!N:N,0)</f>
        <v>0</v>
      </c>
      <c r="H405" s="95"/>
      <c r="I405" s="95"/>
      <c r="J405" s="90" t="s">
        <v>91</v>
      </c>
      <c r="K405" s="95">
        <f>_xlfn.XLOOKUP(J405,'F U L L   S E T S  (-10%)'!T:T,'F U L L   S E T S  (-10%)'!O:O,0)+_xlfn.XLOOKUP(J405,'M A C R O S'!R:R,'M A C R O S'!N:N,0)</f>
        <v>0</v>
      </c>
      <c r="L405" s="90" t="s">
        <v>87</v>
      </c>
      <c r="M405" s="95">
        <f>_xlfn.XLOOKUP(L405,'F U L L   S E T S  (-10%)'!T:T,'F U L L   S E T S  (-10%)'!O:O,0)+_xlfn.XLOOKUP(L405,'M A C R O S'!R:R,'M A C R O S'!N:N,0)</f>
        <v>0</v>
      </c>
    </row>
    <row r="406" spans="1:13" ht="16" x14ac:dyDescent="0.2">
      <c r="A406" s="95">
        <f>_xlfn.XLOOKUP(E406,'M A C R O S'!R:R,'M A C R O S'!N:N,0)</f>
        <v>0</v>
      </c>
      <c r="B406" s="161" t="str">
        <f t="shared" si="6"/>
        <v>UH.VM.00068-10083</v>
      </c>
      <c r="C406" s="95">
        <f>SUM(A406:A406)</f>
        <v>0</v>
      </c>
      <c r="D406" s="95">
        <v>10083</v>
      </c>
      <c r="E406" s="95" t="s">
        <v>226</v>
      </c>
      <c r="F406" s="91" t="s">
        <v>85</v>
      </c>
      <c r="G406" s="95">
        <f>_xlfn.XLOOKUP(F406,'F U L L   S E T S  (-10%)'!T:T,'F U L L   S E T S  (-10%)'!O:O,0)+_xlfn.XLOOKUP(F406,'M A C R O S'!R:R,'M A C R O S'!N:N,0)</f>
        <v>0</v>
      </c>
      <c r="H406" s="95"/>
      <c r="I406" s="95"/>
      <c r="J406" s="90" t="s">
        <v>91</v>
      </c>
      <c r="K406" s="95">
        <f>_xlfn.XLOOKUP(J406,'F U L L   S E T S  (-10%)'!T:T,'F U L L   S E T S  (-10%)'!O:O,0)+_xlfn.XLOOKUP(J406,'M A C R O S'!R:R,'M A C R O S'!N:N,0)</f>
        <v>0</v>
      </c>
      <c r="L406" s="90" t="s">
        <v>87</v>
      </c>
      <c r="M406" s="95">
        <f>_xlfn.XLOOKUP(L406,'F U L L   S E T S  (-10%)'!T:T,'F U L L   S E T S  (-10%)'!O:O,0)+_xlfn.XLOOKUP(L406,'M A C R O S'!R:R,'M A C R O S'!N:N,0)</f>
        <v>0</v>
      </c>
    </row>
    <row r="407" spans="1:13" ht="16" x14ac:dyDescent="0.2">
      <c r="A407" s="95">
        <f>_xlfn.XLOOKUP(E407,'M A C R O S'!R:R,'M A C R O S'!N:N,0)</f>
        <v>0</v>
      </c>
      <c r="B407" s="161" t="str">
        <f t="shared" si="6"/>
        <v>UH.VM.00069-10083</v>
      </c>
      <c r="C407" s="95">
        <f>SUM(A407:A407)</f>
        <v>0</v>
      </c>
      <c r="D407" s="95">
        <v>10083</v>
      </c>
      <c r="E407" s="95" t="s">
        <v>228</v>
      </c>
      <c r="F407" s="91" t="s">
        <v>85</v>
      </c>
      <c r="G407" s="95">
        <f>_xlfn.XLOOKUP(F407,'F U L L   S E T S  (-10%)'!T:T,'F U L L   S E T S  (-10%)'!O:O,0)+_xlfn.XLOOKUP(F407,'M A C R O S'!R:R,'M A C R O S'!N:N,0)</f>
        <v>0</v>
      </c>
      <c r="H407" s="91" t="s">
        <v>89</v>
      </c>
      <c r="I407" s="95">
        <f>_xlfn.XLOOKUP(H407,'F U L L   S E T S  (-10%)'!T:T,'F U L L   S E T S  (-10%)'!O:O,0)+_xlfn.XLOOKUP(H407,'M A C R O S'!R:R,'M A C R O S'!N:N,0)</f>
        <v>0</v>
      </c>
      <c r="J407" s="95"/>
      <c r="K407" s="95"/>
      <c r="L407" s="90" t="s">
        <v>87</v>
      </c>
      <c r="M407" s="95">
        <f>_xlfn.XLOOKUP(L407,'F U L L   S E T S  (-10%)'!T:T,'F U L L   S E T S  (-10%)'!O:O,0)+_xlfn.XLOOKUP(L407,'M A C R O S'!R:R,'M A C R O S'!N:N,0)</f>
        <v>0</v>
      </c>
    </row>
    <row r="408" spans="1:13" ht="16" x14ac:dyDescent="0.2">
      <c r="A408" s="95">
        <f>_xlfn.XLOOKUP(E408,'M A C R O S'!R:R,'M A C R O S'!N:N,0)</f>
        <v>0</v>
      </c>
      <c r="B408" s="161" t="str">
        <f t="shared" si="6"/>
        <v>UH.VM.00070-10083</v>
      </c>
      <c r="C408" s="95">
        <f>SUM(A408:A408)</f>
        <v>0</v>
      </c>
      <c r="D408" s="95">
        <v>10083</v>
      </c>
      <c r="E408" s="95" t="s">
        <v>230</v>
      </c>
      <c r="F408" s="91" t="s">
        <v>85</v>
      </c>
      <c r="G408" s="95">
        <f>_xlfn.XLOOKUP(F408,'F U L L   S E T S  (-10%)'!T:T,'F U L L   S E T S  (-10%)'!O:O,0)+_xlfn.XLOOKUP(F408,'M A C R O S'!R:R,'M A C R O S'!N:N,0)</f>
        <v>0</v>
      </c>
      <c r="H408" s="91" t="s">
        <v>89</v>
      </c>
      <c r="I408" s="95">
        <f>_xlfn.XLOOKUP(H408,'F U L L   S E T S  (-10%)'!T:T,'F U L L   S E T S  (-10%)'!O:O,0)+_xlfn.XLOOKUP(H408,'M A C R O S'!R:R,'M A C R O S'!N:N,0)</f>
        <v>0</v>
      </c>
      <c r="J408" s="95"/>
      <c r="K408" s="95"/>
      <c r="L408" s="90" t="s">
        <v>87</v>
      </c>
      <c r="M408" s="95">
        <f>_xlfn.XLOOKUP(L408,'F U L L   S E T S  (-10%)'!T:T,'F U L L   S E T S  (-10%)'!O:O,0)+_xlfn.XLOOKUP(L408,'M A C R O S'!R:R,'M A C R O S'!N:N,0)</f>
        <v>0</v>
      </c>
    </row>
    <row r="409" spans="1:13" ht="16" x14ac:dyDescent="0.2">
      <c r="A409" s="95">
        <f>_xlfn.XLOOKUP(E409,'M A C R O S'!R:R,'M A C R O S'!N:N,0)</f>
        <v>0</v>
      </c>
      <c r="B409" s="161" t="str">
        <f t="shared" si="6"/>
        <v>UH.VM.00071-10083</v>
      </c>
      <c r="C409" s="95">
        <f>SUM(A409:A409)</f>
        <v>0</v>
      </c>
      <c r="D409" s="95">
        <v>10083</v>
      </c>
      <c r="E409" s="95" t="s">
        <v>232</v>
      </c>
      <c r="F409" s="91" t="s">
        <v>85</v>
      </c>
      <c r="G409" s="95">
        <f>_xlfn.XLOOKUP(F409,'F U L L   S E T S  (-10%)'!T:T,'F U L L   S E T S  (-10%)'!O:O,0)+_xlfn.XLOOKUP(F409,'M A C R O S'!R:R,'M A C R O S'!N:N,0)</f>
        <v>0</v>
      </c>
      <c r="H409" s="95"/>
      <c r="I409" s="95"/>
      <c r="J409" s="90" t="s">
        <v>91</v>
      </c>
      <c r="K409" s="95">
        <f>_xlfn.XLOOKUP(J409,'F U L L   S E T S  (-10%)'!T:T,'F U L L   S E T S  (-10%)'!O:O,0)+_xlfn.XLOOKUP(J409,'M A C R O S'!R:R,'M A C R O S'!N:N,0)</f>
        <v>0</v>
      </c>
      <c r="L409" s="90" t="s">
        <v>87</v>
      </c>
      <c r="M409" s="95">
        <f>_xlfn.XLOOKUP(L409,'F U L L   S E T S  (-10%)'!T:T,'F U L L   S E T S  (-10%)'!O:O,0)+_xlfn.XLOOKUP(L409,'M A C R O S'!R:R,'M A C R O S'!N:N,0)</f>
        <v>0</v>
      </c>
    </row>
    <row r="410" spans="1:13" ht="16" x14ac:dyDescent="0.2">
      <c r="A410" s="95">
        <f>_xlfn.XLOOKUP(E410,'M A C R O S'!R:R,'M A C R O S'!N:N,0)</f>
        <v>0</v>
      </c>
      <c r="B410" s="161" t="str">
        <f t="shared" si="6"/>
        <v>UH.VM.00072-10083</v>
      </c>
      <c r="C410" s="95">
        <f>SUM(A410:A410)</f>
        <v>0</v>
      </c>
      <c r="D410" s="95">
        <v>10083</v>
      </c>
      <c r="E410" s="95" t="s">
        <v>234</v>
      </c>
      <c r="F410" s="91" t="s">
        <v>85</v>
      </c>
      <c r="G410" s="95">
        <f>_xlfn.XLOOKUP(F410,'F U L L   S E T S  (-10%)'!T:T,'F U L L   S E T S  (-10%)'!O:O,0)+_xlfn.XLOOKUP(F410,'M A C R O S'!R:R,'M A C R O S'!N:N,0)</f>
        <v>0</v>
      </c>
      <c r="H410" s="91" t="s">
        <v>89</v>
      </c>
      <c r="I410" s="95">
        <f>_xlfn.XLOOKUP(H410,'F U L L   S E T S  (-10%)'!T:T,'F U L L   S E T S  (-10%)'!O:O,0)+_xlfn.XLOOKUP(H410,'M A C R O S'!R:R,'M A C R O S'!N:N,0)</f>
        <v>0</v>
      </c>
      <c r="J410" s="95"/>
      <c r="K410" s="95"/>
      <c r="L410" s="90" t="s">
        <v>87</v>
      </c>
      <c r="M410" s="95">
        <f>_xlfn.XLOOKUP(L410,'F U L L   S E T S  (-10%)'!T:T,'F U L L   S E T S  (-10%)'!O:O,0)+_xlfn.XLOOKUP(L410,'M A C R O S'!R:R,'M A C R O S'!N:N,0)</f>
        <v>0</v>
      </c>
    </row>
    <row r="411" spans="1:13" ht="16" x14ac:dyDescent="0.2">
      <c r="A411" s="95">
        <f>_xlfn.XLOOKUP(E411,'M A C R O S'!R:R,'M A C R O S'!N:N,0)</f>
        <v>0</v>
      </c>
      <c r="B411" s="161" t="str">
        <f t="shared" si="6"/>
        <v>UH.VM.00073-10083</v>
      </c>
      <c r="C411" s="95">
        <f>SUM(A411:A411)</f>
        <v>0</v>
      </c>
      <c r="D411" s="95">
        <v>10083</v>
      </c>
      <c r="E411" s="95" t="s">
        <v>236</v>
      </c>
      <c r="F411" s="91" t="s">
        <v>85</v>
      </c>
      <c r="G411" s="95">
        <f>_xlfn.XLOOKUP(F411,'F U L L   S E T S  (-10%)'!T:T,'F U L L   S E T S  (-10%)'!O:O,0)+_xlfn.XLOOKUP(F411,'M A C R O S'!R:R,'M A C R O S'!N:N,0)</f>
        <v>0</v>
      </c>
      <c r="H411" s="91" t="s">
        <v>89</v>
      </c>
      <c r="I411" s="95">
        <f>_xlfn.XLOOKUP(H411,'F U L L   S E T S  (-10%)'!T:T,'F U L L   S E T S  (-10%)'!O:O,0)+_xlfn.XLOOKUP(H411,'M A C R O S'!R:R,'M A C R O S'!N:N,0)</f>
        <v>0</v>
      </c>
      <c r="J411" s="95"/>
      <c r="K411" s="95"/>
      <c r="L411" s="90" t="s">
        <v>87</v>
      </c>
      <c r="M411" s="95">
        <f>_xlfn.XLOOKUP(L411,'F U L L   S E T S  (-10%)'!T:T,'F U L L   S E T S  (-10%)'!O:O,0)+_xlfn.XLOOKUP(L411,'M A C R O S'!R:R,'M A C R O S'!N:N,0)</f>
        <v>0</v>
      </c>
    </row>
    <row r="412" spans="1:13" ht="16" x14ac:dyDescent="0.2">
      <c r="A412" s="95">
        <f>_xlfn.XLOOKUP(E412,'M A C R O S'!R:R,'M A C R O S'!N:N,0)</f>
        <v>0</v>
      </c>
      <c r="B412" s="161" t="str">
        <f t="shared" si="6"/>
        <v>UH.VM.00074-10083</v>
      </c>
      <c r="C412" s="95">
        <f>SUM(A412:A412)</f>
        <v>0</v>
      </c>
      <c r="D412" s="95">
        <v>10083</v>
      </c>
      <c r="E412" s="95" t="s">
        <v>238</v>
      </c>
      <c r="F412" s="91" t="s">
        <v>85</v>
      </c>
      <c r="G412" s="95">
        <f>_xlfn.XLOOKUP(F412,'F U L L   S E T S  (-10%)'!T:T,'F U L L   S E T S  (-10%)'!O:O,0)+_xlfn.XLOOKUP(F412,'M A C R O S'!R:R,'M A C R O S'!N:N,0)</f>
        <v>0</v>
      </c>
      <c r="H412" s="91" t="s">
        <v>89</v>
      </c>
      <c r="I412" s="95">
        <f>_xlfn.XLOOKUP(H412,'F U L L   S E T S  (-10%)'!T:T,'F U L L   S E T S  (-10%)'!O:O,0)+_xlfn.XLOOKUP(H412,'M A C R O S'!R:R,'M A C R O S'!N:N,0)</f>
        <v>0</v>
      </c>
      <c r="J412" s="95"/>
      <c r="K412" s="95"/>
      <c r="L412" s="90" t="s">
        <v>87</v>
      </c>
      <c r="M412" s="95">
        <f>_xlfn.XLOOKUP(L412,'F U L L   S E T S  (-10%)'!T:T,'F U L L   S E T S  (-10%)'!O:O,0)+_xlfn.XLOOKUP(L412,'M A C R O S'!R:R,'M A C R O S'!N:N,0)</f>
        <v>0</v>
      </c>
    </row>
    <row r="413" spans="1:13" ht="16" x14ac:dyDescent="0.2">
      <c r="A413" s="95">
        <f>_xlfn.XLOOKUP(E413,'M A C R O S'!R:R,'M A C R O S'!N:N,0)</f>
        <v>0</v>
      </c>
      <c r="B413" s="161" t="str">
        <f t="shared" si="6"/>
        <v>UH.VM.00075-10083</v>
      </c>
      <c r="C413" s="95">
        <f>SUM(A413:A413)</f>
        <v>0</v>
      </c>
      <c r="D413" s="95">
        <v>10083</v>
      </c>
      <c r="E413" s="95" t="s">
        <v>240</v>
      </c>
      <c r="F413" s="91" t="s">
        <v>85</v>
      </c>
      <c r="G413" s="95">
        <f>_xlfn.XLOOKUP(F413,'F U L L   S E T S  (-10%)'!T:T,'F U L L   S E T S  (-10%)'!O:O,0)+_xlfn.XLOOKUP(F413,'M A C R O S'!R:R,'M A C R O S'!N:N,0)</f>
        <v>0</v>
      </c>
      <c r="H413" s="91" t="s">
        <v>89</v>
      </c>
      <c r="I413" s="95">
        <f>_xlfn.XLOOKUP(H413,'F U L L   S E T S  (-10%)'!T:T,'F U L L   S E T S  (-10%)'!O:O,0)+_xlfn.XLOOKUP(H413,'M A C R O S'!R:R,'M A C R O S'!N:N,0)</f>
        <v>0</v>
      </c>
      <c r="J413" s="95"/>
      <c r="K413" s="95"/>
      <c r="L413" s="90" t="s">
        <v>87</v>
      </c>
      <c r="M413" s="95">
        <f>_xlfn.XLOOKUP(L413,'F U L L   S E T S  (-10%)'!T:T,'F U L L   S E T S  (-10%)'!O:O,0)+_xlfn.XLOOKUP(L413,'M A C R O S'!R:R,'M A C R O S'!N:N,0)</f>
        <v>0</v>
      </c>
    </row>
    <row r="414" spans="1:13" ht="16" x14ac:dyDescent="0.2">
      <c r="A414" s="95">
        <f>_xlfn.XLOOKUP(E414,'M A C R O S'!R:R,'M A C R O S'!N:N,0)</f>
        <v>0</v>
      </c>
      <c r="B414" s="161" t="str">
        <f t="shared" si="6"/>
        <v>UH.VM.00076-10083</v>
      </c>
      <c r="C414" s="95">
        <f>SUM(A414:A414)</f>
        <v>0</v>
      </c>
      <c r="D414" s="95">
        <v>10083</v>
      </c>
      <c r="E414" s="95" t="s">
        <v>242</v>
      </c>
      <c r="F414" s="91" t="s">
        <v>85</v>
      </c>
      <c r="G414" s="95">
        <f>_xlfn.XLOOKUP(F414,'F U L L   S E T S  (-10%)'!T:T,'F U L L   S E T S  (-10%)'!O:O,0)+_xlfn.XLOOKUP(F414,'M A C R O S'!R:R,'M A C R O S'!N:N,0)</f>
        <v>0</v>
      </c>
      <c r="H414" s="95"/>
      <c r="I414" s="95"/>
      <c r="J414" s="90" t="s">
        <v>91</v>
      </c>
      <c r="K414" s="95">
        <f>_xlfn.XLOOKUP(J414,'F U L L   S E T S  (-10%)'!T:T,'F U L L   S E T S  (-10%)'!O:O,0)+_xlfn.XLOOKUP(J414,'M A C R O S'!R:R,'M A C R O S'!N:N,0)</f>
        <v>0</v>
      </c>
      <c r="L414" s="90" t="s">
        <v>87</v>
      </c>
      <c r="M414" s="95">
        <f>_xlfn.XLOOKUP(L414,'F U L L   S E T S  (-10%)'!T:T,'F U L L   S E T S  (-10%)'!O:O,0)+_xlfn.XLOOKUP(L414,'M A C R O S'!R:R,'M A C R O S'!N:N,0)</f>
        <v>0</v>
      </c>
    </row>
    <row r="415" spans="1:13" ht="16" x14ac:dyDescent="0.2">
      <c r="A415" s="95">
        <f>_xlfn.XLOOKUP(E415,'M A C R O S'!R:R,'M A C R O S'!N:N,0)</f>
        <v>0</v>
      </c>
      <c r="B415" s="161" t="str">
        <f t="shared" si="6"/>
        <v>UH.VM.00077-10083</v>
      </c>
      <c r="C415" s="95">
        <f>SUM(A415:A415)</f>
        <v>0</v>
      </c>
      <c r="D415" s="95">
        <v>10083</v>
      </c>
      <c r="E415" s="95" t="s">
        <v>244</v>
      </c>
      <c r="F415" s="91" t="s">
        <v>85</v>
      </c>
      <c r="G415" s="95">
        <f>_xlfn.XLOOKUP(F415,'F U L L   S E T S  (-10%)'!T:T,'F U L L   S E T S  (-10%)'!O:O,0)+_xlfn.XLOOKUP(F415,'M A C R O S'!R:R,'M A C R O S'!N:N,0)</f>
        <v>0</v>
      </c>
      <c r="H415" s="95"/>
      <c r="I415" s="95"/>
      <c r="J415" s="90" t="s">
        <v>91</v>
      </c>
      <c r="K415" s="95">
        <f>_xlfn.XLOOKUP(J415,'F U L L   S E T S  (-10%)'!T:T,'F U L L   S E T S  (-10%)'!O:O,0)+_xlfn.XLOOKUP(J415,'M A C R O S'!R:R,'M A C R O S'!N:N,0)</f>
        <v>0</v>
      </c>
      <c r="L415" s="90" t="s">
        <v>87</v>
      </c>
      <c r="M415" s="95">
        <f>_xlfn.XLOOKUP(L415,'F U L L   S E T S  (-10%)'!T:T,'F U L L   S E T S  (-10%)'!O:O,0)+_xlfn.XLOOKUP(L415,'M A C R O S'!R:R,'M A C R O S'!N:N,0)</f>
        <v>0</v>
      </c>
    </row>
    <row r="416" spans="1:13" ht="16" x14ac:dyDescent="0.2">
      <c r="A416" s="95">
        <f>_xlfn.XLOOKUP(E416,'M A C R O S'!R:R,'M A C R O S'!N:N,0)</f>
        <v>0</v>
      </c>
      <c r="B416" s="161" t="str">
        <f t="shared" si="6"/>
        <v>UH.VM.00078-10083</v>
      </c>
      <c r="C416" s="95">
        <f>SUM(A416:A416)</f>
        <v>0</v>
      </c>
      <c r="D416" s="95">
        <v>10083</v>
      </c>
      <c r="E416" s="95" t="s">
        <v>246</v>
      </c>
      <c r="F416" s="91" t="s">
        <v>85</v>
      </c>
      <c r="G416" s="95">
        <f>_xlfn.XLOOKUP(F416,'F U L L   S E T S  (-10%)'!T:T,'F U L L   S E T S  (-10%)'!O:O,0)+_xlfn.XLOOKUP(F416,'M A C R O S'!R:R,'M A C R O S'!N:N,0)</f>
        <v>0</v>
      </c>
      <c r="H416" s="91" t="s">
        <v>89</v>
      </c>
      <c r="I416" s="95">
        <f>_xlfn.XLOOKUP(H416,'F U L L   S E T S  (-10%)'!T:T,'F U L L   S E T S  (-10%)'!O:O,0)+_xlfn.XLOOKUP(H416,'M A C R O S'!R:R,'M A C R O S'!N:N,0)</f>
        <v>0</v>
      </c>
      <c r="J416" s="95"/>
      <c r="K416" s="95"/>
      <c r="L416" s="90" t="s">
        <v>87</v>
      </c>
      <c r="M416" s="95">
        <f>_xlfn.XLOOKUP(L416,'F U L L   S E T S  (-10%)'!T:T,'F U L L   S E T S  (-10%)'!O:O,0)+_xlfn.XLOOKUP(L416,'M A C R O S'!R:R,'M A C R O S'!N:N,0)</f>
        <v>0</v>
      </c>
    </row>
    <row r="417" spans="1:13" ht="16" x14ac:dyDescent="0.2">
      <c r="A417" s="95">
        <f>_xlfn.XLOOKUP(E417,'M A C R O S'!R:R,'M A C R O S'!N:N,0)</f>
        <v>0</v>
      </c>
      <c r="B417" s="161" t="str">
        <f t="shared" si="6"/>
        <v>UH.VM.00079-10083</v>
      </c>
      <c r="C417" s="95">
        <f>SUM(A417:A417)</f>
        <v>0</v>
      </c>
      <c r="D417" s="95">
        <v>10083</v>
      </c>
      <c r="E417" s="95" t="s">
        <v>248</v>
      </c>
      <c r="F417" s="91" t="s">
        <v>85</v>
      </c>
      <c r="G417" s="95">
        <f>_xlfn.XLOOKUP(F417,'F U L L   S E T S  (-10%)'!T:T,'F U L L   S E T S  (-10%)'!O:O,0)+_xlfn.XLOOKUP(F417,'M A C R O S'!R:R,'M A C R O S'!N:N,0)</f>
        <v>0</v>
      </c>
      <c r="H417" s="91" t="s">
        <v>89</v>
      </c>
      <c r="I417" s="95">
        <f>_xlfn.XLOOKUP(H417,'F U L L   S E T S  (-10%)'!T:T,'F U L L   S E T S  (-10%)'!O:O,0)+_xlfn.XLOOKUP(H417,'M A C R O S'!R:R,'M A C R O S'!N:N,0)</f>
        <v>0</v>
      </c>
      <c r="J417" s="95"/>
      <c r="K417" s="95"/>
      <c r="L417" s="90" t="s">
        <v>87</v>
      </c>
      <c r="M417" s="95">
        <f>_xlfn.XLOOKUP(L417,'F U L L   S E T S  (-10%)'!T:T,'F U L L   S E T S  (-10%)'!O:O,0)+_xlfn.XLOOKUP(L417,'M A C R O S'!R:R,'M A C R O S'!N:N,0)</f>
        <v>0</v>
      </c>
    </row>
    <row r="418" spans="1:13" ht="16" x14ac:dyDescent="0.2">
      <c r="A418" s="95">
        <f>_xlfn.XLOOKUP(E418,'M A C R O S'!R:R,'M A C R O S'!N:N,0)</f>
        <v>0</v>
      </c>
      <c r="B418" s="161" t="str">
        <f t="shared" si="6"/>
        <v>UH.VM.00080-10083</v>
      </c>
      <c r="C418" s="95">
        <f>SUM(A418:A418)</f>
        <v>0</v>
      </c>
      <c r="D418" s="95">
        <v>10083</v>
      </c>
      <c r="E418" s="95" t="s">
        <v>250</v>
      </c>
      <c r="F418" s="91" t="s">
        <v>85</v>
      </c>
      <c r="G418" s="95">
        <f>_xlfn.XLOOKUP(F418,'F U L L   S E T S  (-10%)'!T:T,'F U L L   S E T S  (-10%)'!O:O,0)+_xlfn.XLOOKUP(F418,'M A C R O S'!R:R,'M A C R O S'!N:N,0)</f>
        <v>0</v>
      </c>
      <c r="H418" s="95"/>
      <c r="I418" s="95"/>
      <c r="J418" s="90" t="s">
        <v>91</v>
      </c>
      <c r="K418" s="95">
        <f>_xlfn.XLOOKUP(J418,'F U L L   S E T S  (-10%)'!T:T,'F U L L   S E T S  (-10%)'!O:O,0)+_xlfn.XLOOKUP(J418,'M A C R O S'!R:R,'M A C R O S'!N:N,0)</f>
        <v>0</v>
      </c>
      <c r="L418" s="90" t="s">
        <v>87</v>
      </c>
      <c r="M418" s="95">
        <f>_xlfn.XLOOKUP(L418,'F U L L   S E T S  (-10%)'!T:T,'F U L L   S E T S  (-10%)'!O:O,0)+_xlfn.XLOOKUP(L418,'M A C R O S'!R:R,'M A C R O S'!N:N,0)</f>
        <v>0</v>
      </c>
    </row>
    <row r="419" spans="1:13" ht="16" x14ac:dyDescent="0.2">
      <c r="A419" s="95">
        <f>_xlfn.XLOOKUP(E419,'M A C R O S'!R:R,'M A C R O S'!N:N,0)</f>
        <v>0</v>
      </c>
      <c r="B419" s="161" t="str">
        <f t="shared" si="6"/>
        <v>UH.VM.00081-10083</v>
      </c>
      <c r="C419" s="95">
        <f>SUM(A419:A419)</f>
        <v>0</v>
      </c>
      <c r="D419" s="95">
        <v>10083</v>
      </c>
      <c r="E419" s="95" t="s">
        <v>252</v>
      </c>
      <c r="F419" s="91" t="s">
        <v>85</v>
      </c>
      <c r="G419" s="95">
        <f>_xlfn.XLOOKUP(F419,'F U L L   S E T S  (-10%)'!T:T,'F U L L   S E T S  (-10%)'!O:O,0)+_xlfn.XLOOKUP(F419,'M A C R O S'!R:R,'M A C R O S'!N:N,0)</f>
        <v>0</v>
      </c>
      <c r="H419" s="95"/>
      <c r="I419" s="95"/>
      <c r="J419" s="90" t="s">
        <v>91</v>
      </c>
      <c r="K419" s="95">
        <f>_xlfn.XLOOKUP(J419,'F U L L   S E T S  (-10%)'!T:T,'F U L L   S E T S  (-10%)'!O:O,0)+_xlfn.XLOOKUP(J419,'M A C R O S'!R:R,'M A C R O S'!N:N,0)</f>
        <v>0</v>
      </c>
      <c r="L419" s="90" t="s">
        <v>87</v>
      </c>
      <c r="M419" s="95">
        <f>_xlfn.XLOOKUP(L419,'F U L L   S E T S  (-10%)'!T:T,'F U L L   S E T S  (-10%)'!O:O,0)+_xlfn.XLOOKUP(L419,'M A C R O S'!R:R,'M A C R O S'!N:N,0)</f>
        <v>0</v>
      </c>
    </row>
    <row r="420" spans="1:13" ht="16" x14ac:dyDescent="0.2">
      <c r="A420" s="95">
        <f>_xlfn.XLOOKUP(E420,'M A C R O S'!R:R,'M A C R O S'!N:N,0)</f>
        <v>0</v>
      </c>
      <c r="B420" s="161" t="str">
        <f t="shared" si="6"/>
        <v>UH.VM.00082-10083</v>
      </c>
      <c r="C420" s="95">
        <f>SUM(A420:A420)</f>
        <v>0</v>
      </c>
      <c r="D420" s="95">
        <v>10083</v>
      </c>
      <c r="E420" s="95" t="s">
        <v>254</v>
      </c>
      <c r="F420" s="91" t="s">
        <v>85</v>
      </c>
      <c r="G420" s="95">
        <f>_xlfn.XLOOKUP(F420,'F U L L   S E T S  (-10%)'!T:T,'F U L L   S E T S  (-10%)'!O:O,0)+_xlfn.XLOOKUP(F420,'M A C R O S'!R:R,'M A C R O S'!N:N,0)</f>
        <v>0</v>
      </c>
      <c r="H420" s="91" t="s">
        <v>89</v>
      </c>
      <c r="I420" s="95">
        <f>_xlfn.XLOOKUP(H420,'F U L L   S E T S  (-10%)'!T:T,'F U L L   S E T S  (-10%)'!O:O,0)+_xlfn.XLOOKUP(H420,'M A C R O S'!R:R,'M A C R O S'!N:N,0)</f>
        <v>0</v>
      </c>
      <c r="J420" s="95"/>
      <c r="K420" s="95"/>
      <c r="L420" s="90" t="s">
        <v>87</v>
      </c>
      <c r="M420" s="95">
        <f>_xlfn.XLOOKUP(L420,'F U L L   S E T S  (-10%)'!T:T,'F U L L   S E T S  (-10%)'!O:O,0)+_xlfn.XLOOKUP(L420,'M A C R O S'!R:R,'M A C R O S'!N:N,0)</f>
        <v>0</v>
      </c>
    </row>
    <row r="421" spans="1:13" ht="16" x14ac:dyDescent="0.2">
      <c r="A421" s="95">
        <f>_xlfn.XLOOKUP(E421,'M A C R O S'!R:R,'M A C R O S'!N:N,0)</f>
        <v>0</v>
      </c>
      <c r="B421" s="161" t="str">
        <f t="shared" si="6"/>
        <v>UH.VM.00083-10083</v>
      </c>
      <c r="C421" s="95">
        <f>SUM(A421:A421)</f>
        <v>0</v>
      </c>
      <c r="D421" s="95">
        <v>10083</v>
      </c>
      <c r="E421" s="95" t="s">
        <v>256</v>
      </c>
      <c r="F421" s="91" t="s">
        <v>85</v>
      </c>
      <c r="G421" s="95">
        <f>_xlfn.XLOOKUP(F421,'F U L L   S E T S  (-10%)'!T:T,'F U L L   S E T S  (-10%)'!O:O,0)+_xlfn.XLOOKUP(F421,'M A C R O S'!R:R,'M A C R O S'!N:N,0)</f>
        <v>0</v>
      </c>
      <c r="H421" s="95"/>
      <c r="I421" s="95"/>
      <c r="J421" s="90" t="s">
        <v>91</v>
      </c>
      <c r="K421" s="95">
        <f>_xlfn.XLOOKUP(J421,'F U L L   S E T S  (-10%)'!T:T,'F U L L   S E T S  (-10%)'!O:O,0)+_xlfn.XLOOKUP(J421,'M A C R O S'!R:R,'M A C R O S'!N:N,0)</f>
        <v>0</v>
      </c>
      <c r="L421" s="90" t="s">
        <v>87</v>
      </c>
      <c r="M421" s="95">
        <f>_xlfn.XLOOKUP(L421,'F U L L   S E T S  (-10%)'!T:T,'F U L L   S E T S  (-10%)'!O:O,0)+_xlfn.XLOOKUP(L421,'M A C R O S'!R:R,'M A C R O S'!N:N,0)</f>
        <v>0</v>
      </c>
    </row>
    <row r="422" spans="1:13" ht="16" x14ac:dyDescent="0.2">
      <c r="A422" s="161">
        <f>_xlfn.XLOOKUP(E422,'M A C R O S'!R:R,'M A C R O S'!O:O,0)</f>
        <v>0</v>
      </c>
      <c r="B422" s="161" t="str">
        <f t="shared" si="6"/>
        <v>UH.VM.00084-10138</v>
      </c>
      <c r="C422" s="161">
        <f>SUM(A422:A422)</f>
        <v>0</v>
      </c>
      <c r="D422" s="161">
        <v>10138</v>
      </c>
      <c r="E422" s="161" t="s">
        <v>171</v>
      </c>
      <c r="F422" s="91" t="s">
        <v>77</v>
      </c>
      <c r="G422" s="95">
        <f>_xlfn.XLOOKUP(F422,'F U L L   S E T S  (-10%)'!T:T,'F U L L   S E T S  (-10%)'!P:P,0)+_xlfn.XLOOKUP(F422,'M A C R O S'!R:R,'M A C R O S'!O:O,0)</f>
        <v>0</v>
      </c>
      <c r="H422" s="91" t="s">
        <v>81</v>
      </c>
      <c r="I422" s="95">
        <f>_xlfn.XLOOKUP(H422,'F U L L   S E T S  (-10%)'!T:T,'F U L L   S E T S  (-10%)'!P:P,0)+_xlfn.XLOOKUP(H422,'M A C R O S'!R:R,'M A C R O S'!O:O,0)</f>
        <v>0</v>
      </c>
      <c r="J422" s="95"/>
      <c r="K422" s="95"/>
      <c r="L422" s="91" t="s">
        <v>79</v>
      </c>
      <c r="M422" s="95">
        <f>_xlfn.XLOOKUP(L422,'F U L L   S E T S  (-10%)'!T:T,'F U L L   S E T S  (-10%)'!P:P,0)+_xlfn.XLOOKUP(L422,'M A C R O S'!R:R,'M A C R O S'!O:O,0)</f>
        <v>0</v>
      </c>
    </row>
    <row r="423" spans="1:13" ht="16" x14ac:dyDescent="0.2">
      <c r="A423" s="95">
        <f>_xlfn.XLOOKUP(E423,'M A C R O S'!R:R,'M A C R O S'!O:O,0)</f>
        <v>0</v>
      </c>
      <c r="B423" s="161" t="str">
        <f t="shared" si="6"/>
        <v>UH.VM.00085-10138</v>
      </c>
      <c r="C423" s="95">
        <f>SUM(A423:A423)</f>
        <v>0</v>
      </c>
      <c r="D423" s="95">
        <v>10138</v>
      </c>
      <c r="E423" s="95" t="s">
        <v>173</v>
      </c>
      <c r="F423" s="91" t="s">
        <v>77</v>
      </c>
      <c r="G423" s="95">
        <f>_xlfn.XLOOKUP(F423,'F U L L   S E T S  (-10%)'!T:T,'F U L L   S E T S  (-10%)'!P:P,0)+_xlfn.XLOOKUP(F423,'M A C R O S'!R:R,'M A C R O S'!O:O,0)</f>
        <v>0</v>
      </c>
      <c r="H423" s="95"/>
      <c r="I423" s="95"/>
      <c r="J423" s="91" t="s">
        <v>83</v>
      </c>
      <c r="K423" s="95">
        <f>_xlfn.XLOOKUP(J423,'F U L L   S E T S  (-10%)'!T:T,'F U L L   S E T S  (-10%)'!P:P,0)+_xlfn.XLOOKUP(J423,'M A C R O S'!R:R,'M A C R O S'!O:O,0)</f>
        <v>0</v>
      </c>
      <c r="L423" s="91" t="s">
        <v>79</v>
      </c>
      <c r="M423" s="95">
        <f>_xlfn.XLOOKUP(L423,'F U L L   S E T S  (-10%)'!T:T,'F U L L   S E T S  (-10%)'!P:P,0)+_xlfn.XLOOKUP(L423,'M A C R O S'!R:R,'M A C R O S'!O:O,0)</f>
        <v>0</v>
      </c>
    </row>
    <row r="424" spans="1:13" ht="16" x14ac:dyDescent="0.2">
      <c r="A424" s="95">
        <f>_xlfn.XLOOKUP(E424,'M A C R O S'!R:R,'M A C R O S'!O:O,0)</f>
        <v>0</v>
      </c>
      <c r="B424" s="161" t="str">
        <f t="shared" si="6"/>
        <v>UH.VM.00086-10138</v>
      </c>
      <c r="C424" s="95">
        <f>SUM(A424:A424)</f>
        <v>0</v>
      </c>
      <c r="D424" s="95">
        <v>10138</v>
      </c>
      <c r="E424" s="95" t="s">
        <v>175</v>
      </c>
      <c r="F424" s="91" t="s">
        <v>77</v>
      </c>
      <c r="G424" s="95">
        <f>_xlfn.XLOOKUP(F424,'F U L L   S E T S  (-10%)'!T:T,'F U L L   S E T S  (-10%)'!P:P,0)+_xlfn.XLOOKUP(F424,'M A C R O S'!R:R,'M A C R O S'!O:O,0)</f>
        <v>0</v>
      </c>
      <c r="H424" s="91" t="s">
        <v>81</v>
      </c>
      <c r="I424" s="95">
        <f>_xlfn.XLOOKUP(H424,'F U L L   S E T S  (-10%)'!T:T,'F U L L   S E T S  (-10%)'!P:P,0)+_xlfn.XLOOKUP(H424,'M A C R O S'!R:R,'M A C R O S'!O:O,0)</f>
        <v>0</v>
      </c>
      <c r="J424" s="95"/>
      <c r="K424" s="95"/>
      <c r="L424" s="91" t="s">
        <v>79</v>
      </c>
      <c r="M424" s="95">
        <f>_xlfn.XLOOKUP(L424,'F U L L   S E T S  (-10%)'!T:T,'F U L L   S E T S  (-10%)'!P:P,0)+_xlfn.XLOOKUP(L424,'M A C R O S'!R:R,'M A C R O S'!O:O,0)</f>
        <v>0</v>
      </c>
    </row>
    <row r="425" spans="1:13" ht="16" x14ac:dyDescent="0.2">
      <c r="A425" s="95">
        <f>_xlfn.XLOOKUP(E425,'M A C R O S'!R:R,'M A C R O S'!O:O,0)</f>
        <v>0</v>
      </c>
      <c r="B425" s="161" t="str">
        <f t="shared" si="6"/>
        <v>UH.VM.00087-10138</v>
      </c>
      <c r="C425" s="95">
        <f>SUM(A425:A425)</f>
        <v>0</v>
      </c>
      <c r="D425" s="95">
        <v>10138</v>
      </c>
      <c r="E425" s="95" t="s">
        <v>177</v>
      </c>
      <c r="F425" s="91" t="s">
        <v>77</v>
      </c>
      <c r="G425" s="95">
        <f>_xlfn.XLOOKUP(F425,'F U L L   S E T S  (-10%)'!T:T,'F U L L   S E T S  (-10%)'!P:P,0)+_xlfn.XLOOKUP(F425,'M A C R O S'!R:R,'M A C R O S'!O:O,0)</f>
        <v>0</v>
      </c>
      <c r="H425" s="91" t="s">
        <v>81</v>
      </c>
      <c r="I425" s="95">
        <f>_xlfn.XLOOKUP(H425,'F U L L   S E T S  (-10%)'!T:T,'F U L L   S E T S  (-10%)'!P:P,0)+_xlfn.XLOOKUP(H425,'M A C R O S'!R:R,'M A C R O S'!O:O,0)</f>
        <v>0</v>
      </c>
      <c r="J425" s="95"/>
      <c r="K425" s="95"/>
      <c r="L425" s="91" t="s">
        <v>79</v>
      </c>
      <c r="M425" s="95">
        <f>_xlfn.XLOOKUP(L425,'F U L L   S E T S  (-10%)'!T:T,'F U L L   S E T S  (-10%)'!P:P,0)+_xlfn.XLOOKUP(L425,'M A C R O S'!R:R,'M A C R O S'!O:O,0)</f>
        <v>0</v>
      </c>
    </row>
    <row r="426" spans="1:13" ht="16" x14ac:dyDescent="0.2">
      <c r="A426" s="95">
        <f>_xlfn.XLOOKUP(E426,'M A C R O S'!R:R,'M A C R O S'!O:O,0)</f>
        <v>0</v>
      </c>
      <c r="B426" s="161" t="str">
        <f t="shared" si="6"/>
        <v>UH.VM.00088-10138</v>
      </c>
      <c r="C426" s="95">
        <f>SUM(A426:A426)</f>
        <v>0</v>
      </c>
      <c r="D426" s="95">
        <v>10138</v>
      </c>
      <c r="E426" s="95" t="s">
        <v>179</v>
      </c>
      <c r="F426" s="91" t="s">
        <v>77</v>
      </c>
      <c r="G426" s="95">
        <f>_xlfn.XLOOKUP(F426,'F U L L   S E T S  (-10%)'!T:T,'F U L L   S E T S  (-10%)'!P:P,0)+_xlfn.XLOOKUP(F426,'M A C R O S'!R:R,'M A C R O S'!O:O,0)</f>
        <v>0</v>
      </c>
      <c r="H426" s="95"/>
      <c r="I426" s="95"/>
      <c r="J426" s="91" t="s">
        <v>83</v>
      </c>
      <c r="K426" s="95">
        <f>_xlfn.XLOOKUP(J426,'F U L L   S E T S  (-10%)'!T:T,'F U L L   S E T S  (-10%)'!P:P,0)+_xlfn.XLOOKUP(J426,'M A C R O S'!R:R,'M A C R O S'!O:O,0)</f>
        <v>0</v>
      </c>
      <c r="L426" s="91" t="s">
        <v>79</v>
      </c>
      <c r="M426" s="95">
        <f>_xlfn.XLOOKUP(L426,'F U L L   S E T S  (-10%)'!T:T,'F U L L   S E T S  (-10%)'!P:P,0)+_xlfn.XLOOKUP(L426,'M A C R O S'!R:R,'M A C R O S'!O:O,0)</f>
        <v>0</v>
      </c>
    </row>
    <row r="427" spans="1:13" ht="16" x14ac:dyDescent="0.2">
      <c r="A427" s="95">
        <f>_xlfn.XLOOKUP(E427,'M A C R O S'!R:R,'M A C R O S'!O:O,0)</f>
        <v>0</v>
      </c>
      <c r="B427" s="161" t="str">
        <f t="shared" si="6"/>
        <v>UH.VM.00089-10138</v>
      </c>
      <c r="C427" s="95">
        <f>SUM(A427:A427)</f>
        <v>0</v>
      </c>
      <c r="D427" s="95">
        <v>10138</v>
      </c>
      <c r="E427" s="95" t="s">
        <v>181</v>
      </c>
      <c r="F427" s="91" t="s">
        <v>77</v>
      </c>
      <c r="G427" s="95">
        <f>_xlfn.XLOOKUP(F427,'F U L L   S E T S  (-10%)'!T:T,'F U L L   S E T S  (-10%)'!P:P,0)+_xlfn.XLOOKUP(F427,'M A C R O S'!R:R,'M A C R O S'!O:O,0)</f>
        <v>0</v>
      </c>
      <c r="H427" s="95"/>
      <c r="I427" s="95"/>
      <c r="J427" s="91" t="s">
        <v>83</v>
      </c>
      <c r="K427" s="95">
        <f>_xlfn.XLOOKUP(J427,'F U L L   S E T S  (-10%)'!T:T,'F U L L   S E T S  (-10%)'!P:P,0)+_xlfn.XLOOKUP(J427,'M A C R O S'!R:R,'M A C R O S'!O:O,0)</f>
        <v>0</v>
      </c>
      <c r="L427" s="91" t="s">
        <v>79</v>
      </c>
      <c r="M427" s="95">
        <f>_xlfn.XLOOKUP(L427,'F U L L   S E T S  (-10%)'!T:T,'F U L L   S E T S  (-10%)'!P:P,0)+_xlfn.XLOOKUP(L427,'M A C R O S'!R:R,'M A C R O S'!O:O,0)</f>
        <v>0</v>
      </c>
    </row>
    <row r="428" spans="1:13" ht="16" x14ac:dyDescent="0.2">
      <c r="A428" s="95">
        <f>_xlfn.XLOOKUP(E428,'M A C R O S'!R:R,'M A C R O S'!O:O,0)</f>
        <v>0</v>
      </c>
      <c r="B428" s="161" t="str">
        <f t="shared" si="6"/>
        <v>UH.VM.00090-10138</v>
      </c>
      <c r="C428" s="95">
        <f>SUM(A428:A428)</f>
        <v>0</v>
      </c>
      <c r="D428" s="95">
        <v>10138</v>
      </c>
      <c r="E428" s="95" t="s">
        <v>183</v>
      </c>
      <c r="F428" s="91" t="s">
        <v>77</v>
      </c>
      <c r="G428" s="95">
        <f>_xlfn.XLOOKUP(F428,'F U L L   S E T S  (-10%)'!T:T,'F U L L   S E T S  (-10%)'!P:P,0)+_xlfn.XLOOKUP(F428,'M A C R O S'!R:R,'M A C R O S'!O:O,0)</f>
        <v>0</v>
      </c>
      <c r="H428" s="91" t="s">
        <v>81</v>
      </c>
      <c r="I428" s="95">
        <f>_xlfn.XLOOKUP(H428,'F U L L   S E T S  (-10%)'!T:T,'F U L L   S E T S  (-10%)'!P:P,0)+_xlfn.XLOOKUP(H428,'M A C R O S'!R:R,'M A C R O S'!O:O,0)</f>
        <v>0</v>
      </c>
      <c r="J428" s="95"/>
      <c r="K428" s="95"/>
      <c r="L428" s="91" t="s">
        <v>79</v>
      </c>
      <c r="M428" s="95">
        <f>_xlfn.XLOOKUP(L428,'F U L L   S E T S  (-10%)'!T:T,'F U L L   S E T S  (-10%)'!P:P,0)+_xlfn.XLOOKUP(L428,'M A C R O S'!R:R,'M A C R O S'!O:O,0)</f>
        <v>0</v>
      </c>
    </row>
    <row r="429" spans="1:13" ht="16" x14ac:dyDescent="0.2">
      <c r="A429" s="95">
        <f>_xlfn.XLOOKUP(E429,'M A C R O S'!R:R,'M A C R O S'!O:O,0)</f>
        <v>0</v>
      </c>
      <c r="B429" s="161" t="str">
        <f t="shared" si="6"/>
        <v>UH.VM.00091-10138</v>
      </c>
      <c r="C429" s="95">
        <f>SUM(A429:A429)</f>
        <v>0</v>
      </c>
      <c r="D429" s="95">
        <v>10138</v>
      </c>
      <c r="E429" s="95" t="s">
        <v>185</v>
      </c>
      <c r="F429" s="91" t="s">
        <v>77</v>
      </c>
      <c r="G429" s="95">
        <f>_xlfn.XLOOKUP(F429,'F U L L   S E T S  (-10%)'!T:T,'F U L L   S E T S  (-10%)'!P:P,0)+_xlfn.XLOOKUP(F429,'M A C R O S'!R:R,'M A C R O S'!O:O,0)</f>
        <v>0</v>
      </c>
      <c r="H429" s="91" t="s">
        <v>81</v>
      </c>
      <c r="I429" s="95">
        <f>_xlfn.XLOOKUP(H429,'F U L L   S E T S  (-10%)'!T:T,'F U L L   S E T S  (-10%)'!P:P,0)+_xlfn.XLOOKUP(H429,'M A C R O S'!R:R,'M A C R O S'!O:O,0)</f>
        <v>0</v>
      </c>
      <c r="J429" s="95"/>
      <c r="K429" s="95"/>
      <c r="L429" s="91" t="s">
        <v>79</v>
      </c>
      <c r="M429" s="95">
        <f>_xlfn.XLOOKUP(L429,'F U L L   S E T S  (-10%)'!T:T,'F U L L   S E T S  (-10%)'!P:P,0)+_xlfn.XLOOKUP(L429,'M A C R O S'!R:R,'M A C R O S'!O:O,0)</f>
        <v>0</v>
      </c>
    </row>
    <row r="430" spans="1:13" ht="16" x14ac:dyDescent="0.2">
      <c r="A430" s="95">
        <f>_xlfn.XLOOKUP(E430,'M A C R O S'!R:R,'M A C R O S'!O:O,0)</f>
        <v>0</v>
      </c>
      <c r="B430" s="161" t="str">
        <f t="shared" si="6"/>
        <v>UH.VM.00092-10138</v>
      </c>
      <c r="C430" s="95">
        <f>SUM(A430:A430)</f>
        <v>0</v>
      </c>
      <c r="D430" s="95">
        <v>10138</v>
      </c>
      <c r="E430" s="95" t="s">
        <v>187</v>
      </c>
      <c r="F430" s="91" t="s">
        <v>77</v>
      </c>
      <c r="G430" s="95">
        <f>_xlfn.XLOOKUP(F430,'F U L L   S E T S  (-10%)'!T:T,'F U L L   S E T S  (-10%)'!P:P,0)+_xlfn.XLOOKUP(F430,'M A C R O S'!R:R,'M A C R O S'!O:O,0)</f>
        <v>0</v>
      </c>
      <c r="H430" s="95"/>
      <c r="I430" s="95"/>
      <c r="J430" s="91" t="s">
        <v>83</v>
      </c>
      <c r="K430" s="95">
        <f>_xlfn.XLOOKUP(J430,'F U L L   S E T S  (-10%)'!T:T,'F U L L   S E T S  (-10%)'!P:P,0)+_xlfn.XLOOKUP(J430,'M A C R O S'!R:R,'M A C R O S'!O:O,0)</f>
        <v>0</v>
      </c>
      <c r="L430" s="91" t="s">
        <v>79</v>
      </c>
      <c r="M430" s="95">
        <f>_xlfn.XLOOKUP(L430,'F U L L   S E T S  (-10%)'!T:T,'F U L L   S E T S  (-10%)'!P:P,0)+_xlfn.XLOOKUP(L430,'M A C R O S'!R:R,'M A C R O S'!O:O,0)</f>
        <v>0</v>
      </c>
    </row>
    <row r="431" spans="1:13" ht="16" x14ac:dyDescent="0.2">
      <c r="A431" s="95">
        <f>_xlfn.XLOOKUP(E431,'M A C R O S'!R:R,'M A C R O S'!O:O,0)</f>
        <v>0</v>
      </c>
      <c r="B431" s="161" t="str">
        <f t="shared" si="6"/>
        <v>UH.VM.00093-10138</v>
      </c>
      <c r="C431" s="95">
        <f>SUM(A431:A431)</f>
        <v>0</v>
      </c>
      <c r="D431" s="95">
        <v>10138</v>
      </c>
      <c r="E431" s="95" t="s">
        <v>189</v>
      </c>
      <c r="F431" s="91" t="s">
        <v>77</v>
      </c>
      <c r="G431" s="95">
        <f>_xlfn.XLOOKUP(F431,'F U L L   S E T S  (-10%)'!T:T,'F U L L   S E T S  (-10%)'!P:P,0)+_xlfn.XLOOKUP(F431,'M A C R O S'!R:R,'M A C R O S'!O:O,0)</f>
        <v>0</v>
      </c>
      <c r="H431" s="91" t="s">
        <v>81</v>
      </c>
      <c r="I431" s="95">
        <f>_xlfn.XLOOKUP(H431,'F U L L   S E T S  (-10%)'!T:T,'F U L L   S E T S  (-10%)'!P:P,0)+_xlfn.XLOOKUP(H431,'M A C R O S'!R:R,'M A C R O S'!O:O,0)</f>
        <v>0</v>
      </c>
      <c r="J431" s="95"/>
      <c r="K431" s="95"/>
      <c r="L431" s="91" t="s">
        <v>79</v>
      </c>
      <c r="M431" s="95">
        <f>_xlfn.XLOOKUP(L431,'F U L L   S E T S  (-10%)'!T:T,'F U L L   S E T S  (-10%)'!P:P,0)+_xlfn.XLOOKUP(L431,'M A C R O S'!R:R,'M A C R O S'!O:O,0)</f>
        <v>0</v>
      </c>
    </row>
    <row r="432" spans="1:13" ht="16" x14ac:dyDescent="0.2">
      <c r="A432" s="95">
        <f>_xlfn.XLOOKUP(E432,'M A C R O S'!R:R,'M A C R O S'!O:O,0)</f>
        <v>0</v>
      </c>
      <c r="B432" s="161" t="str">
        <f t="shared" si="6"/>
        <v>UH.VM.00094-10138</v>
      </c>
      <c r="C432" s="95">
        <f>SUM(A432:A432)</f>
        <v>0</v>
      </c>
      <c r="D432" s="95">
        <v>10138</v>
      </c>
      <c r="E432" s="95" t="s">
        <v>191</v>
      </c>
      <c r="F432" s="91" t="s">
        <v>77</v>
      </c>
      <c r="G432" s="95">
        <f>_xlfn.XLOOKUP(F432,'F U L L   S E T S  (-10%)'!T:T,'F U L L   S E T S  (-10%)'!P:P,0)+_xlfn.XLOOKUP(F432,'M A C R O S'!R:R,'M A C R O S'!O:O,0)</f>
        <v>0</v>
      </c>
      <c r="H432" s="91" t="s">
        <v>81</v>
      </c>
      <c r="I432" s="95">
        <f>_xlfn.XLOOKUP(H432,'F U L L   S E T S  (-10%)'!T:T,'F U L L   S E T S  (-10%)'!P:P,0)+_xlfn.XLOOKUP(H432,'M A C R O S'!R:R,'M A C R O S'!O:O,0)</f>
        <v>0</v>
      </c>
      <c r="J432" s="95"/>
      <c r="K432" s="95"/>
      <c r="L432" s="91" t="s">
        <v>79</v>
      </c>
      <c r="M432" s="95">
        <f>_xlfn.XLOOKUP(L432,'F U L L   S E T S  (-10%)'!T:T,'F U L L   S E T S  (-10%)'!P:P,0)+_xlfn.XLOOKUP(L432,'M A C R O S'!R:R,'M A C R O S'!O:O,0)</f>
        <v>0</v>
      </c>
    </row>
    <row r="433" spans="1:13" ht="16" x14ac:dyDescent="0.2">
      <c r="A433" s="95">
        <f>_xlfn.XLOOKUP(E433,'M A C R O S'!R:R,'M A C R O S'!O:O,0)</f>
        <v>0</v>
      </c>
      <c r="B433" s="161" t="str">
        <f t="shared" si="6"/>
        <v>UH.VM.00095-10138</v>
      </c>
      <c r="C433" s="95">
        <f>SUM(A433:A433)</f>
        <v>0</v>
      </c>
      <c r="D433" s="95">
        <v>10138</v>
      </c>
      <c r="E433" s="95" t="s">
        <v>193</v>
      </c>
      <c r="F433" s="91" t="s">
        <v>77</v>
      </c>
      <c r="G433" s="95">
        <f>_xlfn.XLOOKUP(F433,'F U L L   S E T S  (-10%)'!T:T,'F U L L   S E T S  (-10%)'!P:P,0)+_xlfn.XLOOKUP(F433,'M A C R O S'!R:R,'M A C R O S'!O:O,0)</f>
        <v>0</v>
      </c>
      <c r="H433" s="91" t="s">
        <v>81</v>
      </c>
      <c r="I433" s="95">
        <f>_xlfn.XLOOKUP(H433,'F U L L   S E T S  (-10%)'!T:T,'F U L L   S E T S  (-10%)'!P:P,0)+_xlfn.XLOOKUP(H433,'M A C R O S'!R:R,'M A C R O S'!O:O,0)</f>
        <v>0</v>
      </c>
      <c r="J433" s="95"/>
      <c r="K433" s="95"/>
      <c r="L433" s="91" t="s">
        <v>79</v>
      </c>
      <c r="M433" s="95">
        <f>_xlfn.XLOOKUP(L433,'F U L L   S E T S  (-10%)'!T:T,'F U L L   S E T S  (-10%)'!P:P,0)+_xlfn.XLOOKUP(L433,'M A C R O S'!R:R,'M A C R O S'!O:O,0)</f>
        <v>0</v>
      </c>
    </row>
    <row r="434" spans="1:13" ht="16" x14ac:dyDescent="0.2">
      <c r="A434" s="95">
        <f>_xlfn.XLOOKUP(E434,'M A C R O S'!R:R,'M A C R O S'!O:O,0)</f>
        <v>0</v>
      </c>
      <c r="B434" s="161" t="str">
        <f t="shared" si="6"/>
        <v>UH.VM.00096-10138</v>
      </c>
      <c r="C434" s="95">
        <f>SUM(A434:A434)</f>
        <v>0</v>
      </c>
      <c r="D434" s="95">
        <v>10138</v>
      </c>
      <c r="E434" s="95" t="s">
        <v>195</v>
      </c>
      <c r="F434" s="91" t="s">
        <v>77</v>
      </c>
      <c r="G434" s="95">
        <f>_xlfn.XLOOKUP(F434,'F U L L   S E T S  (-10%)'!T:T,'F U L L   S E T S  (-10%)'!P:P,0)+_xlfn.XLOOKUP(F434,'M A C R O S'!R:R,'M A C R O S'!O:O,0)</f>
        <v>0</v>
      </c>
      <c r="H434" s="91" t="s">
        <v>81</v>
      </c>
      <c r="I434" s="95">
        <f>_xlfn.XLOOKUP(H434,'F U L L   S E T S  (-10%)'!T:T,'F U L L   S E T S  (-10%)'!P:P,0)+_xlfn.XLOOKUP(H434,'M A C R O S'!R:R,'M A C R O S'!O:O,0)</f>
        <v>0</v>
      </c>
      <c r="J434" s="95"/>
      <c r="K434" s="95"/>
      <c r="L434" s="91" t="s">
        <v>79</v>
      </c>
      <c r="M434" s="95">
        <f>_xlfn.XLOOKUP(L434,'F U L L   S E T S  (-10%)'!T:T,'F U L L   S E T S  (-10%)'!P:P,0)+_xlfn.XLOOKUP(L434,'M A C R O S'!R:R,'M A C R O S'!O:O,0)</f>
        <v>0</v>
      </c>
    </row>
    <row r="435" spans="1:13" ht="16" x14ac:dyDescent="0.2">
      <c r="A435" s="95">
        <f>_xlfn.XLOOKUP(E435,'M A C R O S'!R:R,'M A C R O S'!O:O,0)</f>
        <v>0</v>
      </c>
      <c r="B435" s="161" t="str">
        <f t="shared" si="6"/>
        <v>UH.VM.00097-10138</v>
      </c>
      <c r="C435" s="95">
        <f>SUM(A435:A435)</f>
        <v>0</v>
      </c>
      <c r="D435" s="95">
        <v>10138</v>
      </c>
      <c r="E435" s="95" t="s">
        <v>197</v>
      </c>
      <c r="F435" s="91" t="s">
        <v>77</v>
      </c>
      <c r="G435" s="95">
        <f>_xlfn.XLOOKUP(F435,'F U L L   S E T S  (-10%)'!T:T,'F U L L   S E T S  (-10%)'!P:P,0)+_xlfn.XLOOKUP(F435,'M A C R O S'!R:R,'M A C R O S'!O:O,0)</f>
        <v>0</v>
      </c>
      <c r="H435" s="95"/>
      <c r="I435" s="95"/>
      <c r="J435" s="91" t="s">
        <v>83</v>
      </c>
      <c r="K435" s="95">
        <f>_xlfn.XLOOKUP(J435,'F U L L   S E T S  (-10%)'!T:T,'F U L L   S E T S  (-10%)'!P:P,0)+_xlfn.XLOOKUP(J435,'M A C R O S'!R:R,'M A C R O S'!O:O,0)</f>
        <v>0</v>
      </c>
      <c r="L435" s="91" t="s">
        <v>79</v>
      </c>
      <c r="M435" s="95">
        <f>_xlfn.XLOOKUP(L435,'F U L L   S E T S  (-10%)'!T:T,'F U L L   S E T S  (-10%)'!P:P,0)+_xlfn.XLOOKUP(L435,'M A C R O S'!R:R,'M A C R O S'!O:O,0)</f>
        <v>0</v>
      </c>
    </row>
    <row r="436" spans="1:13" ht="16" x14ac:dyDescent="0.2">
      <c r="A436" s="95">
        <f>_xlfn.XLOOKUP(E436,'M A C R O S'!R:R,'M A C R O S'!O:O,0)</f>
        <v>0</v>
      </c>
      <c r="B436" s="161" t="str">
        <f t="shared" si="6"/>
        <v>UH.VM.00098-10138</v>
      </c>
      <c r="C436" s="95">
        <f>SUM(A436:A436)</f>
        <v>0</v>
      </c>
      <c r="D436" s="95">
        <v>10138</v>
      </c>
      <c r="E436" s="95" t="s">
        <v>199</v>
      </c>
      <c r="F436" s="91" t="s">
        <v>77</v>
      </c>
      <c r="G436" s="95">
        <f>_xlfn.XLOOKUP(F436,'F U L L   S E T S  (-10%)'!T:T,'F U L L   S E T S  (-10%)'!P:P,0)+_xlfn.XLOOKUP(F436,'M A C R O S'!R:R,'M A C R O S'!O:O,0)</f>
        <v>0</v>
      </c>
      <c r="H436" s="95"/>
      <c r="I436" s="95"/>
      <c r="J436" s="91" t="s">
        <v>83</v>
      </c>
      <c r="K436" s="95">
        <f>_xlfn.XLOOKUP(J436,'F U L L   S E T S  (-10%)'!T:T,'F U L L   S E T S  (-10%)'!P:P,0)+_xlfn.XLOOKUP(J436,'M A C R O S'!R:R,'M A C R O S'!O:O,0)</f>
        <v>0</v>
      </c>
      <c r="L436" s="91" t="s">
        <v>79</v>
      </c>
      <c r="M436" s="95">
        <f>_xlfn.XLOOKUP(L436,'F U L L   S E T S  (-10%)'!T:T,'F U L L   S E T S  (-10%)'!P:P,0)+_xlfn.XLOOKUP(L436,'M A C R O S'!R:R,'M A C R O S'!O:O,0)</f>
        <v>0</v>
      </c>
    </row>
    <row r="437" spans="1:13" ht="16" x14ac:dyDescent="0.2">
      <c r="A437" s="95">
        <f>_xlfn.XLOOKUP(E437,'M A C R O S'!R:R,'M A C R O S'!O:O,0)</f>
        <v>0</v>
      </c>
      <c r="B437" s="161" t="str">
        <f t="shared" si="6"/>
        <v>UH.VM.00099-10138</v>
      </c>
      <c r="C437" s="95">
        <f>SUM(A437:A437)</f>
        <v>0</v>
      </c>
      <c r="D437" s="95">
        <v>10138</v>
      </c>
      <c r="E437" s="95" t="s">
        <v>201</v>
      </c>
      <c r="F437" s="91" t="s">
        <v>77</v>
      </c>
      <c r="G437" s="95">
        <f>_xlfn.XLOOKUP(F437,'F U L L   S E T S  (-10%)'!T:T,'F U L L   S E T S  (-10%)'!P:P,0)+_xlfn.XLOOKUP(F437,'M A C R O S'!R:R,'M A C R O S'!O:O,0)</f>
        <v>0</v>
      </c>
      <c r="H437" s="91" t="s">
        <v>81</v>
      </c>
      <c r="I437" s="95">
        <f>_xlfn.XLOOKUP(H437,'F U L L   S E T S  (-10%)'!T:T,'F U L L   S E T S  (-10%)'!P:P,0)+_xlfn.XLOOKUP(H437,'M A C R O S'!R:R,'M A C R O S'!O:O,0)</f>
        <v>0</v>
      </c>
      <c r="J437" s="95"/>
      <c r="K437" s="95"/>
      <c r="L437" s="91" t="s">
        <v>79</v>
      </c>
      <c r="M437" s="95">
        <f>_xlfn.XLOOKUP(L437,'F U L L   S E T S  (-10%)'!T:T,'F U L L   S E T S  (-10%)'!P:P,0)+_xlfn.XLOOKUP(L437,'M A C R O S'!R:R,'M A C R O S'!O:O,0)</f>
        <v>0</v>
      </c>
    </row>
    <row r="438" spans="1:13" ht="16" x14ac:dyDescent="0.2">
      <c r="A438" s="95">
        <f>_xlfn.XLOOKUP(E438,'M A C R O S'!R:R,'M A C R O S'!O:O,0)</f>
        <v>0</v>
      </c>
      <c r="B438" s="161" t="str">
        <f t="shared" si="6"/>
        <v>UH.VM.00100-10138</v>
      </c>
      <c r="C438" s="95">
        <f>SUM(A438:A438)</f>
        <v>0</v>
      </c>
      <c r="D438" s="95">
        <v>10138</v>
      </c>
      <c r="E438" s="95" t="s">
        <v>203</v>
      </c>
      <c r="F438" s="91" t="s">
        <v>77</v>
      </c>
      <c r="G438" s="95">
        <f>_xlfn.XLOOKUP(F438,'F U L L   S E T S  (-10%)'!T:T,'F U L L   S E T S  (-10%)'!P:P,0)+_xlfn.XLOOKUP(F438,'M A C R O S'!R:R,'M A C R O S'!O:O,0)</f>
        <v>0</v>
      </c>
      <c r="H438" s="91" t="s">
        <v>81</v>
      </c>
      <c r="I438" s="95">
        <f>_xlfn.XLOOKUP(H438,'F U L L   S E T S  (-10%)'!T:T,'F U L L   S E T S  (-10%)'!P:P,0)+_xlfn.XLOOKUP(H438,'M A C R O S'!R:R,'M A C R O S'!O:O,0)</f>
        <v>0</v>
      </c>
      <c r="J438" s="95"/>
      <c r="K438" s="95"/>
      <c r="L438" s="91" t="s">
        <v>79</v>
      </c>
      <c r="M438" s="95">
        <f>_xlfn.XLOOKUP(L438,'F U L L   S E T S  (-10%)'!T:T,'F U L L   S E T S  (-10%)'!P:P,0)+_xlfn.XLOOKUP(L438,'M A C R O S'!R:R,'M A C R O S'!O:O,0)</f>
        <v>0</v>
      </c>
    </row>
    <row r="439" spans="1:13" ht="16" x14ac:dyDescent="0.2">
      <c r="A439" s="95">
        <f>_xlfn.XLOOKUP(E439,'M A C R O S'!R:R,'M A C R O S'!O:O,0)</f>
        <v>0</v>
      </c>
      <c r="B439" s="161" t="str">
        <f t="shared" si="6"/>
        <v>UH.VM.00101-10138</v>
      </c>
      <c r="C439" s="95">
        <f>SUM(A439:A439)</f>
        <v>0</v>
      </c>
      <c r="D439" s="95">
        <v>10138</v>
      </c>
      <c r="E439" s="95" t="s">
        <v>205</v>
      </c>
      <c r="F439" s="91" t="s">
        <v>77</v>
      </c>
      <c r="G439" s="95">
        <f>_xlfn.XLOOKUP(F439,'F U L L   S E T S  (-10%)'!T:T,'F U L L   S E T S  (-10%)'!P:P,0)+_xlfn.XLOOKUP(F439,'M A C R O S'!R:R,'M A C R O S'!O:O,0)</f>
        <v>0</v>
      </c>
      <c r="H439" s="95"/>
      <c r="I439" s="95"/>
      <c r="J439" s="91" t="s">
        <v>83</v>
      </c>
      <c r="K439" s="95">
        <f>_xlfn.XLOOKUP(J439,'F U L L   S E T S  (-10%)'!T:T,'F U L L   S E T S  (-10%)'!P:P,0)+_xlfn.XLOOKUP(J439,'M A C R O S'!R:R,'M A C R O S'!O:O,0)</f>
        <v>0</v>
      </c>
      <c r="L439" s="91" t="s">
        <v>79</v>
      </c>
      <c r="M439" s="95">
        <f>_xlfn.XLOOKUP(L439,'F U L L   S E T S  (-10%)'!T:T,'F U L L   S E T S  (-10%)'!P:P,0)+_xlfn.XLOOKUP(L439,'M A C R O S'!R:R,'M A C R O S'!O:O,0)</f>
        <v>0</v>
      </c>
    </row>
    <row r="440" spans="1:13" ht="16" x14ac:dyDescent="0.2">
      <c r="A440" s="95">
        <f>_xlfn.XLOOKUP(E440,'M A C R O S'!R:R,'M A C R O S'!O:O,0)</f>
        <v>0</v>
      </c>
      <c r="B440" s="161" t="str">
        <f t="shared" si="6"/>
        <v>UH.VM.00102-10138</v>
      </c>
      <c r="C440" s="95">
        <f>SUM(A440:A440)</f>
        <v>0</v>
      </c>
      <c r="D440" s="95">
        <v>10138</v>
      </c>
      <c r="E440" s="95" t="s">
        <v>207</v>
      </c>
      <c r="F440" s="91" t="s">
        <v>77</v>
      </c>
      <c r="G440" s="95">
        <f>_xlfn.XLOOKUP(F440,'F U L L   S E T S  (-10%)'!T:T,'F U L L   S E T S  (-10%)'!P:P,0)+_xlfn.XLOOKUP(F440,'M A C R O S'!R:R,'M A C R O S'!O:O,0)</f>
        <v>0</v>
      </c>
      <c r="H440" s="95"/>
      <c r="I440" s="95"/>
      <c r="J440" s="91" t="s">
        <v>83</v>
      </c>
      <c r="K440" s="95">
        <f>_xlfn.XLOOKUP(J440,'F U L L   S E T S  (-10%)'!T:T,'F U L L   S E T S  (-10%)'!P:P,0)+_xlfn.XLOOKUP(J440,'M A C R O S'!R:R,'M A C R O S'!O:O,0)</f>
        <v>0</v>
      </c>
      <c r="L440" s="91" t="s">
        <v>79</v>
      </c>
      <c r="M440" s="95">
        <f>_xlfn.XLOOKUP(L440,'F U L L   S E T S  (-10%)'!T:T,'F U L L   S E T S  (-10%)'!P:P,0)+_xlfn.XLOOKUP(L440,'M A C R O S'!R:R,'M A C R O S'!O:O,0)</f>
        <v>0</v>
      </c>
    </row>
    <row r="441" spans="1:13" ht="16" x14ac:dyDescent="0.2">
      <c r="A441" s="95">
        <f>_xlfn.XLOOKUP(E441,'M A C R O S'!R:R,'M A C R O S'!O:O,0)</f>
        <v>0</v>
      </c>
      <c r="B441" s="161" t="str">
        <f t="shared" si="6"/>
        <v>UH.VM.00103-10138</v>
      </c>
      <c r="C441" s="95">
        <f>SUM(A441:A441)</f>
        <v>0</v>
      </c>
      <c r="D441" s="95">
        <v>10138</v>
      </c>
      <c r="E441" s="95" t="s">
        <v>209</v>
      </c>
      <c r="F441" s="91" t="s">
        <v>77</v>
      </c>
      <c r="G441" s="95">
        <f>_xlfn.XLOOKUP(F441,'F U L L   S E T S  (-10%)'!T:T,'F U L L   S E T S  (-10%)'!P:P,0)+_xlfn.XLOOKUP(F441,'M A C R O S'!R:R,'M A C R O S'!O:O,0)</f>
        <v>0</v>
      </c>
      <c r="H441" s="91" t="s">
        <v>81</v>
      </c>
      <c r="I441" s="95">
        <f>_xlfn.XLOOKUP(H441,'F U L L   S E T S  (-10%)'!T:T,'F U L L   S E T S  (-10%)'!P:P,0)+_xlfn.XLOOKUP(H441,'M A C R O S'!R:R,'M A C R O S'!O:O,0)</f>
        <v>0</v>
      </c>
      <c r="J441" s="95"/>
      <c r="K441" s="95"/>
      <c r="L441" s="91" t="s">
        <v>79</v>
      </c>
      <c r="M441" s="95">
        <f>_xlfn.XLOOKUP(L441,'F U L L   S E T S  (-10%)'!T:T,'F U L L   S E T S  (-10%)'!P:P,0)+_xlfn.XLOOKUP(L441,'M A C R O S'!R:R,'M A C R O S'!O:O,0)</f>
        <v>0</v>
      </c>
    </row>
    <row r="442" spans="1:13" ht="16" x14ac:dyDescent="0.2">
      <c r="A442" s="95">
        <f>_xlfn.XLOOKUP(E442,'M A C R O S'!R:R,'M A C R O S'!O:O,0)</f>
        <v>0</v>
      </c>
      <c r="B442" s="161" t="str">
        <f t="shared" si="6"/>
        <v>UH.VM.00104-10138</v>
      </c>
      <c r="C442" s="95">
        <f>SUM(A442:A442)</f>
        <v>0</v>
      </c>
      <c r="D442" s="95">
        <v>10138</v>
      </c>
      <c r="E442" s="95" t="s">
        <v>211</v>
      </c>
      <c r="F442" s="91" t="s">
        <v>77</v>
      </c>
      <c r="G442" s="95">
        <f>_xlfn.XLOOKUP(F442,'F U L L   S E T S  (-10%)'!T:T,'F U L L   S E T S  (-10%)'!P:P,0)+_xlfn.XLOOKUP(F442,'M A C R O S'!R:R,'M A C R O S'!O:O,0)</f>
        <v>0</v>
      </c>
      <c r="H442" s="95"/>
      <c r="I442" s="95"/>
      <c r="J442" s="91" t="s">
        <v>83</v>
      </c>
      <c r="K442" s="95">
        <f>_xlfn.XLOOKUP(J442,'F U L L   S E T S  (-10%)'!T:T,'F U L L   S E T S  (-10%)'!P:P,0)+_xlfn.XLOOKUP(J442,'M A C R O S'!R:R,'M A C R O S'!O:O,0)</f>
        <v>0</v>
      </c>
      <c r="L442" s="91" t="s">
        <v>79</v>
      </c>
      <c r="M442" s="95">
        <f>_xlfn.XLOOKUP(L442,'F U L L   S E T S  (-10%)'!T:T,'F U L L   S E T S  (-10%)'!P:P,0)+_xlfn.XLOOKUP(L442,'M A C R O S'!R:R,'M A C R O S'!O:O,0)</f>
        <v>0</v>
      </c>
    </row>
    <row r="443" spans="1:13" ht="16" x14ac:dyDescent="0.2">
      <c r="A443" s="161">
        <f>_xlfn.XLOOKUP(E443,'M A C R O S'!R:R,'M A C R O S'!O:O,0)</f>
        <v>0</v>
      </c>
      <c r="B443" s="161" t="str">
        <f t="shared" si="6"/>
        <v>UH.VM.00063-10082</v>
      </c>
      <c r="C443" s="161">
        <f>SUM(A443:A443)</f>
        <v>0</v>
      </c>
      <c r="D443" s="161">
        <v>10082</v>
      </c>
      <c r="E443" s="161" t="s">
        <v>216</v>
      </c>
      <c r="F443" s="91" t="s">
        <v>85</v>
      </c>
      <c r="G443" s="95">
        <f>_xlfn.XLOOKUP(F443,'F U L L   S E T S  (-10%)'!T:T,'F U L L   S E T S  (-10%)'!P:P,0)+_xlfn.XLOOKUP(F443,'M A C R O S'!R:R,'M A C R O S'!O:O,0)</f>
        <v>0</v>
      </c>
      <c r="H443" s="91" t="s">
        <v>89</v>
      </c>
      <c r="I443" s="95">
        <f>_xlfn.XLOOKUP(H443,'F U L L   S E T S  (-10%)'!T:T,'F U L L   S E T S  (-10%)'!P:P,0)+_xlfn.XLOOKUP(H443,'M A C R O S'!R:R,'M A C R O S'!O:O,0)</f>
        <v>0</v>
      </c>
      <c r="J443" s="95"/>
      <c r="K443" s="95"/>
      <c r="L443" s="90" t="s">
        <v>87</v>
      </c>
      <c r="M443" s="95">
        <f>_xlfn.XLOOKUP(L443,'F U L L   S E T S  (-10%)'!T:T,'F U L L   S E T S  (-10%)'!P:P,0)+_xlfn.XLOOKUP(L443,'M A C R O S'!R:R,'M A C R O S'!O:O,0)</f>
        <v>0</v>
      </c>
    </row>
    <row r="444" spans="1:13" ht="16" x14ac:dyDescent="0.2">
      <c r="A444" s="95">
        <f>_xlfn.XLOOKUP(E444,'M A C R O S'!R:R,'M A C R O S'!O:O,0)</f>
        <v>0</v>
      </c>
      <c r="B444" s="161" t="str">
        <f t="shared" si="6"/>
        <v>UH.VM.00064-10082</v>
      </c>
      <c r="C444" s="95">
        <f>SUM(A444:A444)</f>
        <v>0</v>
      </c>
      <c r="D444" s="95">
        <v>10082</v>
      </c>
      <c r="E444" s="95" t="s">
        <v>218</v>
      </c>
      <c r="F444" s="91" t="s">
        <v>85</v>
      </c>
      <c r="G444" s="95">
        <f>_xlfn.XLOOKUP(F444,'F U L L   S E T S  (-10%)'!T:T,'F U L L   S E T S  (-10%)'!P:P,0)+_xlfn.XLOOKUP(F444,'M A C R O S'!R:R,'M A C R O S'!O:O,0)</f>
        <v>0</v>
      </c>
      <c r="H444" s="95"/>
      <c r="I444" s="95"/>
      <c r="J444" s="90" t="s">
        <v>91</v>
      </c>
      <c r="K444" s="95">
        <f>_xlfn.XLOOKUP(J444,'F U L L   S E T S  (-10%)'!T:T,'F U L L   S E T S  (-10%)'!P:P,0)+_xlfn.XLOOKUP(J444,'M A C R O S'!R:R,'M A C R O S'!O:O,0)</f>
        <v>0</v>
      </c>
      <c r="L444" s="90" t="s">
        <v>87</v>
      </c>
      <c r="M444" s="95">
        <f>_xlfn.XLOOKUP(L444,'F U L L   S E T S  (-10%)'!T:T,'F U L L   S E T S  (-10%)'!P:P,0)+_xlfn.XLOOKUP(L444,'M A C R O S'!R:R,'M A C R O S'!O:O,0)</f>
        <v>0</v>
      </c>
    </row>
    <row r="445" spans="1:13" ht="16" x14ac:dyDescent="0.2">
      <c r="A445" s="95">
        <f>_xlfn.XLOOKUP(E445,'M A C R O S'!R:R,'M A C R O S'!O:O,0)</f>
        <v>0</v>
      </c>
      <c r="B445" s="161" t="str">
        <f t="shared" si="6"/>
        <v>UH.VM.00065-10082</v>
      </c>
      <c r="C445" s="95">
        <f>SUM(A445:A445)</f>
        <v>0</v>
      </c>
      <c r="D445" s="95">
        <v>10082</v>
      </c>
      <c r="E445" s="95" t="s">
        <v>220</v>
      </c>
      <c r="F445" s="91" t="s">
        <v>85</v>
      </c>
      <c r="G445" s="95">
        <f>_xlfn.XLOOKUP(F445,'F U L L   S E T S  (-10%)'!T:T,'F U L L   S E T S  (-10%)'!P:P,0)+_xlfn.XLOOKUP(F445,'M A C R O S'!R:R,'M A C R O S'!O:O,0)</f>
        <v>0</v>
      </c>
      <c r="H445" s="91" t="s">
        <v>89</v>
      </c>
      <c r="I445" s="95">
        <f>_xlfn.XLOOKUP(H445,'F U L L   S E T S  (-10%)'!T:T,'F U L L   S E T S  (-10%)'!P:P,0)+_xlfn.XLOOKUP(H445,'M A C R O S'!R:R,'M A C R O S'!O:O,0)</f>
        <v>0</v>
      </c>
      <c r="J445" s="95"/>
      <c r="K445" s="95"/>
      <c r="L445" s="90" t="s">
        <v>87</v>
      </c>
      <c r="M445" s="95">
        <f>_xlfn.XLOOKUP(L445,'F U L L   S E T S  (-10%)'!T:T,'F U L L   S E T S  (-10%)'!P:P,0)+_xlfn.XLOOKUP(L445,'M A C R O S'!R:R,'M A C R O S'!O:O,0)</f>
        <v>0</v>
      </c>
    </row>
    <row r="446" spans="1:13" ht="16" x14ac:dyDescent="0.2">
      <c r="A446" s="95">
        <f>_xlfn.XLOOKUP(E446,'M A C R O S'!R:R,'M A C R O S'!O:O,0)</f>
        <v>0</v>
      </c>
      <c r="B446" s="161" t="str">
        <f t="shared" si="6"/>
        <v>UH.VM.00066-10082</v>
      </c>
      <c r="C446" s="95">
        <f>SUM(A446:A446)</f>
        <v>0</v>
      </c>
      <c r="D446" s="95">
        <v>10082</v>
      </c>
      <c r="E446" s="95" t="s">
        <v>222</v>
      </c>
      <c r="F446" s="91" t="s">
        <v>85</v>
      </c>
      <c r="G446" s="95">
        <f>_xlfn.XLOOKUP(F446,'F U L L   S E T S  (-10%)'!T:T,'F U L L   S E T S  (-10%)'!P:P,0)+_xlfn.XLOOKUP(F446,'M A C R O S'!R:R,'M A C R O S'!O:O,0)</f>
        <v>0</v>
      </c>
      <c r="H446" s="91" t="s">
        <v>89</v>
      </c>
      <c r="I446" s="95">
        <f>_xlfn.XLOOKUP(H446,'F U L L   S E T S  (-10%)'!T:T,'F U L L   S E T S  (-10%)'!P:P,0)+_xlfn.XLOOKUP(H446,'M A C R O S'!R:R,'M A C R O S'!O:O,0)</f>
        <v>0</v>
      </c>
      <c r="J446" s="95"/>
      <c r="K446" s="95"/>
      <c r="L446" s="90" t="s">
        <v>87</v>
      </c>
      <c r="M446" s="95">
        <f>_xlfn.XLOOKUP(L446,'F U L L   S E T S  (-10%)'!T:T,'F U L L   S E T S  (-10%)'!P:P,0)+_xlfn.XLOOKUP(L446,'M A C R O S'!R:R,'M A C R O S'!O:O,0)</f>
        <v>0</v>
      </c>
    </row>
    <row r="447" spans="1:13" ht="16" x14ac:dyDescent="0.2">
      <c r="A447" s="95">
        <f>_xlfn.XLOOKUP(E447,'M A C R O S'!R:R,'M A C R O S'!O:O,0)</f>
        <v>0</v>
      </c>
      <c r="B447" s="161" t="str">
        <f t="shared" si="6"/>
        <v>UH.VM.00067-10082</v>
      </c>
      <c r="C447" s="95">
        <f>SUM(A447:A447)</f>
        <v>0</v>
      </c>
      <c r="D447" s="95">
        <v>10082</v>
      </c>
      <c r="E447" s="95" t="s">
        <v>224</v>
      </c>
      <c r="F447" s="91" t="s">
        <v>85</v>
      </c>
      <c r="G447" s="95">
        <f>_xlfn.XLOOKUP(F447,'F U L L   S E T S  (-10%)'!T:T,'F U L L   S E T S  (-10%)'!P:P,0)+_xlfn.XLOOKUP(F447,'M A C R O S'!R:R,'M A C R O S'!O:O,0)</f>
        <v>0</v>
      </c>
      <c r="H447" s="95"/>
      <c r="I447" s="95"/>
      <c r="J447" s="90" t="s">
        <v>91</v>
      </c>
      <c r="K447" s="95">
        <f>_xlfn.XLOOKUP(J447,'F U L L   S E T S  (-10%)'!T:T,'F U L L   S E T S  (-10%)'!P:P,0)+_xlfn.XLOOKUP(J447,'M A C R O S'!R:R,'M A C R O S'!O:O,0)</f>
        <v>0</v>
      </c>
      <c r="L447" s="90" t="s">
        <v>87</v>
      </c>
      <c r="M447" s="95">
        <f>_xlfn.XLOOKUP(L447,'F U L L   S E T S  (-10%)'!T:T,'F U L L   S E T S  (-10%)'!P:P,0)+_xlfn.XLOOKUP(L447,'M A C R O S'!R:R,'M A C R O S'!O:O,0)</f>
        <v>0</v>
      </c>
    </row>
    <row r="448" spans="1:13" ht="16" x14ac:dyDescent="0.2">
      <c r="A448" s="95">
        <f>_xlfn.XLOOKUP(E448,'M A C R O S'!R:R,'M A C R O S'!O:O,0)</f>
        <v>0</v>
      </c>
      <c r="B448" s="161" t="str">
        <f t="shared" si="6"/>
        <v>UH.VM.00068-10082</v>
      </c>
      <c r="C448" s="95">
        <f>SUM(A448:A448)</f>
        <v>0</v>
      </c>
      <c r="D448" s="95">
        <v>10082</v>
      </c>
      <c r="E448" s="95" t="s">
        <v>226</v>
      </c>
      <c r="F448" s="91" t="s">
        <v>85</v>
      </c>
      <c r="G448" s="95">
        <f>_xlfn.XLOOKUP(F448,'F U L L   S E T S  (-10%)'!T:T,'F U L L   S E T S  (-10%)'!P:P,0)+_xlfn.XLOOKUP(F448,'M A C R O S'!R:R,'M A C R O S'!O:O,0)</f>
        <v>0</v>
      </c>
      <c r="H448" s="95"/>
      <c r="I448" s="95"/>
      <c r="J448" s="90" t="s">
        <v>91</v>
      </c>
      <c r="K448" s="95">
        <f>_xlfn.XLOOKUP(J448,'F U L L   S E T S  (-10%)'!T:T,'F U L L   S E T S  (-10%)'!P:P,0)+_xlfn.XLOOKUP(J448,'M A C R O S'!R:R,'M A C R O S'!O:O,0)</f>
        <v>0</v>
      </c>
      <c r="L448" s="90" t="s">
        <v>87</v>
      </c>
      <c r="M448" s="95">
        <f>_xlfn.XLOOKUP(L448,'F U L L   S E T S  (-10%)'!T:T,'F U L L   S E T S  (-10%)'!P:P,0)+_xlfn.XLOOKUP(L448,'M A C R O S'!R:R,'M A C R O S'!O:O,0)</f>
        <v>0</v>
      </c>
    </row>
    <row r="449" spans="1:13" ht="16" x14ac:dyDescent="0.2">
      <c r="A449" s="95">
        <f>_xlfn.XLOOKUP(E449,'M A C R O S'!R:R,'M A C R O S'!O:O,0)</f>
        <v>0</v>
      </c>
      <c r="B449" s="161" t="str">
        <f t="shared" si="6"/>
        <v>UH.VM.00069-10082</v>
      </c>
      <c r="C449" s="95">
        <f>SUM(A449:A449)</f>
        <v>0</v>
      </c>
      <c r="D449" s="95">
        <v>10082</v>
      </c>
      <c r="E449" s="95" t="s">
        <v>228</v>
      </c>
      <c r="F449" s="91" t="s">
        <v>85</v>
      </c>
      <c r="G449" s="95">
        <f>_xlfn.XLOOKUP(F449,'F U L L   S E T S  (-10%)'!T:T,'F U L L   S E T S  (-10%)'!P:P,0)+_xlfn.XLOOKUP(F449,'M A C R O S'!R:R,'M A C R O S'!O:O,0)</f>
        <v>0</v>
      </c>
      <c r="H449" s="91" t="s">
        <v>89</v>
      </c>
      <c r="I449" s="95">
        <f>_xlfn.XLOOKUP(H449,'F U L L   S E T S  (-10%)'!T:T,'F U L L   S E T S  (-10%)'!P:P,0)+_xlfn.XLOOKUP(H449,'M A C R O S'!R:R,'M A C R O S'!O:O,0)</f>
        <v>0</v>
      </c>
      <c r="J449" s="95"/>
      <c r="K449" s="95"/>
      <c r="L449" s="90" t="s">
        <v>87</v>
      </c>
      <c r="M449" s="95">
        <f>_xlfn.XLOOKUP(L449,'F U L L   S E T S  (-10%)'!T:T,'F U L L   S E T S  (-10%)'!P:P,0)+_xlfn.XLOOKUP(L449,'M A C R O S'!R:R,'M A C R O S'!O:O,0)</f>
        <v>0</v>
      </c>
    </row>
    <row r="450" spans="1:13" ht="16" x14ac:dyDescent="0.2">
      <c r="A450" s="95">
        <f>_xlfn.XLOOKUP(E450,'M A C R O S'!R:R,'M A C R O S'!O:O,0)</f>
        <v>0</v>
      </c>
      <c r="B450" s="161" t="str">
        <f t="shared" si="6"/>
        <v>UH.VM.00070-10082</v>
      </c>
      <c r="C450" s="95">
        <f>SUM(A450:A450)</f>
        <v>0</v>
      </c>
      <c r="D450" s="95">
        <v>10082</v>
      </c>
      <c r="E450" s="95" t="s">
        <v>230</v>
      </c>
      <c r="F450" s="91" t="s">
        <v>85</v>
      </c>
      <c r="G450" s="95">
        <f>_xlfn.XLOOKUP(F450,'F U L L   S E T S  (-10%)'!T:T,'F U L L   S E T S  (-10%)'!P:P,0)+_xlfn.XLOOKUP(F450,'M A C R O S'!R:R,'M A C R O S'!O:O,0)</f>
        <v>0</v>
      </c>
      <c r="H450" s="91" t="s">
        <v>89</v>
      </c>
      <c r="I450" s="95">
        <f>_xlfn.XLOOKUP(H450,'F U L L   S E T S  (-10%)'!T:T,'F U L L   S E T S  (-10%)'!P:P,0)+_xlfn.XLOOKUP(H450,'M A C R O S'!R:R,'M A C R O S'!O:O,0)</f>
        <v>0</v>
      </c>
      <c r="J450" s="95"/>
      <c r="K450" s="95"/>
      <c r="L450" s="90" t="s">
        <v>87</v>
      </c>
      <c r="M450" s="95">
        <f>_xlfn.XLOOKUP(L450,'F U L L   S E T S  (-10%)'!T:T,'F U L L   S E T S  (-10%)'!P:P,0)+_xlfn.XLOOKUP(L450,'M A C R O S'!R:R,'M A C R O S'!O:O,0)</f>
        <v>0</v>
      </c>
    </row>
    <row r="451" spans="1:13" ht="16" x14ac:dyDescent="0.2">
      <c r="A451" s="95">
        <f>_xlfn.XLOOKUP(E451,'M A C R O S'!R:R,'M A C R O S'!O:O,0)</f>
        <v>0</v>
      </c>
      <c r="B451" s="161" t="str">
        <f t="shared" ref="B451:B514" si="7">E451&amp;"-"&amp;D451</f>
        <v>UH.VM.00071-10082</v>
      </c>
      <c r="C451" s="95">
        <f>SUM(A451:A451)</f>
        <v>0</v>
      </c>
      <c r="D451" s="95">
        <v>10082</v>
      </c>
      <c r="E451" s="95" t="s">
        <v>232</v>
      </c>
      <c r="F451" s="91" t="s">
        <v>85</v>
      </c>
      <c r="G451" s="95">
        <f>_xlfn.XLOOKUP(F451,'F U L L   S E T S  (-10%)'!T:T,'F U L L   S E T S  (-10%)'!P:P,0)+_xlfn.XLOOKUP(F451,'M A C R O S'!R:R,'M A C R O S'!O:O,0)</f>
        <v>0</v>
      </c>
      <c r="H451" s="95"/>
      <c r="I451" s="95"/>
      <c r="J451" s="90" t="s">
        <v>91</v>
      </c>
      <c r="K451" s="95">
        <f>_xlfn.XLOOKUP(J451,'F U L L   S E T S  (-10%)'!T:T,'F U L L   S E T S  (-10%)'!P:P,0)+_xlfn.XLOOKUP(J451,'M A C R O S'!R:R,'M A C R O S'!O:O,0)</f>
        <v>0</v>
      </c>
      <c r="L451" s="90" t="s">
        <v>87</v>
      </c>
      <c r="M451" s="95">
        <f>_xlfn.XLOOKUP(L451,'F U L L   S E T S  (-10%)'!T:T,'F U L L   S E T S  (-10%)'!P:P,0)+_xlfn.XLOOKUP(L451,'M A C R O S'!R:R,'M A C R O S'!O:O,0)</f>
        <v>0</v>
      </c>
    </row>
    <row r="452" spans="1:13" ht="16" x14ac:dyDescent="0.2">
      <c r="A452" s="95">
        <f>_xlfn.XLOOKUP(E452,'M A C R O S'!R:R,'M A C R O S'!O:O,0)</f>
        <v>0</v>
      </c>
      <c r="B452" s="161" t="str">
        <f t="shared" si="7"/>
        <v>UH.VM.00072-10082</v>
      </c>
      <c r="C452" s="95">
        <f>SUM(A452:A452)</f>
        <v>0</v>
      </c>
      <c r="D452" s="95">
        <v>10082</v>
      </c>
      <c r="E452" s="95" t="s">
        <v>234</v>
      </c>
      <c r="F452" s="91" t="s">
        <v>85</v>
      </c>
      <c r="G452" s="95">
        <f>_xlfn.XLOOKUP(F452,'F U L L   S E T S  (-10%)'!T:T,'F U L L   S E T S  (-10%)'!P:P,0)+_xlfn.XLOOKUP(F452,'M A C R O S'!R:R,'M A C R O S'!O:O,0)</f>
        <v>0</v>
      </c>
      <c r="H452" s="91" t="s">
        <v>89</v>
      </c>
      <c r="I452" s="95">
        <f>_xlfn.XLOOKUP(H452,'F U L L   S E T S  (-10%)'!T:T,'F U L L   S E T S  (-10%)'!P:P,0)+_xlfn.XLOOKUP(H452,'M A C R O S'!R:R,'M A C R O S'!O:O,0)</f>
        <v>0</v>
      </c>
      <c r="J452" s="95"/>
      <c r="K452" s="95"/>
      <c r="L452" s="90" t="s">
        <v>87</v>
      </c>
      <c r="M452" s="95">
        <f>_xlfn.XLOOKUP(L452,'F U L L   S E T S  (-10%)'!T:T,'F U L L   S E T S  (-10%)'!P:P,0)+_xlfn.XLOOKUP(L452,'M A C R O S'!R:R,'M A C R O S'!O:O,0)</f>
        <v>0</v>
      </c>
    </row>
    <row r="453" spans="1:13" ht="16" x14ac:dyDescent="0.2">
      <c r="A453" s="95">
        <f>_xlfn.XLOOKUP(E453,'M A C R O S'!R:R,'M A C R O S'!O:O,0)</f>
        <v>0</v>
      </c>
      <c r="B453" s="161" t="str">
        <f t="shared" si="7"/>
        <v>UH.VM.00073-10082</v>
      </c>
      <c r="C453" s="95">
        <f>SUM(A453:A453)</f>
        <v>0</v>
      </c>
      <c r="D453" s="95">
        <v>10082</v>
      </c>
      <c r="E453" s="95" t="s">
        <v>236</v>
      </c>
      <c r="F453" s="91" t="s">
        <v>85</v>
      </c>
      <c r="G453" s="95">
        <f>_xlfn.XLOOKUP(F453,'F U L L   S E T S  (-10%)'!T:T,'F U L L   S E T S  (-10%)'!P:P,0)+_xlfn.XLOOKUP(F453,'M A C R O S'!R:R,'M A C R O S'!O:O,0)</f>
        <v>0</v>
      </c>
      <c r="H453" s="91" t="s">
        <v>89</v>
      </c>
      <c r="I453" s="95">
        <f>_xlfn.XLOOKUP(H453,'F U L L   S E T S  (-10%)'!T:T,'F U L L   S E T S  (-10%)'!P:P,0)+_xlfn.XLOOKUP(H453,'M A C R O S'!R:R,'M A C R O S'!O:O,0)</f>
        <v>0</v>
      </c>
      <c r="J453" s="95"/>
      <c r="K453" s="95"/>
      <c r="L453" s="90" t="s">
        <v>87</v>
      </c>
      <c r="M453" s="95">
        <f>_xlfn.XLOOKUP(L453,'F U L L   S E T S  (-10%)'!T:T,'F U L L   S E T S  (-10%)'!P:P,0)+_xlfn.XLOOKUP(L453,'M A C R O S'!R:R,'M A C R O S'!O:O,0)</f>
        <v>0</v>
      </c>
    </row>
    <row r="454" spans="1:13" ht="16" x14ac:dyDescent="0.2">
      <c r="A454" s="95">
        <f>_xlfn.XLOOKUP(E454,'M A C R O S'!R:R,'M A C R O S'!O:O,0)</f>
        <v>0</v>
      </c>
      <c r="B454" s="161" t="str">
        <f t="shared" si="7"/>
        <v>UH.VM.00074-10082</v>
      </c>
      <c r="C454" s="95">
        <f>SUM(A454:A454)</f>
        <v>0</v>
      </c>
      <c r="D454" s="95">
        <v>10082</v>
      </c>
      <c r="E454" s="95" t="s">
        <v>238</v>
      </c>
      <c r="F454" s="91" t="s">
        <v>85</v>
      </c>
      <c r="G454" s="95">
        <f>_xlfn.XLOOKUP(F454,'F U L L   S E T S  (-10%)'!T:T,'F U L L   S E T S  (-10%)'!P:P,0)+_xlfn.XLOOKUP(F454,'M A C R O S'!R:R,'M A C R O S'!O:O,0)</f>
        <v>0</v>
      </c>
      <c r="H454" s="91" t="s">
        <v>89</v>
      </c>
      <c r="I454" s="95">
        <f>_xlfn.XLOOKUP(H454,'F U L L   S E T S  (-10%)'!T:T,'F U L L   S E T S  (-10%)'!P:P,0)+_xlfn.XLOOKUP(H454,'M A C R O S'!R:R,'M A C R O S'!O:O,0)</f>
        <v>0</v>
      </c>
      <c r="J454" s="95"/>
      <c r="K454" s="95"/>
      <c r="L454" s="90" t="s">
        <v>87</v>
      </c>
      <c r="M454" s="95">
        <f>_xlfn.XLOOKUP(L454,'F U L L   S E T S  (-10%)'!T:T,'F U L L   S E T S  (-10%)'!P:P,0)+_xlfn.XLOOKUP(L454,'M A C R O S'!R:R,'M A C R O S'!O:O,0)</f>
        <v>0</v>
      </c>
    </row>
    <row r="455" spans="1:13" ht="16" x14ac:dyDescent="0.2">
      <c r="A455" s="95">
        <f>_xlfn.XLOOKUP(E455,'M A C R O S'!R:R,'M A C R O S'!O:O,0)</f>
        <v>0</v>
      </c>
      <c r="B455" s="161" t="str">
        <f t="shared" si="7"/>
        <v>UH.VM.00075-10082</v>
      </c>
      <c r="C455" s="95">
        <f>SUM(A455:A455)</f>
        <v>0</v>
      </c>
      <c r="D455" s="95">
        <v>10082</v>
      </c>
      <c r="E455" s="95" t="s">
        <v>240</v>
      </c>
      <c r="F455" s="91" t="s">
        <v>85</v>
      </c>
      <c r="G455" s="95">
        <f>_xlfn.XLOOKUP(F455,'F U L L   S E T S  (-10%)'!T:T,'F U L L   S E T S  (-10%)'!P:P,0)+_xlfn.XLOOKUP(F455,'M A C R O S'!R:R,'M A C R O S'!O:O,0)</f>
        <v>0</v>
      </c>
      <c r="H455" s="91" t="s">
        <v>89</v>
      </c>
      <c r="I455" s="95">
        <f>_xlfn.XLOOKUP(H455,'F U L L   S E T S  (-10%)'!T:T,'F U L L   S E T S  (-10%)'!P:P,0)+_xlfn.XLOOKUP(H455,'M A C R O S'!R:R,'M A C R O S'!O:O,0)</f>
        <v>0</v>
      </c>
      <c r="J455" s="95"/>
      <c r="K455" s="95"/>
      <c r="L455" s="90" t="s">
        <v>87</v>
      </c>
      <c r="M455" s="95">
        <f>_xlfn.XLOOKUP(L455,'F U L L   S E T S  (-10%)'!T:T,'F U L L   S E T S  (-10%)'!P:P,0)+_xlfn.XLOOKUP(L455,'M A C R O S'!R:R,'M A C R O S'!O:O,0)</f>
        <v>0</v>
      </c>
    </row>
    <row r="456" spans="1:13" ht="16" x14ac:dyDescent="0.2">
      <c r="A456" s="95">
        <f>_xlfn.XLOOKUP(E456,'M A C R O S'!R:R,'M A C R O S'!O:O,0)</f>
        <v>0</v>
      </c>
      <c r="B456" s="161" t="str">
        <f t="shared" si="7"/>
        <v>UH.VM.00076-10082</v>
      </c>
      <c r="C456" s="95">
        <f>SUM(A456:A456)</f>
        <v>0</v>
      </c>
      <c r="D456" s="95">
        <v>10082</v>
      </c>
      <c r="E456" s="95" t="s">
        <v>242</v>
      </c>
      <c r="F456" s="91" t="s">
        <v>85</v>
      </c>
      <c r="G456" s="95">
        <f>_xlfn.XLOOKUP(F456,'F U L L   S E T S  (-10%)'!T:T,'F U L L   S E T S  (-10%)'!P:P,0)+_xlfn.XLOOKUP(F456,'M A C R O S'!R:R,'M A C R O S'!O:O,0)</f>
        <v>0</v>
      </c>
      <c r="H456" s="95"/>
      <c r="I456" s="95"/>
      <c r="J456" s="90" t="s">
        <v>91</v>
      </c>
      <c r="K456" s="95">
        <f>_xlfn.XLOOKUP(J456,'F U L L   S E T S  (-10%)'!T:T,'F U L L   S E T S  (-10%)'!P:P,0)+_xlfn.XLOOKUP(J456,'M A C R O S'!R:R,'M A C R O S'!O:O,0)</f>
        <v>0</v>
      </c>
      <c r="L456" s="90" t="s">
        <v>87</v>
      </c>
      <c r="M456" s="95">
        <f>_xlfn.XLOOKUP(L456,'F U L L   S E T S  (-10%)'!T:T,'F U L L   S E T S  (-10%)'!P:P,0)+_xlfn.XLOOKUP(L456,'M A C R O S'!R:R,'M A C R O S'!O:O,0)</f>
        <v>0</v>
      </c>
    </row>
    <row r="457" spans="1:13" ht="16" x14ac:dyDescent="0.2">
      <c r="A457" s="95">
        <f>_xlfn.XLOOKUP(E457,'M A C R O S'!R:R,'M A C R O S'!O:O,0)</f>
        <v>0</v>
      </c>
      <c r="B457" s="161" t="str">
        <f t="shared" si="7"/>
        <v>UH.VM.00077-10082</v>
      </c>
      <c r="C457" s="95">
        <f>SUM(A457:A457)</f>
        <v>0</v>
      </c>
      <c r="D457" s="95">
        <v>10082</v>
      </c>
      <c r="E457" s="95" t="s">
        <v>244</v>
      </c>
      <c r="F457" s="91" t="s">
        <v>85</v>
      </c>
      <c r="G457" s="95">
        <f>_xlfn.XLOOKUP(F457,'F U L L   S E T S  (-10%)'!T:T,'F U L L   S E T S  (-10%)'!P:P,0)+_xlfn.XLOOKUP(F457,'M A C R O S'!R:R,'M A C R O S'!O:O,0)</f>
        <v>0</v>
      </c>
      <c r="H457" s="95"/>
      <c r="I457" s="95"/>
      <c r="J457" s="90" t="s">
        <v>91</v>
      </c>
      <c r="K457" s="95">
        <f>_xlfn.XLOOKUP(J457,'F U L L   S E T S  (-10%)'!T:T,'F U L L   S E T S  (-10%)'!P:P,0)+_xlfn.XLOOKUP(J457,'M A C R O S'!R:R,'M A C R O S'!O:O,0)</f>
        <v>0</v>
      </c>
      <c r="L457" s="90" t="s">
        <v>87</v>
      </c>
      <c r="M457" s="95">
        <f>_xlfn.XLOOKUP(L457,'F U L L   S E T S  (-10%)'!T:T,'F U L L   S E T S  (-10%)'!P:P,0)+_xlfn.XLOOKUP(L457,'M A C R O S'!R:R,'M A C R O S'!O:O,0)</f>
        <v>0</v>
      </c>
    </row>
    <row r="458" spans="1:13" ht="16" x14ac:dyDescent="0.2">
      <c r="A458" s="95">
        <f>_xlfn.XLOOKUP(E458,'M A C R O S'!R:R,'M A C R O S'!O:O,0)</f>
        <v>0</v>
      </c>
      <c r="B458" s="161" t="str">
        <f t="shared" si="7"/>
        <v>UH.VM.00078-10082</v>
      </c>
      <c r="C458" s="95">
        <f>SUM(A458:A458)</f>
        <v>0</v>
      </c>
      <c r="D458" s="95">
        <v>10082</v>
      </c>
      <c r="E458" s="95" t="s">
        <v>246</v>
      </c>
      <c r="F458" s="91" t="s">
        <v>85</v>
      </c>
      <c r="G458" s="95">
        <f>_xlfn.XLOOKUP(F458,'F U L L   S E T S  (-10%)'!T:T,'F U L L   S E T S  (-10%)'!P:P,0)+_xlfn.XLOOKUP(F458,'M A C R O S'!R:R,'M A C R O S'!O:O,0)</f>
        <v>0</v>
      </c>
      <c r="H458" s="91" t="s">
        <v>89</v>
      </c>
      <c r="I458" s="95">
        <f>_xlfn.XLOOKUP(H458,'F U L L   S E T S  (-10%)'!T:T,'F U L L   S E T S  (-10%)'!P:P,0)+_xlfn.XLOOKUP(H458,'M A C R O S'!R:R,'M A C R O S'!O:O,0)</f>
        <v>0</v>
      </c>
      <c r="J458" s="95"/>
      <c r="K458" s="95"/>
      <c r="L458" s="90" t="s">
        <v>87</v>
      </c>
      <c r="M458" s="95">
        <f>_xlfn.XLOOKUP(L458,'F U L L   S E T S  (-10%)'!T:T,'F U L L   S E T S  (-10%)'!P:P,0)+_xlfn.XLOOKUP(L458,'M A C R O S'!R:R,'M A C R O S'!O:O,0)</f>
        <v>0</v>
      </c>
    </row>
    <row r="459" spans="1:13" ht="16" x14ac:dyDescent="0.2">
      <c r="A459" s="95">
        <f>_xlfn.XLOOKUP(E459,'M A C R O S'!R:R,'M A C R O S'!O:O,0)</f>
        <v>0</v>
      </c>
      <c r="B459" s="161" t="str">
        <f t="shared" si="7"/>
        <v>UH.VM.00079-10082</v>
      </c>
      <c r="C459" s="95">
        <f>SUM(A459:A459)</f>
        <v>0</v>
      </c>
      <c r="D459" s="95">
        <v>10082</v>
      </c>
      <c r="E459" s="95" t="s">
        <v>248</v>
      </c>
      <c r="F459" s="91" t="s">
        <v>85</v>
      </c>
      <c r="G459" s="95">
        <f>_xlfn.XLOOKUP(F459,'F U L L   S E T S  (-10%)'!T:T,'F U L L   S E T S  (-10%)'!P:P,0)+_xlfn.XLOOKUP(F459,'M A C R O S'!R:R,'M A C R O S'!O:O,0)</f>
        <v>0</v>
      </c>
      <c r="H459" s="91" t="s">
        <v>89</v>
      </c>
      <c r="I459" s="95">
        <f>_xlfn.XLOOKUP(H459,'F U L L   S E T S  (-10%)'!T:T,'F U L L   S E T S  (-10%)'!P:P,0)+_xlfn.XLOOKUP(H459,'M A C R O S'!R:R,'M A C R O S'!O:O,0)</f>
        <v>0</v>
      </c>
      <c r="J459" s="95"/>
      <c r="K459" s="95"/>
      <c r="L459" s="90" t="s">
        <v>87</v>
      </c>
      <c r="M459" s="95">
        <f>_xlfn.XLOOKUP(L459,'F U L L   S E T S  (-10%)'!T:T,'F U L L   S E T S  (-10%)'!P:P,0)+_xlfn.XLOOKUP(L459,'M A C R O S'!R:R,'M A C R O S'!O:O,0)</f>
        <v>0</v>
      </c>
    </row>
    <row r="460" spans="1:13" ht="16" x14ac:dyDescent="0.2">
      <c r="A460" s="95">
        <f>_xlfn.XLOOKUP(E460,'M A C R O S'!R:R,'M A C R O S'!O:O,0)</f>
        <v>0</v>
      </c>
      <c r="B460" s="161" t="str">
        <f t="shared" si="7"/>
        <v>UH.VM.00080-10082</v>
      </c>
      <c r="C460" s="95">
        <f>SUM(A460:A460)</f>
        <v>0</v>
      </c>
      <c r="D460" s="95">
        <v>10082</v>
      </c>
      <c r="E460" s="95" t="s">
        <v>250</v>
      </c>
      <c r="F460" s="91" t="s">
        <v>85</v>
      </c>
      <c r="G460" s="95">
        <f>_xlfn.XLOOKUP(F460,'F U L L   S E T S  (-10%)'!T:T,'F U L L   S E T S  (-10%)'!P:P,0)+_xlfn.XLOOKUP(F460,'M A C R O S'!R:R,'M A C R O S'!O:O,0)</f>
        <v>0</v>
      </c>
      <c r="H460" s="95"/>
      <c r="I460" s="95"/>
      <c r="J460" s="90" t="s">
        <v>91</v>
      </c>
      <c r="K460" s="95">
        <f>_xlfn.XLOOKUP(J460,'F U L L   S E T S  (-10%)'!T:T,'F U L L   S E T S  (-10%)'!P:P,0)+_xlfn.XLOOKUP(J460,'M A C R O S'!R:R,'M A C R O S'!O:O,0)</f>
        <v>0</v>
      </c>
      <c r="L460" s="90" t="s">
        <v>87</v>
      </c>
      <c r="M460" s="95">
        <f>_xlfn.XLOOKUP(L460,'F U L L   S E T S  (-10%)'!T:T,'F U L L   S E T S  (-10%)'!P:P,0)+_xlfn.XLOOKUP(L460,'M A C R O S'!R:R,'M A C R O S'!O:O,0)</f>
        <v>0</v>
      </c>
    </row>
    <row r="461" spans="1:13" ht="16" x14ac:dyDescent="0.2">
      <c r="A461" s="95">
        <f>_xlfn.XLOOKUP(E461,'M A C R O S'!R:R,'M A C R O S'!O:O,0)</f>
        <v>0</v>
      </c>
      <c r="B461" s="161" t="str">
        <f t="shared" si="7"/>
        <v>UH.VM.00081-10082</v>
      </c>
      <c r="C461" s="95">
        <f>SUM(A461:A461)</f>
        <v>0</v>
      </c>
      <c r="D461" s="95">
        <v>10082</v>
      </c>
      <c r="E461" s="95" t="s">
        <v>252</v>
      </c>
      <c r="F461" s="91" t="s">
        <v>85</v>
      </c>
      <c r="G461" s="95">
        <f>_xlfn.XLOOKUP(F461,'F U L L   S E T S  (-10%)'!T:T,'F U L L   S E T S  (-10%)'!P:P,0)+_xlfn.XLOOKUP(F461,'M A C R O S'!R:R,'M A C R O S'!O:O,0)</f>
        <v>0</v>
      </c>
      <c r="H461" s="95"/>
      <c r="I461" s="95"/>
      <c r="J461" s="90" t="s">
        <v>91</v>
      </c>
      <c r="K461" s="95">
        <f>_xlfn.XLOOKUP(J461,'F U L L   S E T S  (-10%)'!T:T,'F U L L   S E T S  (-10%)'!P:P,0)+_xlfn.XLOOKUP(J461,'M A C R O S'!R:R,'M A C R O S'!O:O,0)</f>
        <v>0</v>
      </c>
      <c r="L461" s="90" t="s">
        <v>87</v>
      </c>
      <c r="M461" s="95">
        <f>_xlfn.XLOOKUP(L461,'F U L L   S E T S  (-10%)'!T:T,'F U L L   S E T S  (-10%)'!P:P,0)+_xlfn.XLOOKUP(L461,'M A C R O S'!R:R,'M A C R O S'!O:O,0)</f>
        <v>0</v>
      </c>
    </row>
    <row r="462" spans="1:13" ht="16" x14ac:dyDescent="0.2">
      <c r="A462" s="95">
        <f>_xlfn.XLOOKUP(E462,'M A C R O S'!R:R,'M A C R O S'!O:O,0)</f>
        <v>0</v>
      </c>
      <c r="B462" s="161" t="str">
        <f t="shared" si="7"/>
        <v>UH.VM.00082-10082</v>
      </c>
      <c r="C462" s="95">
        <f>SUM(A462:A462)</f>
        <v>0</v>
      </c>
      <c r="D462" s="95">
        <v>10082</v>
      </c>
      <c r="E462" s="95" t="s">
        <v>254</v>
      </c>
      <c r="F462" s="91" t="s">
        <v>85</v>
      </c>
      <c r="G462" s="95">
        <f>_xlfn.XLOOKUP(F462,'F U L L   S E T S  (-10%)'!T:T,'F U L L   S E T S  (-10%)'!P:P,0)+_xlfn.XLOOKUP(F462,'M A C R O S'!R:R,'M A C R O S'!O:O,0)</f>
        <v>0</v>
      </c>
      <c r="H462" s="91" t="s">
        <v>89</v>
      </c>
      <c r="I462" s="95">
        <f>_xlfn.XLOOKUP(H462,'F U L L   S E T S  (-10%)'!T:T,'F U L L   S E T S  (-10%)'!P:P,0)+_xlfn.XLOOKUP(H462,'M A C R O S'!R:R,'M A C R O S'!O:O,0)</f>
        <v>0</v>
      </c>
      <c r="J462" s="95"/>
      <c r="K462" s="95"/>
      <c r="L462" s="90" t="s">
        <v>87</v>
      </c>
      <c r="M462" s="95">
        <f>_xlfn.XLOOKUP(L462,'F U L L   S E T S  (-10%)'!T:T,'F U L L   S E T S  (-10%)'!P:P,0)+_xlfn.XLOOKUP(L462,'M A C R O S'!R:R,'M A C R O S'!O:O,0)</f>
        <v>0</v>
      </c>
    </row>
    <row r="463" spans="1:13" ht="16" x14ac:dyDescent="0.2">
      <c r="A463" s="95">
        <f>_xlfn.XLOOKUP(E463,'M A C R O S'!R:R,'M A C R O S'!O:O,0)</f>
        <v>0</v>
      </c>
      <c r="B463" s="161" t="str">
        <f t="shared" si="7"/>
        <v>UH.VM.00083-10082</v>
      </c>
      <c r="C463" s="95">
        <f>SUM(A463:A463)</f>
        <v>0</v>
      </c>
      <c r="D463" s="95">
        <v>10082</v>
      </c>
      <c r="E463" s="95" t="s">
        <v>256</v>
      </c>
      <c r="F463" s="91" t="s">
        <v>85</v>
      </c>
      <c r="G463" s="95">
        <f>_xlfn.XLOOKUP(F463,'F U L L   S E T S  (-10%)'!T:T,'F U L L   S E T S  (-10%)'!P:P,0)+_xlfn.XLOOKUP(F463,'M A C R O S'!R:R,'M A C R O S'!O:O,0)</f>
        <v>0</v>
      </c>
      <c r="H463" s="95"/>
      <c r="I463" s="95"/>
      <c r="J463" s="90" t="s">
        <v>91</v>
      </c>
      <c r="K463" s="95">
        <f>_xlfn.XLOOKUP(J463,'F U L L   S E T S  (-10%)'!T:T,'F U L L   S E T S  (-10%)'!P:P,0)+_xlfn.XLOOKUP(J463,'M A C R O S'!R:R,'M A C R O S'!O:O,0)</f>
        <v>0</v>
      </c>
      <c r="L463" s="90" t="s">
        <v>87</v>
      </c>
      <c r="M463" s="95">
        <f>_xlfn.XLOOKUP(L463,'F U L L   S E T S  (-10%)'!T:T,'F U L L   S E T S  (-10%)'!P:P,0)+_xlfn.XLOOKUP(L463,'M A C R O S'!R:R,'M A C R O S'!O:O,0)</f>
        <v>0</v>
      </c>
    </row>
    <row r="464" spans="1:13" ht="16" x14ac:dyDescent="0.2">
      <c r="A464" s="161">
        <f>_xlfn.XLOOKUP(E464,'H O L D S'!S:S,'H O L D S'!D:D,0)</f>
        <v>0</v>
      </c>
      <c r="B464" s="161" t="str">
        <f t="shared" si="7"/>
        <v>UH.GR.00093-10084</v>
      </c>
      <c r="C464" s="161">
        <f>SUM(A464:A464)</f>
        <v>0</v>
      </c>
      <c r="D464" s="161">
        <v>10084</v>
      </c>
      <c r="E464" s="161" t="s">
        <v>441</v>
      </c>
      <c r="F464" s="91" t="s">
        <v>85</v>
      </c>
      <c r="G464" s="95">
        <f>_xlfn.XLOOKUP(F464,'F U L L   S E T S  (-10%)'!$T:$T,'F U L L   S E T S  (-10%)'!$E:$E,0)+_xlfn.XLOOKUP(F464,'M A C R O S'!$R:$R,'M A C R O S'!$D:$D,0)</f>
        <v>0</v>
      </c>
      <c r="H464" s="91" t="s">
        <v>77</v>
      </c>
      <c r="I464" s="95">
        <f>_xlfn.XLOOKUP(H464,'F U L L   S E T S  (-10%)'!$T:$T,'F U L L   S E T S  (-10%)'!$E:$E,0)+_xlfn.XLOOKUP(H464,'M A C R O S'!$R:$R,'M A C R O S'!$D:$D,0)</f>
        <v>0</v>
      </c>
      <c r="J464" s="140" t="s">
        <v>437</v>
      </c>
      <c r="K464" s="91">
        <f>_xlfn.XLOOKUP(J464,'H O L D S'!S:S,'H O L D S'!D:D)</f>
        <v>0</v>
      </c>
      <c r="L464" s="91"/>
      <c r="M464" s="91"/>
    </row>
    <row r="465" spans="1:13" ht="16" x14ac:dyDescent="0.2">
      <c r="A465" s="95">
        <f>_xlfn.XLOOKUP(E465,'H O L D S'!S:S,'H O L D S'!D:D,0)</f>
        <v>0</v>
      </c>
      <c r="B465" s="161" t="str">
        <f t="shared" si="7"/>
        <v>UH.GR.00094-10084</v>
      </c>
      <c r="C465" s="95">
        <f>SUM(A465:A465)</f>
        <v>0</v>
      </c>
      <c r="D465" s="95">
        <v>10084</v>
      </c>
      <c r="E465" s="95" t="s">
        <v>439</v>
      </c>
      <c r="F465" s="91" t="s">
        <v>85</v>
      </c>
      <c r="G465" s="95">
        <f>_xlfn.XLOOKUP(F465,'F U L L   S E T S  (-10%)'!$T:$T,'F U L L   S E T S  (-10%)'!$E:$E,0)+_xlfn.XLOOKUP(F465,'M A C R O S'!$R:$R,'M A C R O S'!$D:$D,0)</f>
        <v>0</v>
      </c>
      <c r="H465" s="91" t="s">
        <v>77</v>
      </c>
      <c r="I465" s="95">
        <f>_xlfn.XLOOKUP(H465,'F U L L   S E T S  (-10%)'!$T:$T,'F U L L   S E T S  (-10%)'!$E:$E,0)+_xlfn.XLOOKUP(H465,'M A C R O S'!$R:$R,'M A C R O S'!$D:$D,0)</f>
        <v>0</v>
      </c>
      <c r="J465" s="140" t="s">
        <v>437</v>
      </c>
      <c r="K465" s="91">
        <f>_xlfn.XLOOKUP(J465,'H O L D S'!S:S,'H O L D S'!D:D)</f>
        <v>0</v>
      </c>
      <c r="L465" s="90"/>
      <c r="M465" s="91"/>
    </row>
    <row r="466" spans="1:13" ht="16" x14ac:dyDescent="0.2">
      <c r="A466" s="95">
        <f>_xlfn.XLOOKUP(E466,'H O L D S'!S:S,'H O L D S'!D:D,0)</f>
        <v>0</v>
      </c>
      <c r="B466" s="161" t="str">
        <f t="shared" si="7"/>
        <v>UH.GR.00095-10084</v>
      </c>
      <c r="C466" s="95">
        <f>SUM(A466:A466)</f>
        <v>0</v>
      </c>
      <c r="D466" s="95">
        <v>10084</v>
      </c>
      <c r="E466" s="95" t="s">
        <v>443</v>
      </c>
      <c r="F466" s="91" t="s">
        <v>85</v>
      </c>
      <c r="G466" s="95">
        <f>_xlfn.XLOOKUP(F466,'F U L L   S E T S  (-10%)'!$T:$T,'F U L L   S E T S  (-10%)'!$E:$E,0)+_xlfn.XLOOKUP(F466,'M A C R O S'!$R:$R,'M A C R O S'!$D:$D,0)</f>
        <v>0</v>
      </c>
      <c r="H466" s="91" t="s">
        <v>77</v>
      </c>
      <c r="I466" s="95">
        <f>_xlfn.XLOOKUP(H466,'F U L L   S E T S  (-10%)'!$T:$T,'F U L L   S E T S  (-10%)'!$E:$E,0)+_xlfn.XLOOKUP(H466,'M A C R O S'!$R:$R,'M A C R O S'!$D:$D,0)</f>
        <v>0</v>
      </c>
      <c r="J466" s="140" t="s">
        <v>437</v>
      </c>
      <c r="K466" s="91">
        <f>_xlfn.XLOOKUP(J466,'H O L D S'!S:S,'H O L D S'!D:D)</f>
        <v>0</v>
      </c>
      <c r="L466" s="90"/>
      <c r="M466" s="91"/>
    </row>
    <row r="467" spans="1:13" ht="16" x14ac:dyDescent="0.2">
      <c r="A467" s="161">
        <f>_xlfn.XLOOKUP(E467,'H O L D S'!S:S,'H O L D S'!E:E,0)</f>
        <v>0</v>
      </c>
      <c r="B467" s="161" t="str">
        <f t="shared" si="7"/>
        <v>UH.GR.00093-10085</v>
      </c>
      <c r="C467" s="161">
        <f>SUM(A467:A467)</f>
        <v>0</v>
      </c>
      <c r="D467" s="161">
        <v>10085</v>
      </c>
      <c r="E467" s="161" t="s">
        <v>441</v>
      </c>
      <c r="F467" s="91" t="s">
        <v>85</v>
      </c>
      <c r="G467" s="95">
        <f>_xlfn.XLOOKUP(F467,'F U L L   S E T S  (-10%)'!$T:$T,'F U L L   S E T S  (-10%)'!$F:$F,0)+_xlfn.XLOOKUP(F467,'M A C R O S'!$R:$R,'M A C R O S'!$E:$E,0)</f>
        <v>0</v>
      </c>
      <c r="H467" s="91" t="s">
        <v>77</v>
      </c>
      <c r="I467" s="95">
        <f>_xlfn.XLOOKUP(H467,'F U L L   S E T S  (-10%)'!$T:$T,'F U L L   S E T S  (-10%)'!$F:$F,0)+_xlfn.XLOOKUP(H467,'M A C R O S'!$R:$R,'M A C R O S'!$E:$E,0)</f>
        <v>0</v>
      </c>
      <c r="J467" s="140" t="s">
        <v>437</v>
      </c>
      <c r="K467" s="91">
        <f>_xlfn.XLOOKUP(J467,'H O L D S'!S:S,'H O L D S'!E:E)</f>
        <v>0</v>
      </c>
      <c r="L467" s="91"/>
      <c r="M467" s="91"/>
    </row>
    <row r="468" spans="1:13" ht="16" x14ac:dyDescent="0.2">
      <c r="A468" s="95">
        <f>_xlfn.XLOOKUP(E468,'H O L D S'!S:S,'H O L D S'!E:E,0)</f>
        <v>0</v>
      </c>
      <c r="B468" s="161" t="str">
        <f t="shared" si="7"/>
        <v>UH.GR.00094-10085</v>
      </c>
      <c r="C468" s="95">
        <f>SUM(A468:A468)</f>
        <v>0</v>
      </c>
      <c r="D468" s="95">
        <v>10085</v>
      </c>
      <c r="E468" s="95" t="s">
        <v>439</v>
      </c>
      <c r="F468" s="91" t="s">
        <v>85</v>
      </c>
      <c r="G468" s="95">
        <f>_xlfn.XLOOKUP(F468,'F U L L   S E T S  (-10%)'!$T:$T,'F U L L   S E T S  (-10%)'!$F:$F,0)+_xlfn.XLOOKUP(F468,'M A C R O S'!$R:$R,'M A C R O S'!$E:$E,0)</f>
        <v>0</v>
      </c>
      <c r="H468" s="91" t="s">
        <v>77</v>
      </c>
      <c r="I468" s="95">
        <f>_xlfn.XLOOKUP(H468,'F U L L   S E T S  (-10%)'!$T:$T,'F U L L   S E T S  (-10%)'!$F:$F,0)+_xlfn.XLOOKUP(H468,'M A C R O S'!$R:$R,'M A C R O S'!$E:$E,0)</f>
        <v>0</v>
      </c>
      <c r="J468" s="140" t="s">
        <v>437</v>
      </c>
      <c r="K468" s="91">
        <f>_xlfn.XLOOKUP(J468,'H O L D S'!S:S,'H O L D S'!E:E)</f>
        <v>0</v>
      </c>
      <c r="L468" s="90"/>
      <c r="M468" s="91"/>
    </row>
    <row r="469" spans="1:13" ht="16" x14ac:dyDescent="0.2">
      <c r="A469" s="95">
        <f>_xlfn.XLOOKUP(E469,'H O L D S'!S:S,'H O L D S'!E:E,0)</f>
        <v>0</v>
      </c>
      <c r="B469" s="161" t="str">
        <f t="shared" si="7"/>
        <v>UH.GR.00095-10085</v>
      </c>
      <c r="C469" s="95">
        <f>SUM(A469:A469)</f>
        <v>0</v>
      </c>
      <c r="D469" s="95">
        <v>10085</v>
      </c>
      <c r="E469" s="95" t="s">
        <v>443</v>
      </c>
      <c r="F469" s="91" t="s">
        <v>85</v>
      </c>
      <c r="G469" s="95">
        <f>_xlfn.XLOOKUP(F469,'F U L L   S E T S  (-10%)'!$T:$T,'F U L L   S E T S  (-10%)'!$F:$F,0)+_xlfn.XLOOKUP(F469,'M A C R O S'!$R:$R,'M A C R O S'!$E:$E,0)</f>
        <v>0</v>
      </c>
      <c r="H469" s="91" t="s">
        <v>77</v>
      </c>
      <c r="I469" s="95">
        <f>_xlfn.XLOOKUP(H469,'F U L L   S E T S  (-10%)'!$T:$T,'F U L L   S E T S  (-10%)'!$F:$F,0)+_xlfn.XLOOKUP(H469,'M A C R O S'!$R:$R,'M A C R O S'!$E:$E,0)</f>
        <v>0</v>
      </c>
      <c r="J469" s="140" t="s">
        <v>437</v>
      </c>
      <c r="K469" s="91">
        <f>_xlfn.XLOOKUP(J469,'H O L D S'!S:S,'H O L D S'!E:E)</f>
        <v>0</v>
      </c>
      <c r="L469" s="90"/>
      <c r="M469" s="91"/>
    </row>
    <row r="470" spans="1:13" ht="16" x14ac:dyDescent="0.2">
      <c r="A470" s="161">
        <f>_xlfn.XLOOKUP(E470,'H O L D S'!S:S,'H O L D S'!F:F,0)</f>
        <v>0</v>
      </c>
      <c r="B470" s="161" t="str">
        <f t="shared" si="7"/>
        <v>UH.GR.00093-10086</v>
      </c>
      <c r="C470" s="161">
        <f>SUM(A470:A470)</f>
        <v>0</v>
      </c>
      <c r="D470" s="161">
        <v>10086</v>
      </c>
      <c r="E470" s="161" t="s">
        <v>441</v>
      </c>
      <c r="F470" s="91" t="s">
        <v>85</v>
      </c>
      <c r="G470" s="95">
        <f>_xlfn.XLOOKUP(F470,'F U L L   S E T S  (-10%)'!$T:$T,'F U L L   S E T S  (-10%)'!$G:$G,0)+_xlfn.XLOOKUP(F470,'M A C R O S'!$R:$R,'M A C R O S'!$F:$F,0)</f>
        <v>0</v>
      </c>
      <c r="H470" s="91" t="s">
        <v>77</v>
      </c>
      <c r="I470" s="95">
        <f>_xlfn.XLOOKUP(H470,'F U L L   S E T S  (-10%)'!$T:$T,'F U L L   S E T S  (-10%)'!$G:$G,0)+_xlfn.XLOOKUP(H470,'M A C R O S'!$R:$R,'M A C R O S'!$F:$F,0)</f>
        <v>0</v>
      </c>
      <c r="J470" s="140" t="s">
        <v>437</v>
      </c>
      <c r="K470" s="91">
        <f>_xlfn.XLOOKUP(J470,'H O L D S'!S:S,'H O L D S'!F:F)</f>
        <v>0</v>
      </c>
      <c r="L470" s="91"/>
      <c r="M470" s="91"/>
    </row>
    <row r="471" spans="1:13" ht="16" x14ac:dyDescent="0.2">
      <c r="A471" s="95">
        <f>_xlfn.XLOOKUP(E471,'H O L D S'!S:S,'H O L D S'!F:F,0)</f>
        <v>0</v>
      </c>
      <c r="B471" s="161" t="str">
        <f t="shared" si="7"/>
        <v>UH.GR.00094-10086</v>
      </c>
      <c r="C471" s="95">
        <f>SUM(A471:A471)</f>
        <v>0</v>
      </c>
      <c r="D471" s="95">
        <v>10086</v>
      </c>
      <c r="E471" s="95" t="s">
        <v>439</v>
      </c>
      <c r="F471" s="91" t="s">
        <v>85</v>
      </c>
      <c r="G471" s="95">
        <f>_xlfn.XLOOKUP(F471,'F U L L   S E T S  (-10%)'!$T:$T,'F U L L   S E T S  (-10%)'!$G:$G,0)+_xlfn.XLOOKUP(F471,'M A C R O S'!$R:$R,'M A C R O S'!$F:$F,0)</f>
        <v>0</v>
      </c>
      <c r="H471" s="91" t="s">
        <v>77</v>
      </c>
      <c r="I471" s="95">
        <f>_xlfn.XLOOKUP(H471,'F U L L   S E T S  (-10%)'!$T:$T,'F U L L   S E T S  (-10%)'!$G:$G,0)+_xlfn.XLOOKUP(H471,'M A C R O S'!$R:$R,'M A C R O S'!$F:$F,0)</f>
        <v>0</v>
      </c>
      <c r="J471" s="140" t="s">
        <v>437</v>
      </c>
      <c r="K471" s="91">
        <f>_xlfn.XLOOKUP(J471,'H O L D S'!S:S,'H O L D S'!F:F)</f>
        <v>0</v>
      </c>
      <c r="L471" s="90"/>
      <c r="M471" s="91"/>
    </row>
    <row r="472" spans="1:13" ht="16" x14ac:dyDescent="0.2">
      <c r="A472" s="95">
        <f>_xlfn.XLOOKUP(E472,'H O L D S'!S:S,'H O L D S'!F:F,0)</f>
        <v>0</v>
      </c>
      <c r="B472" s="161" t="str">
        <f t="shared" si="7"/>
        <v>UH.GR.00095-10086</v>
      </c>
      <c r="C472" s="95">
        <f>SUM(A472:A472)</f>
        <v>0</v>
      </c>
      <c r="D472" s="95">
        <v>10086</v>
      </c>
      <c r="E472" s="95" t="s">
        <v>443</v>
      </c>
      <c r="F472" s="91" t="s">
        <v>85</v>
      </c>
      <c r="G472" s="95">
        <f>_xlfn.XLOOKUP(F472,'F U L L   S E T S  (-10%)'!$T:$T,'F U L L   S E T S  (-10%)'!$G:$G,0)+_xlfn.XLOOKUP(F472,'M A C R O S'!$R:$R,'M A C R O S'!$F:$F,0)</f>
        <v>0</v>
      </c>
      <c r="H472" s="91" t="s">
        <v>77</v>
      </c>
      <c r="I472" s="95">
        <f>_xlfn.XLOOKUP(H472,'F U L L   S E T S  (-10%)'!$T:$T,'F U L L   S E T S  (-10%)'!$G:$G,0)+_xlfn.XLOOKUP(H472,'M A C R O S'!$R:$R,'M A C R O S'!$F:$F,0)</f>
        <v>0</v>
      </c>
      <c r="J472" s="140" t="s">
        <v>437</v>
      </c>
      <c r="K472" s="91">
        <f>_xlfn.XLOOKUP(J472,'H O L D S'!S:S,'H O L D S'!F:F)</f>
        <v>0</v>
      </c>
      <c r="L472" s="90"/>
      <c r="M472" s="91"/>
    </row>
    <row r="473" spans="1:13" ht="16" x14ac:dyDescent="0.2">
      <c r="A473" s="161">
        <f>_xlfn.XLOOKUP(E473,'H O L D S'!S:S,'H O L D S'!G:G,0)</f>
        <v>0</v>
      </c>
      <c r="B473" s="161" t="str">
        <f t="shared" si="7"/>
        <v>UH.GR.00093-10088</v>
      </c>
      <c r="C473" s="161">
        <f>SUM(A473:A473)</f>
        <v>0</v>
      </c>
      <c r="D473" s="161">
        <v>10088</v>
      </c>
      <c r="E473" s="161" t="s">
        <v>441</v>
      </c>
      <c r="F473" s="91" t="s">
        <v>85</v>
      </c>
      <c r="G473" s="95">
        <f>_xlfn.XLOOKUP(F473,'F U L L   S E T S  (-10%)'!$T:$T,'F U L L   S E T S  (-10%)'!$H:$H,0)+_xlfn.XLOOKUP(F473,'M A C R O S'!$R:$R,'M A C R O S'!$G:$G,0)</f>
        <v>0</v>
      </c>
      <c r="H473" s="91" t="s">
        <v>77</v>
      </c>
      <c r="I473" s="95">
        <f>_xlfn.XLOOKUP(H473,'F U L L   S E T S  (-10%)'!$T:$T,'F U L L   S E T S  (-10%)'!$H:$H,0)+_xlfn.XLOOKUP(H473,'M A C R O S'!$R:$R,'M A C R O S'!$G:$G,0)</f>
        <v>0</v>
      </c>
      <c r="J473" s="140" t="s">
        <v>437</v>
      </c>
      <c r="K473" s="91">
        <f>_xlfn.XLOOKUP(J473,'H O L D S'!S:S,'H O L D S'!G:G)</f>
        <v>0</v>
      </c>
      <c r="L473" s="91"/>
      <c r="M473" s="91"/>
    </row>
    <row r="474" spans="1:13" ht="16" x14ac:dyDescent="0.2">
      <c r="A474" s="95">
        <f>_xlfn.XLOOKUP(E474,'H O L D S'!S:S,'H O L D S'!G:G,0)</f>
        <v>0</v>
      </c>
      <c r="B474" s="161" t="str">
        <f t="shared" si="7"/>
        <v>UH.GR.00094-10088</v>
      </c>
      <c r="C474" s="95">
        <f>SUM(A474:A474)</f>
        <v>0</v>
      </c>
      <c r="D474" s="95">
        <v>10088</v>
      </c>
      <c r="E474" s="95" t="s">
        <v>439</v>
      </c>
      <c r="F474" s="91" t="s">
        <v>85</v>
      </c>
      <c r="G474" s="95">
        <f>_xlfn.XLOOKUP(F474,'F U L L   S E T S  (-10%)'!$T:$T,'F U L L   S E T S  (-10%)'!$H:$H,0)+_xlfn.XLOOKUP(F474,'M A C R O S'!$R:$R,'M A C R O S'!$G:$G,0)</f>
        <v>0</v>
      </c>
      <c r="H474" s="91" t="s">
        <v>77</v>
      </c>
      <c r="I474" s="95">
        <f>_xlfn.XLOOKUP(H474,'F U L L   S E T S  (-10%)'!$T:$T,'F U L L   S E T S  (-10%)'!$H:$H,0)+_xlfn.XLOOKUP(H474,'M A C R O S'!$R:$R,'M A C R O S'!$G:$G,0)</f>
        <v>0</v>
      </c>
      <c r="J474" s="140" t="s">
        <v>437</v>
      </c>
      <c r="K474" s="91">
        <f>_xlfn.XLOOKUP(J474,'H O L D S'!S:S,'H O L D S'!G:G)</f>
        <v>0</v>
      </c>
      <c r="L474" s="90"/>
      <c r="M474" s="91"/>
    </row>
    <row r="475" spans="1:13" ht="16" x14ac:dyDescent="0.2">
      <c r="A475" s="95">
        <f>_xlfn.XLOOKUP(E475,'H O L D S'!S:S,'H O L D S'!G:G,0)</f>
        <v>0</v>
      </c>
      <c r="B475" s="161" t="str">
        <f t="shared" si="7"/>
        <v>UH.GR.00095-10088</v>
      </c>
      <c r="C475" s="95">
        <f>SUM(A475:A475)</f>
        <v>0</v>
      </c>
      <c r="D475" s="95">
        <v>10088</v>
      </c>
      <c r="E475" s="95" t="s">
        <v>443</v>
      </c>
      <c r="F475" s="91" t="s">
        <v>85</v>
      </c>
      <c r="G475" s="95">
        <f>_xlfn.XLOOKUP(F475,'F U L L   S E T S  (-10%)'!$T:$T,'F U L L   S E T S  (-10%)'!$H:$H,0)+_xlfn.XLOOKUP(F475,'M A C R O S'!$R:$R,'M A C R O S'!$G:$G,0)</f>
        <v>0</v>
      </c>
      <c r="H475" s="91" t="s">
        <v>77</v>
      </c>
      <c r="I475" s="95">
        <f>_xlfn.XLOOKUP(H475,'F U L L   S E T S  (-10%)'!$T:$T,'F U L L   S E T S  (-10%)'!$H:$H,0)+_xlfn.XLOOKUP(H475,'M A C R O S'!$R:$R,'M A C R O S'!$G:$G,0)</f>
        <v>0</v>
      </c>
      <c r="J475" s="140" t="s">
        <v>437</v>
      </c>
      <c r="K475" s="91">
        <f>_xlfn.XLOOKUP(J475,'H O L D S'!S:S,'H O L D S'!G:G)</f>
        <v>0</v>
      </c>
      <c r="L475" s="90"/>
      <c r="M475" s="91"/>
    </row>
    <row r="476" spans="1:13" ht="16" x14ac:dyDescent="0.2">
      <c r="A476" s="161">
        <f>_xlfn.XLOOKUP(E476,'H O L D S'!S:S,'H O L D S'!H:H,0)</f>
        <v>0</v>
      </c>
      <c r="B476" s="161" t="str">
        <f t="shared" si="7"/>
        <v>UH.GR.00093-10089</v>
      </c>
      <c r="C476" s="161">
        <f>SUM(A476:A476)</f>
        <v>0</v>
      </c>
      <c r="D476" s="161">
        <v>10089</v>
      </c>
      <c r="E476" s="161" t="s">
        <v>441</v>
      </c>
      <c r="F476" s="91" t="s">
        <v>85</v>
      </c>
      <c r="G476" s="95">
        <f>_xlfn.XLOOKUP(F476,'F U L L   S E T S  (-10%)'!$T:$T,'F U L L   S E T S  (-10%)'!$I:$I,0)+_xlfn.XLOOKUP(F476,'M A C R O S'!$R:$R,'M A C R O S'!$H:$H,0)</f>
        <v>0</v>
      </c>
      <c r="H476" s="91" t="s">
        <v>77</v>
      </c>
      <c r="I476" s="95">
        <f>_xlfn.XLOOKUP(H476,'F U L L   S E T S  (-10%)'!$T:$T,'F U L L   S E T S  (-10%)'!$I:$I,0)+_xlfn.XLOOKUP(H476,'M A C R O S'!$R:$R,'M A C R O S'!$H:$H,0)</f>
        <v>0</v>
      </c>
      <c r="J476" s="140" t="s">
        <v>437</v>
      </c>
      <c r="K476" s="91">
        <f>_xlfn.XLOOKUP(J476,'H O L D S'!S:S,'H O L D S'!H:H)</f>
        <v>0</v>
      </c>
      <c r="L476" s="91"/>
      <c r="M476" s="91"/>
    </row>
    <row r="477" spans="1:13" ht="16" x14ac:dyDescent="0.2">
      <c r="A477" s="95">
        <f>_xlfn.XLOOKUP(E477,'H O L D S'!S:S,'H O L D S'!H:H,0)</f>
        <v>0</v>
      </c>
      <c r="B477" s="161" t="str">
        <f t="shared" si="7"/>
        <v>UH.GR.00094-10089</v>
      </c>
      <c r="C477" s="95">
        <f>SUM(A477:A477)</f>
        <v>0</v>
      </c>
      <c r="D477" s="95">
        <v>10089</v>
      </c>
      <c r="E477" s="95" t="s">
        <v>439</v>
      </c>
      <c r="F477" s="91" t="s">
        <v>85</v>
      </c>
      <c r="G477" s="95">
        <f>_xlfn.XLOOKUP(F477,'F U L L   S E T S  (-10%)'!$T:$T,'F U L L   S E T S  (-10%)'!$I:$I,0)+_xlfn.XLOOKUP(F477,'M A C R O S'!$R:$R,'M A C R O S'!$H:$H,0)</f>
        <v>0</v>
      </c>
      <c r="H477" s="91" t="s">
        <v>77</v>
      </c>
      <c r="I477" s="95">
        <f>_xlfn.XLOOKUP(H477,'F U L L   S E T S  (-10%)'!$T:$T,'F U L L   S E T S  (-10%)'!$I:$I,0)+_xlfn.XLOOKUP(H477,'M A C R O S'!$R:$R,'M A C R O S'!$H:$H,0)</f>
        <v>0</v>
      </c>
      <c r="J477" s="140" t="s">
        <v>437</v>
      </c>
      <c r="K477" s="91">
        <f>_xlfn.XLOOKUP(J477,'H O L D S'!S:S,'H O L D S'!H:H)</f>
        <v>0</v>
      </c>
      <c r="L477" s="90"/>
      <c r="M477" s="91"/>
    </row>
    <row r="478" spans="1:13" ht="16" x14ac:dyDescent="0.2">
      <c r="A478" s="95">
        <f>_xlfn.XLOOKUP(E478,'H O L D S'!S:S,'H O L D S'!H:H,0)</f>
        <v>0</v>
      </c>
      <c r="B478" s="161" t="str">
        <f t="shared" si="7"/>
        <v>UH.GR.00095-10089</v>
      </c>
      <c r="C478" s="95">
        <f>SUM(A478:A478)</f>
        <v>0</v>
      </c>
      <c r="D478" s="95">
        <v>10089</v>
      </c>
      <c r="E478" s="95" t="s">
        <v>443</v>
      </c>
      <c r="F478" s="91" t="s">
        <v>85</v>
      </c>
      <c r="G478" s="95">
        <f>_xlfn.XLOOKUP(F478,'F U L L   S E T S  (-10%)'!$T:$T,'F U L L   S E T S  (-10%)'!$I:$I,0)+_xlfn.XLOOKUP(F478,'M A C R O S'!$R:$R,'M A C R O S'!$H:$H,0)</f>
        <v>0</v>
      </c>
      <c r="H478" s="91" t="s">
        <v>77</v>
      </c>
      <c r="I478" s="95">
        <f>_xlfn.XLOOKUP(H478,'F U L L   S E T S  (-10%)'!$T:$T,'F U L L   S E T S  (-10%)'!$I:$I,0)+_xlfn.XLOOKUP(H478,'M A C R O S'!$R:$R,'M A C R O S'!$H:$H,0)</f>
        <v>0</v>
      </c>
      <c r="J478" s="140" t="s">
        <v>437</v>
      </c>
      <c r="K478" s="91">
        <f>_xlfn.XLOOKUP(J478,'H O L D S'!S:S,'H O L D S'!H:H)</f>
        <v>0</v>
      </c>
      <c r="L478" s="90"/>
      <c r="M478" s="91"/>
    </row>
    <row r="479" spans="1:13" ht="16" x14ac:dyDescent="0.2">
      <c r="A479" s="161">
        <f>_xlfn.XLOOKUP(E479,'H O L D S'!S:S,'H O L D S'!I:I,0)</f>
        <v>0</v>
      </c>
      <c r="B479" s="161" t="str">
        <f t="shared" si="7"/>
        <v>UH.GR.00093-10090</v>
      </c>
      <c r="C479" s="161">
        <f>SUM(A479:A479)</f>
        <v>0</v>
      </c>
      <c r="D479" s="161">
        <v>10090</v>
      </c>
      <c r="E479" s="161" t="s">
        <v>441</v>
      </c>
      <c r="F479" s="91" t="s">
        <v>85</v>
      </c>
      <c r="G479" s="95">
        <f>_xlfn.XLOOKUP(F479,'F U L L   S E T S  (-10%)'!$T:$T,'F U L L   S E T S  (-10%)'!$J:$J,0)+_xlfn.XLOOKUP(F479,'M A C R O S'!$R:$R,'M A C R O S'!$I:$I,0)</f>
        <v>0</v>
      </c>
      <c r="H479" s="91" t="s">
        <v>77</v>
      </c>
      <c r="I479" s="95">
        <f>_xlfn.XLOOKUP(H479,'F U L L   S E T S  (-10%)'!$T:$T,'F U L L   S E T S  (-10%)'!$J:$J,0)+_xlfn.XLOOKUP(H479,'M A C R O S'!$R:$R,'M A C R O S'!$I:$I,0)</f>
        <v>0</v>
      </c>
      <c r="J479" s="140" t="s">
        <v>437</v>
      </c>
      <c r="K479" s="91">
        <f>_xlfn.XLOOKUP(J479,'H O L D S'!S:S,'H O L D S'!I:I)</f>
        <v>0</v>
      </c>
      <c r="L479" s="91"/>
      <c r="M479" s="91"/>
    </row>
    <row r="480" spans="1:13" ht="16" x14ac:dyDescent="0.2">
      <c r="A480" s="95">
        <f>_xlfn.XLOOKUP(E480,'H O L D S'!S:S,'H O L D S'!I:I,0)</f>
        <v>0</v>
      </c>
      <c r="B480" s="161" t="str">
        <f t="shared" si="7"/>
        <v>UH.GR.00094-10090</v>
      </c>
      <c r="C480" s="95">
        <f>SUM(A480:A480)</f>
        <v>0</v>
      </c>
      <c r="D480" s="95">
        <v>10090</v>
      </c>
      <c r="E480" s="95" t="s">
        <v>439</v>
      </c>
      <c r="F480" s="91" t="s">
        <v>85</v>
      </c>
      <c r="G480" s="95">
        <f>_xlfn.XLOOKUP(F480,'F U L L   S E T S  (-10%)'!$T:$T,'F U L L   S E T S  (-10%)'!$J:$J,0)+_xlfn.XLOOKUP(F480,'M A C R O S'!$R:$R,'M A C R O S'!$I:$I,0)</f>
        <v>0</v>
      </c>
      <c r="H480" s="91" t="s">
        <v>77</v>
      </c>
      <c r="I480" s="95">
        <f>_xlfn.XLOOKUP(H480,'F U L L   S E T S  (-10%)'!$T:$T,'F U L L   S E T S  (-10%)'!$J:$J,0)+_xlfn.XLOOKUP(H480,'M A C R O S'!$R:$R,'M A C R O S'!$I:$I,0)</f>
        <v>0</v>
      </c>
      <c r="J480" s="140" t="s">
        <v>437</v>
      </c>
      <c r="K480" s="91">
        <f>_xlfn.XLOOKUP(J480,'H O L D S'!S:S,'H O L D S'!I:I)</f>
        <v>0</v>
      </c>
      <c r="L480" s="90"/>
      <c r="M480" s="91"/>
    </row>
    <row r="481" spans="1:13" ht="16" x14ac:dyDescent="0.2">
      <c r="A481" s="95">
        <f>_xlfn.XLOOKUP(E481,'H O L D S'!S:S,'H O L D S'!I:I,0)</f>
        <v>0</v>
      </c>
      <c r="B481" s="161" t="str">
        <f t="shared" si="7"/>
        <v>UH.GR.00095-10090</v>
      </c>
      <c r="C481" s="95">
        <f>SUM(A481:A481)</f>
        <v>0</v>
      </c>
      <c r="D481" s="95">
        <v>10090</v>
      </c>
      <c r="E481" s="95" t="s">
        <v>443</v>
      </c>
      <c r="F481" s="91" t="s">
        <v>85</v>
      </c>
      <c r="G481" s="95">
        <f>_xlfn.XLOOKUP(F481,'F U L L   S E T S  (-10%)'!$T:$T,'F U L L   S E T S  (-10%)'!$J:$J,0)+_xlfn.XLOOKUP(F481,'M A C R O S'!$R:$R,'M A C R O S'!$I:$I,0)</f>
        <v>0</v>
      </c>
      <c r="H481" s="91" t="s">
        <v>77</v>
      </c>
      <c r="I481" s="95">
        <f>_xlfn.XLOOKUP(H481,'F U L L   S E T S  (-10%)'!$T:$T,'F U L L   S E T S  (-10%)'!$J:$J,0)+_xlfn.XLOOKUP(H481,'M A C R O S'!$R:$R,'M A C R O S'!$I:$I,0)</f>
        <v>0</v>
      </c>
      <c r="J481" s="140" t="s">
        <v>437</v>
      </c>
      <c r="K481" s="91">
        <f>_xlfn.XLOOKUP(J481,'H O L D S'!S:S,'H O L D S'!I:I)</f>
        <v>0</v>
      </c>
      <c r="L481" s="90"/>
      <c r="M481" s="91"/>
    </row>
    <row r="482" spans="1:13" ht="16" x14ac:dyDescent="0.2">
      <c r="A482" s="161">
        <f>_xlfn.XLOOKUP(E482,'H O L D S'!S:S,'H O L D S'!J:J,0)</f>
        <v>0</v>
      </c>
      <c r="B482" s="161" t="str">
        <f t="shared" si="7"/>
        <v>UH.GR.00093-10091</v>
      </c>
      <c r="C482" s="161">
        <f>SUM(A482:A482)</f>
        <v>0</v>
      </c>
      <c r="D482" s="161">
        <v>10091</v>
      </c>
      <c r="E482" s="161" t="s">
        <v>441</v>
      </c>
      <c r="F482" s="91" t="s">
        <v>85</v>
      </c>
      <c r="G482" s="95">
        <f>_xlfn.XLOOKUP(F482,'F U L L   S E T S  (-10%)'!$T:$T,'F U L L   S E T S  (-10%)'!$K:$K,0)+_xlfn.XLOOKUP(F482,'M A C R O S'!$R:$R,'M A C R O S'!$J:$J,0)</f>
        <v>0</v>
      </c>
      <c r="H482" s="91" t="s">
        <v>77</v>
      </c>
      <c r="I482" s="95">
        <f>_xlfn.XLOOKUP(H482,'F U L L   S E T S  (-10%)'!$T:$T,'F U L L   S E T S  (-10%)'!$K:$K,0)+_xlfn.XLOOKUP(H482,'M A C R O S'!$R:$R,'M A C R O S'!$J:$J,0)</f>
        <v>0</v>
      </c>
      <c r="J482" s="140" t="s">
        <v>437</v>
      </c>
      <c r="K482" s="91">
        <f>_xlfn.XLOOKUP(J482,'H O L D S'!S:S,'H O L D S'!J:J)</f>
        <v>0</v>
      </c>
      <c r="L482" s="91"/>
      <c r="M482" s="91"/>
    </row>
    <row r="483" spans="1:13" ht="16" x14ac:dyDescent="0.2">
      <c r="A483" s="95">
        <f>_xlfn.XLOOKUP(E483,'H O L D S'!S:S,'H O L D S'!J:J,0)</f>
        <v>0</v>
      </c>
      <c r="B483" s="161" t="str">
        <f t="shared" si="7"/>
        <v>UH.GR.00094-10091</v>
      </c>
      <c r="C483" s="95">
        <f>SUM(A483:A483)</f>
        <v>0</v>
      </c>
      <c r="D483" s="95">
        <v>10091</v>
      </c>
      <c r="E483" s="95" t="s">
        <v>439</v>
      </c>
      <c r="F483" s="91" t="s">
        <v>85</v>
      </c>
      <c r="G483" s="95">
        <f>_xlfn.XLOOKUP(F483,'F U L L   S E T S  (-10%)'!$T:$T,'F U L L   S E T S  (-10%)'!$K:$K,0)+_xlfn.XLOOKUP(F483,'M A C R O S'!$R:$R,'M A C R O S'!$J:$J,0)</f>
        <v>0</v>
      </c>
      <c r="H483" s="91" t="s">
        <v>77</v>
      </c>
      <c r="I483" s="95">
        <f>_xlfn.XLOOKUP(H483,'F U L L   S E T S  (-10%)'!$T:$T,'F U L L   S E T S  (-10%)'!$K:$K,0)+_xlfn.XLOOKUP(H483,'M A C R O S'!$R:$R,'M A C R O S'!$J:$J,0)</f>
        <v>0</v>
      </c>
      <c r="J483" s="140" t="s">
        <v>437</v>
      </c>
      <c r="K483" s="91">
        <f>_xlfn.XLOOKUP(J483,'H O L D S'!S:S,'H O L D S'!J:J)</f>
        <v>0</v>
      </c>
      <c r="L483" s="90"/>
      <c r="M483" s="91"/>
    </row>
    <row r="484" spans="1:13" ht="16" x14ac:dyDescent="0.2">
      <c r="A484" s="95">
        <f>_xlfn.XLOOKUP(E484,'H O L D S'!S:S,'H O L D S'!J:J,0)</f>
        <v>0</v>
      </c>
      <c r="B484" s="161" t="str">
        <f t="shared" si="7"/>
        <v>UH.GR.00095-10091</v>
      </c>
      <c r="C484" s="95">
        <f>SUM(A484:A484)</f>
        <v>0</v>
      </c>
      <c r="D484" s="95">
        <v>10091</v>
      </c>
      <c r="E484" s="95" t="s">
        <v>443</v>
      </c>
      <c r="F484" s="91" t="s">
        <v>85</v>
      </c>
      <c r="G484" s="95">
        <f>_xlfn.XLOOKUP(F484,'F U L L   S E T S  (-10%)'!$T:$T,'F U L L   S E T S  (-10%)'!$K:$K,0)+_xlfn.XLOOKUP(F484,'M A C R O S'!$R:$R,'M A C R O S'!$J:$J,0)</f>
        <v>0</v>
      </c>
      <c r="H484" s="91" t="s">
        <v>77</v>
      </c>
      <c r="I484" s="95">
        <f>_xlfn.XLOOKUP(H484,'F U L L   S E T S  (-10%)'!$T:$T,'F U L L   S E T S  (-10%)'!$K:$K,0)+_xlfn.XLOOKUP(H484,'M A C R O S'!$R:$R,'M A C R O S'!$J:$J,0)</f>
        <v>0</v>
      </c>
      <c r="J484" s="140" t="s">
        <v>437</v>
      </c>
      <c r="K484" s="91">
        <f>_xlfn.XLOOKUP(J484,'H O L D S'!S:S,'H O L D S'!J:J)</f>
        <v>0</v>
      </c>
      <c r="L484" s="90"/>
      <c r="M484" s="91"/>
    </row>
    <row r="485" spans="1:13" ht="16" x14ac:dyDescent="0.2">
      <c r="A485" s="161">
        <f>_xlfn.XLOOKUP(E485,'H O L D S'!S:S,'H O L D S'!K:K,0)</f>
        <v>0</v>
      </c>
      <c r="B485" s="161" t="str">
        <f t="shared" si="7"/>
        <v>UH.GR.00093-10094</v>
      </c>
      <c r="C485" s="161">
        <f>SUM(A485:A485)</f>
        <v>0</v>
      </c>
      <c r="D485" s="161">
        <v>10094</v>
      </c>
      <c r="E485" s="161" t="s">
        <v>441</v>
      </c>
      <c r="F485" s="91" t="s">
        <v>85</v>
      </c>
      <c r="G485" s="95">
        <f>_xlfn.XLOOKUP(F485,'F U L L   S E T S  (-10%)'!$T:$T,'F U L L   S E T S  (-10%)'!$L:$L,0)+_xlfn.XLOOKUP(F485,'M A C R O S'!$R:$R,'M A C R O S'!$K:$K,0)</f>
        <v>0</v>
      </c>
      <c r="H485" s="91" t="s">
        <v>77</v>
      </c>
      <c r="I485" s="95">
        <f>_xlfn.XLOOKUP(H485,'F U L L   S E T S  (-10%)'!$T:$T,'F U L L   S E T S  (-10%)'!$L:$L,0)+_xlfn.XLOOKUP(H485,'M A C R O S'!$R:$R,'M A C R O S'!$K:$K,0)</f>
        <v>0</v>
      </c>
      <c r="J485" s="140" t="s">
        <v>437</v>
      </c>
      <c r="K485" s="91">
        <f>_xlfn.XLOOKUP(J485,'H O L D S'!S:S,'H O L D S'!K:K)</f>
        <v>0</v>
      </c>
      <c r="L485" s="91"/>
      <c r="M485" s="91"/>
    </row>
    <row r="486" spans="1:13" ht="16" x14ac:dyDescent="0.2">
      <c r="A486" s="95">
        <f>_xlfn.XLOOKUP(E486,'H O L D S'!S:S,'H O L D S'!K:K,0)</f>
        <v>0</v>
      </c>
      <c r="B486" s="161" t="str">
        <f t="shared" si="7"/>
        <v>UH.GR.00094-10094</v>
      </c>
      <c r="C486" s="95">
        <f>SUM(A486:A486)</f>
        <v>0</v>
      </c>
      <c r="D486" s="95">
        <v>10094</v>
      </c>
      <c r="E486" s="95" t="s">
        <v>439</v>
      </c>
      <c r="F486" s="91" t="s">
        <v>85</v>
      </c>
      <c r="G486" s="95">
        <f>_xlfn.XLOOKUP(F486,'F U L L   S E T S  (-10%)'!$T:$T,'F U L L   S E T S  (-10%)'!$L:$L,0)+_xlfn.XLOOKUP(F486,'M A C R O S'!$R:$R,'M A C R O S'!$K:$K,0)</f>
        <v>0</v>
      </c>
      <c r="H486" s="91" t="s">
        <v>77</v>
      </c>
      <c r="I486" s="95">
        <f>_xlfn.XLOOKUP(H486,'F U L L   S E T S  (-10%)'!$T:$T,'F U L L   S E T S  (-10%)'!$L:$L,0)+_xlfn.XLOOKUP(H486,'M A C R O S'!$R:$R,'M A C R O S'!$K:$K,0)</f>
        <v>0</v>
      </c>
      <c r="J486" s="140" t="s">
        <v>437</v>
      </c>
      <c r="K486" s="91">
        <f>_xlfn.XLOOKUP(J486,'H O L D S'!S:S,'H O L D S'!K:K)</f>
        <v>0</v>
      </c>
      <c r="L486" s="90"/>
      <c r="M486" s="91"/>
    </row>
    <row r="487" spans="1:13" ht="16" x14ac:dyDescent="0.2">
      <c r="A487" s="95">
        <f>_xlfn.XLOOKUP(E487,'H O L D S'!S:S,'H O L D S'!K:K,0)</f>
        <v>0</v>
      </c>
      <c r="B487" s="161" t="str">
        <f t="shared" si="7"/>
        <v>UH.GR.00095-10094</v>
      </c>
      <c r="C487" s="95">
        <f>SUM(A487:A487)</f>
        <v>0</v>
      </c>
      <c r="D487" s="95">
        <v>10094</v>
      </c>
      <c r="E487" s="95" t="s">
        <v>443</v>
      </c>
      <c r="F487" s="91" t="s">
        <v>85</v>
      </c>
      <c r="G487" s="95">
        <f>_xlfn.XLOOKUP(F487,'F U L L   S E T S  (-10%)'!$T:$T,'F U L L   S E T S  (-10%)'!$L:$L,0)+_xlfn.XLOOKUP(F487,'M A C R O S'!$R:$R,'M A C R O S'!$K:$K,0)</f>
        <v>0</v>
      </c>
      <c r="H487" s="91" t="s">
        <v>77</v>
      </c>
      <c r="I487" s="95">
        <f>_xlfn.XLOOKUP(H487,'F U L L   S E T S  (-10%)'!$T:$T,'F U L L   S E T S  (-10%)'!$L:$L,0)+_xlfn.XLOOKUP(H487,'M A C R O S'!$R:$R,'M A C R O S'!$K:$K,0)</f>
        <v>0</v>
      </c>
      <c r="J487" s="140" t="s">
        <v>437</v>
      </c>
      <c r="K487" s="91">
        <f>_xlfn.XLOOKUP(J487,'H O L D S'!S:S,'H O L D S'!K:K)</f>
        <v>0</v>
      </c>
      <c r="L487" s="90"/>
      <c r="M487" s="91"/>
    </row>
    <row r="488" spans="1:13" ht="16" x14ac:dyDescent="0.2">
      <c r="A488" s="161">
        <f>_xlfn.XLOOKUP(E488,'H O L D S'!S:S,'H O L D S'!L:L,0)</f>
        <v>0</v>
      </c>
      <c r="B488" s="161" t="str">
        <f t="shared" si="7"/>
        <v>UH.GR.00093-10095</v>
      </c>
      <c r="C488" s="161">
        <f>SUM(A488:A488)</f>
        <v>0</v>
      </c>
      <c r="D488" s="161">
        <v>10095</v>
      </c>
      <c r="E488" s="161" t="s">
        <v>441</v>
      </c>
      <c r="F488" s="91" t="s">
        <v>85</v>
      </c>
      <c r="G488" s="95">
        <f>_xlfn.XLOOKUP(F488,'F U L L   S E T S  (-10%)'!$T:$T,'F U L L   S E T S  (-10%)'!$M:$M,0)+_xlfn.XLOOKUP(F488,'M A C R O S'!$R:$R,'M A C R O S'!$L:$L,0)</f>
        <v>0</v>
      </c>
      <c r="H488" s="91" t="s">
        <v>77</v>
      </c>
      <c r="I488" s="95">
        <f>_xlfn.XLOOKUP(H488,'F U L L   S E T S  (-10%)'!$T:$T,'F U L L   S E T S  (-10%)'!$M:$M,0)+_xlfn.XLOOKUP(H488,'M A C R O S'!$R:$R,'M A C R O S'!$L:$L,0)</f>
        <v>0</v>
      </c>
      <c r="J488" s="140" t="s">
        <v>437</v>
      </c>
      <c r="K488" s="91">
        <f>_xlfn.XLOOKUP(J488,'H O L D S'!S:S,'H O L D S'!L:L)</f>
        <v>0</v>
      </c>
      <c r="L488" s="91"/>
      <c r="M488" s="91"/>
    </row>
    <row r="489" spans="1:13" ht="16" x14ac:dyDescent="0.2">
      <c r="A489" s="95">
        <f>_xlfn.XLOOKUP(E489,'H O L D S'!S:S,'H O L D S'!L:L,0)</f>
        <v>0</v>
      </c>
      <c r="B489" s="161" t="str">
        <f t="shared" si="7"/>
        <v>UH.GR.00094-10095</v>
      </c>
      <c r="C489" s="95">
        <f>SUM(A489:A489)</f>
        <v>0</v>
      </c>
      <c r="D489" s="95">
        <v>10095</v>
      </c>
      <c r="E489" s="95" t="s">
        <v>439</v>
      </c>
      <c r="F489" s="91" t="s">
        <v>85</v>
      </c>
      <c r="G489" s="95">
        <f>_xlfn.XLOOKUP(F489,'F U L L   S E T S  (-10%)'!$T:$T,'F U L L   S E T S  (-10%)'!$M:$M,0)+_xlfn.XLOOKUP(F489,'M A C R O S'!$R:$R,'M A C R O S'!$L:$L,0)</f>
        <v>0</v>
      </c>
      <c r="H489" s="91" t="s">
        <v>77</v>
      </c>
      <c r="I489" s="95">
        <f>_xlfn.XLOOKUP(H489,'F U L L   S E T S  (-10%)'!$T:$T,'F U L L   S E T S  (-10%)'!$M:$M,0)+_xlfn.XLOOKUP(H489,'M A C R O S'!$R:$R,'M A C R O S'!$L:$L,0)</f>
        <v>0</v>
      </c>
      <c r="J489" s="140" t="s">
        <v>437</v>
      </c>
      <c r="K489" s="91">
        <f>_xlfn.XLOOKUP(J489,'H O L D S'!S:S,'H O L D S'!L:L)</f>
        <v>0</v>
      </c>
      <c r="L489" s="90"/>
      <c r="M489" s="91"/>
    </row>
    <row r="490" spans="1:13" ht="16" x14ac:dyDescent="0.2">
      <c r="A490" s="95">
        <f>_xlfn.XLOOKUP(E490,'H O L D S'!S:S,'H O L D S'!L:L,0)</f>
        <v>0</v>
      </c>
      <c r="B490" s="161" t="str">
        <f t="shared" si="7"/>
        <v>UH.GR.00095-10095</v>
      </c>
      <c r="C490" s="95">
        <f>SUM(A490:A490)</f>
        <v>0</v>
      </c>
      <c r="D490" s="95">
        <v>10095</v>
      </c>
      <c r="E490" s="95" t="s">
        <v>443</v>
      </c>
      <c r="F490" s="91" t="s">
        <v>85</v>
      </c>
      <c r="G490" s="95">
        <f>_xlfn.XLOOKUP(F490,'F U L L   S E T S  (-10%)'!$T:$T,'F U L L   S E T S  (-10%)'!$M:$M,0)+_xlfn.XLOOKUP(F490,'M A C R O S'!$R:$R,'M A C R O S'!$L:$L,0)</f>
        <v>0</v>
      </c>
      <c r="H490" s="91" t="s">
        <v>77</v>
      </c>
      <c r="I490" s="95">
        <f>_xlfn.XLOOKUP(H490,'F U L L   S E T S  (-10%)'!$T:$T,'F U L L   S E T S  (-10%)'!$M:$M,0)+_xlfn.XLOOKUP(H490,'M A C R O S'!$R:$R,'M A C R O S'!$L:$L,0)</f>
        <v>0</v>
      </c>
      <c r="J490" s="140" t="s">
        <v>437</v>
      </c>
      <c r="K490" s="91">
        <f>_xlfn.XLOOKUP(J490,'H O L D S'!S:S,'H O L D S'!L:L)</f>
        <v>0</v>
      </c>
      <c r="L490" s="90"/>
      <c r="M490" s="91"/>
    </row>
    <row r="491" spans="1:13" ht="16" x14ac:dyDescent="0.2">
      <c r="A491" s="161">
        <f>_xlfn.XLOOKUP(E491,'H O L D S'!S:S,'H O L D S'!N:N,0)</f>
        <v>0</v>
      </c>
      <c r="B491" s="161" t="str">
        <f t="shared" si="7"/>
        <v>UH.GR.00093-10083</v>
      </c>
      <c r="C491" s="161">
        <f>SUM(A491:A491)</f>
        <v>0</v>
      </c>
      <c r="D491" s="161">
        <v>10083</v>
      </c>
      <c r="E491" s="161" t="s">
        <v>441</v>
      </c>
      <c r="F491" s="91" t="s">
        <v>85</v>
      </c>
      <c r="G491" s="95">
        <f>_xlfn.XLOOKUP(F491,'F U L L   S E T S  (-10%)'!$T:$T,'F U L L   S E T S  (-10%)'!$O:$O,0)+_xlfn.XLOOKUP(F491,'M A C R O S'!$R:$R,'M A C R O S'!$N:$N,0)</f>
        <v>0</v>
      </c>
      <c r="H491" s="91" t="s">
        <v>77</v>
      </c>
      <c r="I491" s="95">
        <f>_xlfn.XLOOKUP(H491,'F U L L   S E T S  (-10%)'!$T:$T,'F U L L   S E T S  (-10%)'!$O:$O,0)+_xlfn.XLOOKUP(H491,'M A C R O S'!$R:$R,'M A C R O S'!$N:$N,0)</f>
        <v>0</v>
      </c>
      <c r="J491" s="140" t="s">
        <v>437</v>
      </c>
      <c r="K491" s="91">
        <f>_xlfn.XLOOKUP(J491,'H O L D S'!S:S,'H O L D S'!N:N)</f>
        <v>0</v>
      </c>
      <c r="L491" s="91"/>
      <c r="M491" s="91"/>
    </row>
    <row r="492" spans="1:13" ht="16" x14ac:dyDescent="0.2">
      <c r="A492" s="95">
        <f>_xlfn.XLOOKUP(E492,'H O L D S'!S:S,'H O L D S'!N:N,0)</f>
        <v>0</v>
      </c>
      <c r="B492" s="161" t="str">
        <f t="shared" si="7"/>
        <v>UH.GR.00094-10083</v>
      </c>
      <c r="C492" s="95">
        <f>SUM(A492:A492)</f>
        <v>0</v>
      </c>
      <c r="D492" s="95">
        <v>10083</v>
      </c>
      <c r="E492" s="95" t="s">
        <v>439</v>
      </c>
      <c r="F492" s="91" t="s">
        <v>85</v>
      </c>
      <c r="G492" s="95">
        <f>_xlfn.XLOOKUP(F492,'F U L L   S E T S  (-10%)'!$T:$T,'F U L L   S E T S  (-10%)'!$O:$O,0)+_xlfn.XLOOKUP(F492,'M A C R O S'!$R:$R,'M A C R O S'!$N:$N,0)</f>
        <v>0</v>
      </c>
      <c r="H492" s="91" t="s">
        <v>77</v>
      </c>
      <c r="I492" s="95">
        <f>_xlfn.XLOOKUP(H492,'F U L L   S E T S  (-10%)'!$T:$T,'F U L L   S E T S  (-10%)'!$O:$O,0)+_xlfn.XLOOKUP(H492,'M A C R O S'!$R:$R,'M A C R O S'!$N:$N,0)</f>
        <v>0</v>
      </c>
      <c r="J492" s="140" t="s">
        <v>437</v>
      </c>
      <c r="K492" s="91">
        <f>_xlfn.XLOOKUP(J492,'H O L D S'!S:S,'H O L D S'!N:N)</f>
        <v>0</v>
      </c>
      <c r="L492" s="90"/>
      <c r="M492" s="91"/>
    </row>
    <row r="493" spans="1:13" ht="16" x14ac:dyDescent="0.2">
      <c r="A493" s="95">
        <f>_xlfn.XLOOKUP(E493,'H O L D S'!S:S,'H O L D S'!N:N,0)</f>
        <v>0</v>
      </c>
      <c r="B493" s="161" t="str">
        <f t="shared" si="7"/>
        <v>UH.GR.00095-10083</v>
      </c>
      <c r="C493" s="95">
        <f>SUM(A493:A493)</f>
        <v>0</v>
      </c>
      <c r="D493" s="95">
        <v>10083</v>
      </c>
      <c r="E493" s="95" t="s">
        <v>443</v>
      </c>
      <c r="F493" s="91" t="s">
        <v>85</v>
      </c>
      <c r="G493" s="95">
        <f>_xlfn.XLOOKUP(F493,'F U L L   S E T S  (-10%)'!$T:$T,'F U L L   S E T S  (-10%)'!$O:$O,0)+_xlfn.XLOOKUP(F493,'M A C R O S'!$R:$R,'M A C R O S'!$N:$N,0)</f>
        <v>0</v>
      </c>
      <c r="H493" s="91" t="s">
        <v>77</v>
      </c>
      <c r="I493" s="95">
        <f>_xlfn.XLOOKUP(H493,'F U L L   S E T S  (-10%)'!$T:$T,'F U L L   S E T S  (-10%)'!$O:$O,0)+_xlfn.XLOOKUP(H493,'M A C R O S'!$R:$R,'M A C R O S'!$N:$N,0)</f>
        <v>0</v>
      </c>
      <c r="J493" s="140" t="s">
        <v>437</v>
      </c>
      <c r="K493" s="91">
        <f>_xlfn.XLOOKUP(J493,'H O L D S'!S:S,'H O L D S'!N:N)</f>
        <v>0</v>
      </c>
      <c r="L493" s="90"/>
      <c r="M493" s="91"/>
    </row>
    <row r="494" spans="1:13" ht="16" x14ac:dyDescent="0.2">
      <c r="A494" s="161">
        <f>_xlfn.XLOOKUP(E494,'H O L D S'!S:S,'H O L D S'!O:O,0)</f>
        <v>0</v>
      </c>
      <c r="B494" s="161" t="str">
        <f t="shared" si="7"/>
        <v>UH.GR.00093-10082</v>
      </c>
      <c r="C494" s="161">
        <f>SUM(A494:A494)</f>
        <v>0</v>
      </c>
      <c r="D494" s="161">
        <v>10082</v>
      </c>
      <c r="E494" s="161" t="s">
        <v>441</v>
      </c>
      <c r="F494" s="91" t="s">
        <v>85</v>
      </c>
      <c r="G494" s="95">
        <f>_xlfn.XLOOKUP(F494,'F U L L   S E T S  (-10%)'!$T:$T,'F U L L   S E T S  (-10%)'!$P:$P,0)+_xlfn.XLOOKUP(F494,'M A C R O S'!$R:$R,'M A C R O S'!$O:$O,0)</f>
        <v>0</v>
      </c>
      <c r="H494" s="91" t="s">
        <v>77</v>
      </c>
      <c r="I494" s="95">
        <f>_xlfn.XLOOKUP(H494,'F U L L   S E T S  (-10%)'!$T:$T,'F U L L   S E T S  (-10%)'!$P:$P,0)+_xlfn.XLOOKUP(H494,'M A C R O S'!$R:$R,'M A C R O S'!$O:$O,0)</f>
        <v>0</v>
      </c>
      <c r="J494" s="140" t="s">
        <v>437</v>
      </c>
      <c r="K494" s="91">
        <f>_xlfn.XLOOKUP(J494,'H O L D S'!S:S,'H O L D S'!O:O)</f>
        <v>0</v>
      </c>
      <c r="L494" s="91"/>
      <c r="M494" s="91"/>
    </row>
    <row r="495" spans="1:13" ht="16" x14ac:dyDescent="0.2">
      <c r="A495" s="95">
        <f>_xlfn.XLOOKUP(E495,'H O L D S'!S:S,'H O L D S'!O:O,0)</f>
        <v>0</v>
      </c>
      <c r="B495" s="161" t="str">
        <f t="shared" si="7"/>
        <v>UH.GR.00094-10082</v>
      </c>
      <c r="C495" s="95">
        <f>SUM(A495:A495)</f>
        <v>0</v>
      </c>
      <c r="D495" s="95">
        <v>10082</v>
      </c>
      <c r="E495" s="95" t="s">
        <v>439</v>
      </c>
      <c r="F495" s="91" t="s">
        <v>85</v>
      </c>
      <c r="G495" s="95">
        <f>_xlfn.XLOOKUP(F495,'F U L L   S E T S  (-10%)'!$T:$T,'F U L L   S E T S  (-10%)'!$P:$P,0)+_xlfn.XLOOKUP(F495,'M A C R O S'!$R:$R,'M A C R O S'!$O:$O,0)</f>
        <v>0</v>
      </c>
      <c r="H495" s="91" t="s">
        <v>77</v>
      </c>
      <c r="I495" s="95">
        <f>_xlfn.XLOOKUP(H495,'F U L L   S E T S  (-10%)'!$T:$T,'F U L L   S E T S  (-10%)'!$P:$P,0)+_xlfn.XLOOKUP(H495,'M A C R O S'!$R:$R,'M A C R O S'!$O:$O,0)</f>
        <v>0</v>
      </c>
      <c r="J495" s="140" t="s">
        <v>437</v>
      </c>
      <c r="K495" s="91">
        <f>_xlfn.XLOOKUP(J495,'H O L D S'!S:S,'H O L D S'!O:O)</f>
        <v>0</v>
      </c>
      <c r="L495" s="90"/>
      <c r="M495" s="91"/>
    </row>
    <row r="496" spans="1:13" ht="16" x14ac:dyDescent="0.2">
      <c r="A496" s="95">
        <f>_xlfn.XLOOKUP(E496,'H O L D S'!S:S,'H O L D S'!O:O,0)</f>
        <v>0</v>
      </c>
      <c r="B496" s="161" t="str">
        <f t="shared" si="7"/>
        <v>UH.GR.00095-10082</v>
      </c>
      <c r="C496" s="95">
        <f>SUM(A496:A496)</f>
        <v>0</v>
      </c>
      <c r="D496" s="95">
        <v>10082</v>
      </c>
      <c r="E496" s="95" t="s">
        <v>443</v>
      </c>
      <c r="F496" s="91" t="s">
        <v>85</v>
      </c>
      <c r="G496" s="95">
        <f>_xlfn.XLOOKUP(F496,'F U L L   S E T S  (-10%)'!$T:$T,'F U L L   S E T S  (-10%)'!$P:$P,0)+_xlfn.XLOOKUP(F496,'M A C R O S'!$R:$R,'M A C R O S'!$O:$O,0)</f>
        <v>0</v>
      </c>
      <c r="H496" s="91" t="s">
        <v>77</v>
      </c>
      <c r="I496" s="95">
        <f>_xlfn.XLOOKUP(H496,'F U L L   S E T S  (-10%)'!$T:$T,'F U L L   S E T S  (-10%)'!$P:$P,0)+_xlfn.XLOOKUP(H496,'M A C R O S'!$R:$R,'M A C R O S'!$O:$O,0)</f>
        <v>0</v>
      </c>
      <c r="J496" s="140" t="s">
        <v>437</v>
      </c>
      <c r="K496" s="91">
        <f>_xlfn.XLOOKUP(J496,'H O L D S'!S:S,'H O L D S'!O:O)</f>
        <v>0</v>
      </c>
      <c r="L496" s="90"/>
      <c r="M496" s="91"/>
    </row>
    <row r="497" spans="1:13" ht="16" x14ac:dyDescent="0.2">
      <c r="A497" s="161">
        <f>_xlfn.XLOOKUP(E497,'M A C R O S'!R:R,'M A C R O S'!D:D,0)</f>
        <v>0</v>
      </c>
      <c r="B497" s="161" t="str">
        <f t="shared" si="7"/>
        <v>UH.VM.00046-10084</v>
      </c>
      <c r="C497" s="161">
        <f>SUM(A497:A497)</f>
        <v>0</v>
      </c>
      <c r="D497" s="161">
        <v>10084</v>
      </c>
      <c r="E497" s="161" t="s">
        <v>259</v>
      </c>
      <c r="F497" s="91" t="e">
        <f>_xlfn.XLOOKUP(#REF!,'F U L L   S E T S  (-10%)'!T:T,'F U L L   S E T S  (-10%)'!E:E,0)</f>
        <v>#REF!</v>
      </c>
      <c r="G497" s="90" t="s">
        <v>95</v>
      </c>
      <c r="H497" s="91">
        <f>_xlfn.XLOOKUP(G497,'F U L L   S E T S  (-10%)'!T:T,'F U L L   S E T S  (-10%)'!E:E,0)+_xlfn.XLOOKUP(G497,'M A C R O S'!R:R,'M A C R O S'!D:D,0)</f>
        <v>0</v>
      </c>
      <c r="I497" s="91"/>
      <c r="J497" s="91"/>
      <c r="K497" s="91"/>
      <c r="L497" s="91"/>
      <c r="M497" s="91"/>
    </row>
    <row r="498" spans="1:13" ht="16" x14ac:dyDescent="0.2">
      <c r="A498" s="95">
        <f>_xlfn.XLOOKUP(E498,'M A C R O S'!R:R,'M A C R O S'!D:D,0)</f>
        <v>0</v>
      </c>
      <c r="B498" s="161" t="str">
        <f t="shared" si="7"/>
        <v>UH.VM.00047-10084</v>
      </c>
      <c r="C498" s="95">
        <f>SUM(A498:A498)</f>
        <v>0</v>
      </c>
      <c r="D498" s="95">
        <v>10084</v>
      </c>
      <c r="E498" s="95" t="s">
        <v>261</v>
      </c>
      <c r="F498" s="91" t="e">
        <f>_xlfn.XLOOKUP(#REF!,'F U L L   S E T S  (-10%)'!T:T,'F U L L   S E T S  (-10%)'!E:E,0)</f>
        <v>#REF!</v>
      </c>
      <c r="G498" s="90" t="s">
        <v>95</v>
      </c>
      <c r="H498" s="91">
        <f>_xlfn.XLOOKUP(G498,'F U L L   S E T S  (-10%)'!T:T,'F U L L   S E T S  (-10%)'!E:E,0)+_xlfn.XLOOKUP(G498,'M A C R O S'!R:R,'M A C R O S'!D:D,0)</f>
        <v>0</v>
      </c>
      <c r="I498" s="91"/>
      <c r="J498" s="91"/>
      <c r="K498" s="91"/>
      <c r="L498" s="91"/>
      <c r="M498" s="91"/>
    </row>
    <row r="499" spans="1:13" ht="16" x14ac:dyDescent="0.2">
      <c r="A499" s="95">
        <f>_xlfn.XLOOKUP(E499,'M A C R O S'!R:R,'M A C R O S'!D:D,0)</f>
        <v>0</v>
      </c>
      <c r="B499" s="161" t="str">
        <f t="shared" si="7"/>
        <v>UH.VM.00048-10084</v>
      </c>
      <c r="C499" s="95">
        <f>SUM(A499:A499)</f>
        <v>0</v>
      </c>
      <c r="D499" s="95">
        <v>10084</v>
      </c>
      <c r="E499" s="95" t="s">
        <v>263</v>
      </c>
      <c r="F499" s="91" t="e">
        <f>_xlfn.XLOOKUP(#REF!,'F U L L   S E T S  (-10%)'!T:T,'F U L L   S E T S  (-10%)'!E:E,0)</f>
        <v>#REF!</v>
      </c>
      <c r="G499" s="90" t="s">
        <v>95</v>
      </c>
      <c r="H499" s="91">
        <f>_xlfn.XLOOKUP(G499,'F U L L   S E T S  (-10%)'!T:T,'F U L L   S E T S  (-10%)'!E:E,0)+_xlfn.XLOOKUP(G499,'M A C R O S'!R:R,'M A C R O S'!D:D,0)</f>
        <v>0</v>
      </c>
      <c r="I499" s="91"/>
      <c r="J499" s="91"/>
      <c r="K499" s="91"/>
      <c r="L499" s="91"/>
      <c r="M499" s="91"/>
    </row>
    <row r="500" spans="1:13" ht="16" x14ac:dyDescent="0.2">
      <c r="A500" s="95">
        <f>_xlfn.XLOOKUP(E500,'M A C R O S'!R:R,'M A C R O S'!D:D,0)</f>
        <v>0</v>
      </c>
      <c r="B500" s="161" t="str">
        <f t="shared" si="7"/>
        <v>UH.VM.00049-10084</v>
      </c>
      <c r="C500" s="95">
        <f>SUM(A500:A500)</f>
        <v>0</v>
      </c>
      <c r="D500" s="95">
        <v>10084</v>
      </c>
      <c r="E500" s="95" t="s">
        <v>265</v>
      </c>
      <c r="F500" s="91" t="e">
        <f>_xlfn.XLOOKUP(#REF!,'F U L L   S E T S  (-10%)'!T:T,'F U L L   S E T S  (-10%)'!E:E,0)</f>
        <v>#REF!</v>
      </c>
      <c r="G500" s="90" t="s">
        <v>95</v>
      </c>
      <c r="H500" s="91">
        <f>_xlfn.XLOOKUP(G500,'F U L L   S E T S  (-10%)'!T:T,'F U L L   S E T S  (-10%)'!E:E,0)+_xlfn.XLOOKUP(G500,'M A C R O S'!R:R,'M A C R O S'!D:D,0)</f>
        <v>0</v>
      </c>
      <c r="I500" s="91"/>
      <c r="J500" s="91"/>
      <c r="K500" s="91"/>
      <c r="L500" s="91"/>
      <c r="M500" s="91"/>
    </row>
    <row r="501" spans="1:13" ht="16" x14ac:dyDescent="0.2">
      <c r="A501" s="95">
        <f>_xlfn.XLOOKUP(E501,'M A C R O S'!R:R,'M A C R O S'!D:D,0)</f>
        <v>0</v>
      </c>
      <c r="B501" s="161" t="str">
        <f t="shared" si="7"/>
        <v>UH.VM.00050-10084</v>
      </c>
      <c r="C501" s="95">
        <f>SUM(A501:A501)</f>
        <v>0</v>
      </c>
      <c r="D501" s="95">
        <v>10084</v>
      </c>
      <c r="E501" s="95" t="s">
        <v>267</v>
      </c>
      <c r="F501" s="91" t="e">
        <f>_xlfn.XLOOKUP(#REF!,'F U L L   S E T S  (-10%)'!T:T,'F U L L   S E T S  (-10%)'!E:E,0)</f>
        <v>#REF!</v>
      </c>
      <c r="G501" s="90" t="s">
        <v>95</v>
      </c>
      <c r="H501" s="91">
        <f>_xlfn.XLOOKUP(G501,'F U L L   S E T S  (-10%)'!T:T,'F U L L   S E T S  (-10%)'!E:E,0)+_xlfn.XLOOKUP(G501,'M A C R O S'!R:R,'M A C R O S'!D:D,0)</f>
        <v>0</v>
      </c>
      <c r="I501" s="91"/>
      <c r="J501" s="91"/>
      <c r="K501" s="91"/>
      <c r="L501" s="91"/>
      <c r="M501" s="91"/>
    </row>
    <row r="502" spans="1:13" ht="16" x14ac:dyDescent="0.2">
      <c r="A502" s="95">
        <f>_xlfn.XLOOKUP(E502,'M A C R O S'!R:R,'M A C R O S'!D:D,0)</f>
        <v>0</v>
      </c>
      <c r="B502" s="161" t="str">
        <f t="shared" si="7"/>
        <v>UH.VM.00051-10084</v>
      </c>
      <c r="C502" s="95">
        <f>SUM(A502:A502)</f>
        <v>0</v>
      </c>
      <c r="D502" s="95">
        <v>10084</v>
      </c>
      <c r="E502" s="95" t="s">
        <v>269</v>
      </c>
      <c r="F502" s="91" t="e">
        <f>_xlfn.XLOOKUP(#REF!,'F U L L   S E T S  (-10%)'!T:T,'F U L L   S E T S  (-10%)'!E:E,0)</f>
        <v>#REF!</v>
      </c>
      <c r="G502" s="90" t="s">
        <v>95</v>
      </c>
      <c r="H502" s="91">
        <f>_xlfn.XLOOKUP(G502,'F U L L   S E T S  (-10%)'!T:T,'F U L L   S E T S  (-10%)'!E:E,0)+_xlfn.XLOOKUP(G502,'M A C R O S'!R:R,'M A C R O S'!D:D,0)</f>
        <v>0</v>
      </c>
      <c r="I502" s="91"/>
      <c r="J502" s="91"/>
      <c r="K502" s="91"/>
      <c r="L502" s="91"/>
      <c r="M502" s="91"/>
    </row>
    <row r="503" spans="1:13" ht="16" x14ac:dyDescent="0.2">
      <c r="A503" s="95">
        <f>_xlfn.XLOOKUP(E503,'M A C R O S'!R:R,'M A C R O S'!D:D,0)</f>
        <v>0</v>
      </c>
      <c r="B503" s="161" t="str">
        <f t="shared" si="7"/>
        <v>UH.VM.00105-10084</v>
      </c>
      <c r="C503" s="95">
        <f>SUM(A503:A503)</f>
        <v>0</v>
      </c>
      <c r="D503" s="95">
        <v>10084</v>
      </c>
      <c r="E503" s="40" t="s">
        <v>271</v>
      </c>
      <c r="F503" s="91" t="e">
        <f>_xlfn.XLOOKUP(#REF!,'F U L L   S E T S  (-10%)'!T:T,'F U L L   S E T S  (-10%)'!E:E,0)</f>
        <v>#REF!</v>
      </c>
      <c r="G503" s="90" t="s">
        <v>95</v>
      </c>
      <c r="H503" s="91">
        <f>_xlfn.XLOOKUP(G503,'F U L L   S E T S  (-10%)'!T:T,'F U L L   S E T S  (-10%)'!E:E,0)+_xlfn.XLOOKUP(G503,'M A C R O S'!R:R,'M A C R O S'!D:D,0)</f>
        <v>0</v>
      </c>
      <c r="I503" s="91"/>
      <c r="J503" s="91"/>
      <c r="K503" s="91"/>
      <c r="L503" s="91"/>
      <c r="M503" s="91"/>
    </row>
    <row r="504" spans="1:13" ht="16" x14ac:dyDescent="0.2">
      <c r="A504" s="95">
        <f>_xlfn.XLOOKUP(E504,'M A C R O S'!R:R,'M A C R O S'!D:D,0)</f>
        <v>0</v>
      </c>
      <c r="B504" s="161" t="str">
        <f t="shared" si="7"/>
        <v>UH.VM.00106-10084</v>
      </c>
      <c r="C504" s="95">
        <f>SUM(A504:A504)</f>
        <v>0</v>
      </c>
      <c r="D504" s="95">
        <v>10084</v>
      </c>
      <c r="E504" s="40" t="s">
        <v>273</v>
      </c>
      <c r="F504" s="91" t="e">
        <f>_xlfn.XLOOKUP(#REF!,'F U L L   S E T S  (-10%)'!T:T,'F U L L   S E T S  (-10%)'!E:E,0)</f>
        <v>#REF!</v>
      </c>
      <c r="G504" s="90" t="s">
        <v>95</v>
      </c>
      <c r="H504" s="91">
        <f>_xlfn.XLOOKUP(G504,'F U L L   S E T S  (-10%)'!T:T,'F U L L   S E T S  (-10%)'!E:E,0)+_xlfn.XLOOKUP(G504,'M A C R O S'!R:R,'M A C R O S'!D:D,0)</f>
        <v>0</v>
      </c>
      <c r="I504" s="91"/>
      <c r="J504" s="91"/>
      <c r="K504" s="91"/>
      <c r="L504" s="91"/>
      <c r="M504" s="91"/>
    </row>
    <row r="505" spans="1:13" ht="16" x14ac:dyDescent="0.2">
      <c r="A505" s="95">
        <f>_xlfn.XLOOKUP(E505,'M A C R O S'!R:R,'M A C R O S'!D:D,0)</f>
        <v>0</v>
      </c>
      <c r="B505" s="161" t="str">
        <f t="shared" si="7"/>
        <v>UH.VM.00107-10084</v>
      </c>
      <c r="C505" s="95">
        <f>SUM(A505:A505)</f>
        <v>0</v>
      </c>
      <c r="D505" s="95">
        <v>10084</v>
      </c>
      <c r="E505" s="40" t="s">
        <v>275</v>
      </c>
      <c r="F505" s="91" t="e">
        <f>_xlfn.XLOOKUP(#REF!,'F U L L   S E T S  (-10%)'!T:T,'F U L L   S E T S  (-10%)'!E:E,0)</f>
        <v>#REF!</v>
      </c>
      <c r="G505" s="90" t="s">
        <v>95</v>
      </c>
      <c r="H505" s="91">
        <f>_xlfn.XLOOKUP(G505,'F U L L   S E T S  (-10%)'!T:T,'F U L L   S E T S  (-10%)'!E:E,0)+_xlfn.XLOOKUP(G505,'M A C R O S'!R:R,'M A C R O S'!D:D,0)</f>
        <v>0</v>
      </c>
      <c r="I505" s="91"/>
      <c r="J505" s="91"/>
      <c r="K505" s="91"/>
      <c r="L505" s="91"/>
      <c r="M505" s="91"/>
    </row>
    <row r="506" spans="1:13" ht="16" x14ac:dyDescent="0.2">
      <c r="A506" s="95">
        <f>_xlfn.XLOOKUP(E506,'M A C R O S'!R:R,'M A C R O S'!D:D,0)</f>
        <v>0</v>
      </c>
      <c r="B506" s="161" t="str">
        <f t="shared" si="7"/>
        <v>UH.VM.00108-10084</v>
      </c>
      <c r="C506" s="95">
        <f>SUM(A506:A506)</f>
        <v>0</v>
      </c>
      <c r="D506" s="95">
        <v>10084</v>
      </c>
      <c r="E506" s="40" t="s">
        <v>277</v>
      </c>
      <c r="F506" s="91" t="e">
        <f>_xlfn.XLOOKUP(#REF!,'F U L L   S E T S  (-10%)'!T:T,'F U L L   S E T S  (-10%)'!E:E,0)</f>
        <v>#REF!</v>
      </c>
      <c r="G506" s="90" t="s">
        <v>95</v>
      </c>
      <c r="H506" s="91">
        <f>_xlfn.XLOOKUP(G506,'F U L L   S E T S  (-10%)'!T:T,'F U L L   S E T S  (-10%)'!E:E,0)+_xlfn.XLOOKUP(G506,'M A C R O S'!R:R,'M A C R O S'!D:D,0)</f>
        <v>0</v>
      </c>
      <c r="I506" s="91"/>
      <c r="J506" s="91"/>
      <c r="K506" s="91"/>
      <c r="L506" s="91"/>
      <c r="M506" s="91"/>
    </row>
    <row r="507" spans="1:13" ht="16" x14ac:dyDescent="0.2">
      <c r="A507" s="95">
        <f>_xlfn.XLOOKUP(E507,'M A C R O S'!R:R,'M A C R O S'!D:D,0)</f>
        <v>0</v>
      </c>
      <c r="B507" s="161" t="str">
        <f t="shared" si="7"/>
        <v>UH.VM.00109-10084</v>
      </c>
      <c r="C507" s="95">
        <f>SUM(A507:A507)</f>
        <v>0</v>
      </c>
      <c r="D507" s="95">
        <v>10084</v>
      </c>
      <c r="E507" s="40" t="s">
        <v>279</v>
      </c>
      <c r="F507" s="91" t="e">
        <f>_xlfn.XLOOKUP(#REF!,'F U L L   S E T S  (-10%)'!T:T,'F U L L   S E T S  (-10%)'!E:E,0)</f>
        <v>#REF!</v>
      </c>
      <c r="G507" s="90" t="s">
        <v>95</v>
      </c>
      <c r="H507" s="91">
        <f>_xlfn.XLOOKUP(G507,'F U L L   S E T S  (-10%)'!T:T,'F U L L   S E T S  (-10%)'!E:E,0)+_xlfn.XLOOKUP(G507,'M A C R O S'!R:R,'M A C R O S'!D:D,0)</f>
        <v>0</v>
      </c>
      <c r="I507" s="91"/>
      <c r="J507" s="91"/>
      <c r="K507" s="91"/>
      <c r="L507" s="91"/>
      <c r="M507" s="91"/>
    </row>
    <row r="508" spans="1:13" ht="16" x14ac:dyDescent="0.2">
      <c r="A508" s="95">
        <f>_xlfn.XLOOKUP(E508,'M A C R O S'!R:R,'M A C R O S'!D:D,0)</f>
        <v>0</v>
      </c>
      <c r="B508" s="161" t="str">
        <f t="shared" si="7"/>
        <v>UH.VM.00110-10084</v>
      </c>
      <c r="C508" s="95">
        <f>SUM(A508:A508)</f>
        <v>0</v>
      </c>
      <c r="D508" s="95">
        <v>10084</v>
      </c>
      <c r="E508" s="40" t="s">
        <v>281</v>
      </c>
      <c r="F508" s="91" t="e">
        <f>_xlfn.XLOOKUP(#REF!,'F U L L   S E T S  (-10%)'!T:T,'F U L L   S E T S  (-10%)'!E:E,0)</f>
        <v>#REF!</v>
      </c>
      <c r="G508" s="90" t="s">
        <v>95</v>
      </c>
      <c r="H508" s="91">
        <f>_xlfn.XLOOKUP(G508,'F U L L   S E T S  (-10%)'!T:T,'F U L L   S E T S  (-10%)'!E:E,0)+_xlfn.XLOOKUP(G508,'M A C R O S'!R:R,'M A C R O S'!D:D,0)</f>
        <v>0</v>
      </c>
      <c r="I508" s="91"/>
      <c r="J508" s="91"/>
      <c r="K508" s="91"/>
      <c r="L508" s="91"/>
      <c r="M508" s="91"/>
    </row>
    <row r="509" spans="1:13" ht="16" x14ac:dyDescent="0.2">
      <c r="A509" s="95">
        <f>_xlfn.XLOOKUP(E509,'M A C R O S'!R:R,'M A C R O S'!D:D,0)</f>
        <v>0</v>
      </c>
      <c r="B509" s="161" t="str">
        <f t="shared" si="7"/>
        <v>UH.VM.00111-10084</v>
      </c>
      <c r="C509" s="95">
        <f>SUM(A509:A509)</f>
        <v>0</v>
      </c>
      <c r="D509" s="95">
        <v>10084</v>
      </c>
      <c r="E509" s="40" t="s">
        <v>283</v>
      </c>
      <c r="F509" s="91" t="e">
        <f>_xlfn.XLOOKUP(#REF!,'F U L L   S E T S  (-10%)'!T:T,'F U L L   S E T S  (-10%)'!E:E,0)</f>
        <v>#REF!</v>
      </c>
      <c r="G509" s="90" t="s">
        <v>95</v>
      </c>
      <c r="H509" s="91">
        <f>_xlfn.XLOOKUP(G509,'F U L L   S E T S  (-10%)'!T:T,'F U L L   S E T S  (-10%)'!E:E,0)+_xlfn.XLOOKUP(G509,'M A C R O S'!R:R,'M A C R O S'!D:D,0)</f>
        <v>0</v>
      </c>
      <c r="I509" s="91"/>
      <c r="J509" s="91"/>
      <c r="K509" s="91"/>
      <c r="L509" s="91"/>
      <c r="M509" s="91"/>
    </row>
    <row r="510" spans="1:13" ht="16" x14ac:dyDescent="0.2">
      <c r="A510" s="95">
        <f>_xlfn.XLOOKUP(E510,'M A C R O S'!R:R,'M A C R O S'!D:D,0)</f>
        <v>0</v>
      </c>
      <c r="B510" s="161" t="str">
        <f t="shared" si="7"/>
        <v>UH.VM.00112-10084</v>
      </c>
      <c r="C510" s="95">
        <f>SUM(A510:A510)</f>
        <v>0</v>
      </c>
      <c r="D510" s="95">
        <v>10084</v>
      </c>
      <c r="E510" s="40" t="s">
        <v>285</v>
      </c>
      <c r="F510" s="91" t="e">
        <f>_xlfn.XLOOKUP(#REF!,'F U L L   S E T S  (-10%)'!T:T,'F U L L   S E T S  (-10%)'!E:E,0)</f>
        <v>#REF!</v>
      </c>
      <c r="G510" s="90" t="s">
        <v>95</v>
      </c>
      <c r="H510" s="91">
        <f>_xlfn.XLOOKUP(G510,'F U L L   S E T S  (-10%)'!T:T,'F U L L   S E T S  (-10%)'!E:E,0)+_xlfn.XLOOKUP(G510,'M A C R O S'!R:R,'M A C R O S'!D:D,0)</f>
        <v>0</v>
      </c>
      <c r="I510" s="91"/>
      <c r="J510" s="91"/>
      <c r="K510" s="91"/>
      <c r="L510" s="91"/>
      <c r="M510" s="91"/>
    </row>
    <row r="511" spans="1:13" ht="16" x14ac:dyDescent="0.2">
      <c r="A511" s="95">
        <f>_xlfn.XLOOKUP(E511,'M A C R O S'!R:R,'M A C R O S'!D:D,0)</f>
        <v>0</v>
      </c>
      <c r="B511" s="161" t="str">
        <f t="shared" si="7"/>
        <v>UH.VM.00113-10084</v>
      </c>
      <c r="C511" s="95">
        <f>SUM(A511:A511)</f>
        <v>0</v>
      </c>
      <c r="D511" s="95">
        <v>10084</v>
      </c>
      <c r="E511" s="40" t="s">
        <v>287</v>
      </c>
      <c r="F511" s="91" t="e">
        <f>_xlfn.XLOOKUP(#REF!,'F U L L   S E T S  (-10%)'!T:T,'F U L L   S E T S  (-10%)'!E:E,0)</f>
        <v>#REF!</v>
      </c>
      <c r="G511" s="90" t="s">
        <v>95</v>
      </c>
      <c r="H511" s="91">
        <f>_xlfn.XLOOKUP(G511,'F U L L   S E T S  (-10%)'!T:T,'F U L L   S E T S  (-10%)'!E:E,0)+_xlfn.XLOOKUP(G511,'M A C R O S'!R:R,'M A C R O S'!D:D,0)</f>
        <v>0</v>
      </c>
      <c r="I511" s="91"/>
      <c r="J511" s="91"/>
      <c r="K511" s="91"/>
      <c r="L511" s="91"/>
      <c r="M511" s="91"/>
    </row>
    <row r="512" spans="1:13" ht="16" x14ac:dyDescent="0.2">
      <c r="A512" s="163">
        <f>_xlfn.XLOOKUP(E512,'M A C R O S'!R:R,'M A C R O S'!D:D,0)</f>
        <v>0</v>
      </c>
      <c r="B512" s="161" t="str">
        <f t="shared" si="7"/>
        <v>UH.VM.00016-10084</v>
      </c>
      <c r="C512" s="163">
        <f>SUM(A512:A512)</f>
        <v>0</v>
      </c>
      <c r="D512" s="163">
        <v>10084</v>
      </c>
      <c r="E512" s="163" t="s">
        <v>340</v>
      </c>
      <c r="F512" s="91"/>
      <c r="G512" s="91"/>
      <c r="H512" s="91"/>
      <c r="I512" s="91"/>
      <c r="J512" s="91"/>
      <c r="K512" s="91"/>
      <c r="L512" s="91"/>
      <c r="M512" s="91"/>
    </row>
    <row r="513" spans="1:13" ht="16" x14ac:dyDescent="0.2">
      <c r="A513" s="95">
        <f>_xlfn.XLOOKUP(E513,'M A C R O S'!R:R,'M A C R O S'!D:D,0)</f>
        <v>0</v>
      </c>
      <c r="B513" s="161" t="str">
        <f t="shared" si="7"/>
        <v>UH.VM.00017-10084</v>
      </c>
      <c r="C513" s="95">
        <f>SUM(A513:A513)</f>
        <v>0</v>
      </c>
      <c r="D513" s="95">
        <v>10084</v>
      </c>
      <c r="E513" s="95" t="s">
        <v>342</v>
      </c>
      <c r="F513" s="91"/>
      <c r="G513" s="91"/>
      <c r="H513" s="91"/>
      <c r="I513" s="91"/>
      <c r="J513" s="91"/>
      <c r="K513" s="91"/>
      <c r="L513" s="91"/>
      <c r="M513" s="91"/>
    </row>
    <row r="514" spans="1:13" ht="16" x14ac:dyDescent="0.2">
      <c r="A514" s="95">
        <f>_xlfn.XLOOKUP(E514,'M A C R O S'!R:R,'M A C R O S'!D:D,0)</f>
        <v>0</v>
      </c>
      <c r="B514" s="161" t="str">
        <f t="shared" si="7"/>
        <v>UH.VM.00018-10084</v>
      </c>
      <c r="C514" s="95">
        <f>SUM(A514:A514)</f>
        <v>0</v>
      </c>
      <c r="D514" s="95">
        <v>10084</v>
      </c>
      <c r="E514" s="95" t="s">
        <v>344</v>
      </c>
      <c r="F514" s="91"/>
      <c r="G514" s="91"/>
      <c r="H514" s="91"/>
      <c r="I514" s="91"/>
      <c r="J514" s="91"/>
      <c r="K514" s="91"/>
      <c r="L514" s="91"/>
      <c r="M514" s="91"/>
    </row>
    <row r="515" spans="1:13" ht="16" x14ac:dyDescent="0.2">
      <c r="A515" s="95">
        <f>_xlfn.XLOOKUP(E515,'M A C R O S'!R:R,'M A C R O S'!D:D,0)</f>
        <v>0</v>
      </c>
      <c r="B515" s="161" t="str">
        <f t="shared" ref="B515:B578" si="8">E515&amp;"-"&amp;D515</f>
        <v>UH.VM.00019-10084</v>
      </c>
      <c r="C515" s="95">
        <f>SUM(A515:A515)</f>
        <v>0</v>
      </c>
      <c r="D515" s="95">
        <v>10084</v>
      </c>
      <c r="E515" s="95" t="s">
        <v>346</v>
      </c>
      <c r="F515" s="91"/>
      <c r="G515" s="91"/>
      <c r="H515" s="91"/>
      <c r="I515" s="91"/>
      <c r="J515" s="91"/>
      <c r="K515" s="91"/>
      <c r="L515" s="91"/>
      <c r="M515" s="91"/>
    </row>
    <row r="516" spans="1:13" ht="16" x14ac:dyDescent="0.2">
      <c r="A516" s="95">
        <f>_xlfn.XLOOKUP(E516,'M A C R O S'!R:R,'M A C R O S'!D:D,0)</f>
        <v>0</v>
      </c>
      <c r="B516" s="161" t="str">
        <f t="shared" si="8"/>
        <v>UH.VM.00020-10084</v>
      </c>
      <c r="C516" s="95">
        <f>SUM(A516:A516)</f>
        <v>0</v>
      </c>
      <c r="D516" s="95">
        <v>10084</v>
      </c>
      <c r="E516" s="95" t="s">
        <v>348</v>
      </c>
      <c r="F516" s="1"/>
      <c r="G516" s="91"/>
      <c r="H516" s="91"/>
      <c r="I516" s="91"/>
      <c r="J516" s="91"/>
      <c r="K516" s="91"/>
      <c r="L516" s="91"/>
      <c r="M516" s="91"/>
    </row>
    <row r="517" spans="1:13" ht="16" x14ac:dyDescent="0.2">
      <c r="A517" s="95">
        <f>_xlfn.XLOOKUP(E517,'M A C R O S'!R:R,'M A C R O S'!D:D,0)</f>
        <v>0</v>
      </c>
      <c r="B517" s="161" t="str">
        <f t="shared" si="8"/>
        <v>UH.VM.00114-10084</v>
      </c>
      <c r="C517" s="95">
        <f>SUM(A517:A517)</f>
        <v>0</v>
      </c>
      <c r="D517" s="95">
        <v>10084</v>
      </c>
      <c r="E517" s="141" t="s">
        <v>350</v>
      </c>
      <c r="F517" s="1"/>
      <c r="G517" s="91"/>
      <c r="H517" s="91"/>
      <c r="I517" s="91"/>
      <c r="J517" s="91"/>
      <c r="K517" s="91"/>
      <c r="L517" s="91"/>
      <c r="M517" s="91"/>
    </row>
    <row r="518" spans="1:13" ht="16" x14ac:dyDescent="0.2">
      <c r="A518" s="95">
        <f>_xlfn.XLOOKUP(E518,'M A C R O S'!R:R,'M A C R O S'!D:D,0)</f>
        <v>0</v>
      </c>
      <c r="B518" s="161" t="str">
        <f t="shared" si="8"/>
        <v>UH.VM.00115-10084</v>
      </c>
      <c r="C518" s="95">
        <f>SUM(A518:A518)</f>
        <v>0</v>
      </c>
      <c r="D518" s="95">
        <v>10084</v>
      </c>
      <c r="E518" s="140" t="s">
        <v>352</v>
      </c>
      <c r="F518" s="1"/>
      <c r="G518" s="91"/>
      <c r="H518" s="91"/>
      <c r="I518" s="91"/>
      <c r="J518" s="91"/>
      <c r="K518" s="91"/>
      <c r="L518" s="91"/>
      <c r="M518" s="91"/>
    </row>
    <row r="519" spans="1:13" ht="16" x14ac:dyDescent="0.2">
      <c r="A519" s="95">
        <f>_xlfn.XLOOKUP(E519,'M A C R O S'!R:R,'M A C R O S'!D:D,0)</f>
        <v>0</v>
      </c>
      <c r="B519" s="161" t="str">
        <f t="shared" si="8"/>
        <v>UH.VM.00116-10084</v>
      </c>
      <c r="C519" s="95">
        <f>SUM(A519:A519)</f>
        <v>0</v>
      </c>
      <c r="D519" s="95">
        <v>10084</v>
      </c>
      <c r="E519" s="141" t="s">
        <v>354</v>
      </c>
      <c r="F519" s="1"/>
      <c r="G519" s="91"/>
      <c r="H519" s="91"/>
      <c r="I519" s="91"/>
      <c r="J519" s="91"/>
      <c r="K519" s="91"/>
      <c r="L519" s="91"/>
      <c r="M519" s="91"/>
    </row>
    <row r="520" spans="1:13" ht="16" x14ac:dyDescent="0.2">
      <c r="A520" s="95">
        <f>_xlfn.XLOOKUP(E520,'M A C R O S'!R:R,'M A C R O S'!D:D,0)</f>
        <v>0</v>
      </c>
      <c r="B520" s="161" t="str">
        <f t="shared" si="8"/>
        <v>UH.VM.00117-10084</v>
      </c>
      <c r="C520" s="95">
        <f>SUM(A520:A520)</f>
        <v>0</v>
      </c>
      <c r="D520" s="95">
        <v>10084</v>
      </c>
      <c r="E520" s="140" t="s">
        <v>356</v>
      </c>
      <c r="F520" s="1"/>
      <c r="G520" s="91"/>
      <c r="H520" s="91"/>
      <c r="I520" s="91"/>
      <c r="J520" s="91"/>
      <c r="K520" s="91"/>
      <c r="L520" s="91"/>
      <c r="M520" s="91"/>
    </row>
    <row r="521" spans="1:13" ht="16" x14ac:dyDescent="0.2">
      <c r="A521" s="163">
        <f>_xlfn.XLOOKUP(E521,'M A C R O S'!R:R,'M A C R O S'!D:D,0)</f>
        <v>0</v>
      </c>
      <c r="B521" s="161" t="str">
        <f t="shared" si="8"/>
        <v>UH.VM.00006-10084</v>
      </c>
      <c r="C521" s="163">
        <f>SUM(A521:A521)</f>
        <v>0</v>
      </c>
      <c r="D521" s="163">
        <v>10084</v>
      </c>
      <c r="E521" s="163" t="s">
        <v>390</v>
      </c>
      <c r="F521" s="91"/>
      <c r="G521" s="91"/>
      <c r="H521" s="91"/>
      <c r="I521" s="91"/>
      <c r="J521" s="91"/>
      <c r="K521" s="91"/>
      <c r="L521" s="91"/>
      <c r="M521" s="91"/>
    </row>
    <row r="522" spans="1:13" ht="16" x14ac:dyDescent="0.2">
      <c r="A522" s="95">
        <f>_xlfn.XLOOKUP(E522,'M A C R O S'!R:R,'M A C R O S'!D:D,0)</f>
        <v>0</v>
      </c>
      <c r="B522" s="161" t="str">
        <f t="shared" si="8"/>
        <v>UH.VM.00007-10084</v>
      </c>
      <c r="C522" s="95">
        <f>SUM(A522:A522)</f>
        <v>0</v>
      </c>
      <c r="D522" s="95">
        <v>10084</v>
      </c>
      <c r="E522" s="95" t="s">
        <v>392</v>
      </c>
      <c r="F522" s="91"/>
      <c r="G522" s="91"/>
      <c r="H522" s="91"/>
      <c r="I522" s="91"/>
      <c r="J522" s="91"/>
      <c r="K522" s="91"/>
      <c r="L522" s="91"/>
      <c r="M522" s="91"/>
    </row>
    <row r="523" spans="1:13" ht="16" x14ac:dyDescent="0.2">
      <c r="A523" s="95">
        <f>_xlfn.XLOOKUP(E523,'M A C R O S'!R:R,'M A C R O S'!D:D,0)</f>
        <v>0</v>
      </c>
      <c r="B523" s="161" t="str">
        <f t="shared" si="8"/>
        <v>UH.VM.00008-10084</v>
      </c>
      <c r="C523" s="95">
        <f>SUM(A523:A523)</f>
        <v>0</v>
      </c>
      <c r="D523" s="95">
        <v>10084</v>
      </c>
      <c r="E523" s="95" t="s">
        <v>394</v>
      </c>
      <c r="F523" s="91"/>
      <c r="G523" s="91"/>
      <c r="H523" s="91"/>
      <c r="I523" s="91"/>
      <c r="J523" s="91"/>
      <c r="K523" s="91"/>
      <c r="L523" s="91"/>
      <c r="M523" s="91"/>
    </row>
    <row r="524" spans="1:13" ht="16" x14ac:dyDescent="0.2">
      <c r="A524" s="95">
        <f>_xlfn.XLOOKUP(E524,'M A C R O S'!R:R,'M A C R O S'!D:D,0)</f>
        <v>0</v>
      </c>
      <c r="B524" s="161" t="str">
        <f t="shared" si="8"/>
        <v>UH.VM.00009-10084</v>
      </c>
      <c r="C524" s="95">
        <f>SUM(A524:A524)</f>
        <v>0</v>
      </c>
      <c r="D524" s="95">
        <v>10084</v>
      </c>
      <c r="E524" s="95" t="s">
        <v>396</v>
      </c>
      <c r="F524" s="91"/>
      <c r="G524" s="91"/>
      <c r="H524" s="91"/>
      <c r="I524" s="91"/>
      <c r="J524" s="91"/>
      <c r="K524" s="91"/>
      <c r="L524" s="91"/>
      <c r="M524" s="91"/>
    </row>
    <row r="525" spans="1:13" ht="16" x14ac:dyDescent="0.2">
      <c r="A525" s="95">
        <f>_xlfn.XLOOKUP(E525,'M A C R O S'!R:R,'M A C R O S'!D:D,0)</f>
        <v>0</v>
      </c>
      <c r="B525" s="161" t="str">
        <f t="shared" si="8"/>
        <v>UH.VM.00010-10084</v>
      </c>
      <c r="C525" s="95">
        <f>SUM(A525:A525)</f>
        <v>0</v>
      </c>
      <c r="D525" s="95">
        <v>10084</v>
      </c>
      <c r="E525" s="95" t="s">
        <v>398</v>
      </c>
      <c r="F525" s="91"/>
      <c r="G525" s="91"/>
      <c r="H525" s="91"/>
      <c r="I525" s="91"/>
      <c r="J525" s="91"/>
      <c r="K525" s="91"/>
      <c r="L525" s="91"/>
      <c r="M525" s="91"/>
    </row>
    <row r="526" spans="1:13" ht="16" x14ac:dyDescent="0.2">
      <c r="A526" s="95">
        <f>_xlfn.XLOOKUP(E526,'M A C R O S'!R:R,'M A C R O S'!D:D,0)</f>
        <v>0</v>
      </c>
      <c r="B526" s="161" t="str">
        <f t="shared" si="8"/>
        <v>UH.VM.00021-10084</v>
      </c>
      <c r="C526" s="95">
        <f>SUM(A526:A526)</f>
        <v>0</v>
      </c>
      <c r="D526" s="95">
        <v>10084</v>
      </c>
      <c r="E526" s="95" t="s">
        <v>400</v>
      </c>
      <c r="F526" s="91"/>
      <c r="G526" s="91"/>
      <c r="H526" s="91"/>
      <c r="I526" s="91"/>
      <c r="J526" s="91"/>
      <c r="K526" s="91"/>
      <c r="L526" s="91"/>
      <c r="M526" s="91"/>
    </row>
    <row r="527" spans="1:13" ht="16" x14ac:dyDescent="0.2">
      <c r="A527" s="95">
        <f>_xlfn.XLOOKUP(E527,'M A C R O S'!R:R,'M A C R O S'!D:D,0)</f>
        <v>0</v>
      </c>
      <c r="B527" s="161" t="str">
        <f t="shared" si="8"/>
        <v>UH.VM.00022-10084</v>
      </c>
      <c r="C527" s="95">
        <f>SUM(A527:A527)</f>
        <v>0</v>
      </c>
      <c r="D527" s="95">
        <v>10084</v>
      </c>
      <c r="E527" s="95" t="s">
        <v>402</v>
      </c>
      <c r="F527" s="91"/>
      <c r="G527" s="91"/>
      <c r="H527" s="91"/>
      <c r="I527" s="91"/>
      <c r="J527" s="91"/>
      <c r="K527" s="91"/>
      <c r="L527" s="91"/>
      <c r="M527" s="91"/>
    </row>
    <row r="528" spans="1:13" ht="16" x14ac:dyDescent="0.2">
      <c r="A528" s="95">
        <f>_xlfn.XLOOKUP(E528,'M A C R O S'!R:R,'M A C R O S'!D:D,0)</f>
        <v>0</v>
      </c>
      <c r="B528" s="161" t="str">
        <f t="shared" si="8"/>
        <v>UH.VM.00023-10084</v>
      </c>
      <c r="C528" s="95">
        <f>SUM(A528:A528)</f>
        <v>0</v>
      </c>
      <c r="D528" s="95">
        <v>10084</v>
      </c>
      <c r="E528" s="95" t="s">
        <v>404</v>
      </c>
      <c r="F528" s="91"/>
      <c r="G528" s="91"/>
      <c r="H528" s="91"/>
      <c r="I528" s="91"/>
      <c r="J528" s="91"/>
      <c r="K528" s="91"/>
      <c r="L528" s="91"/>
      <c r="M528" s="91"/>
    </row>
    <row r="529" spans="1:13" ht="16" x14ac:dyDescent="0.2">
      <c r="A529" s="95">
        <f>_xlfn.XLOOKUP(E529,'M A C R O S'!R:R,'M A C R O S'!D:D,0)</f>
        <v>0</v>
      </c>
      <c r="B529" s="161" t="str">
        <f t="shared" si="8"/>
        <v>UH.VM.00024-10084</v>
      </c>
      <c r="C529" s="95">
        <f>SUM(A529:A529)</f>
        <v>0</v>
      </c>
      <c r="D529" s="95">
        <v>10084</v>
      </c>
      <c r="E529" s="95" t="s">
        <v>406</v>
      </c>
      <c r="F529" s="91"/>
      <c r="G529" s="91"/>
      <c r="H529" s="91"/>
      <c r="I529" s="91"/>
      <c r="J529" s="91"/>
      <c r="K529" s="91"/>
      <c r="L529" s="91"/>
      <c r="M529" s="91"/>
    </row>
    <row r="530" spans="1:13" ht="16" x14ac:dyDescent="0.2">
      <c r="A530" s="95">
        <f>_xlfn.XLOOKUP(E530,'M A C R O S'!R:R,'M A C R O S'!D:D,0)</f>
        <v>0</v>
      </c>
      <c r="B530" s="161" t="str">
        <f t="shared" si="8"/>
        <v>UH.VM.00025-10084</v>
      </c>
      <c r="C530" s="95">
        <f>SUM(A530:A530)</f>
        <v>0</v>
      </c>
      <c r="D530" s="95">
        <v>10084</v>
      </c>
      <c r="E530" s="95" t="s">
        <v>408</v>
      </c>
      <c r="F530" s="91"/>
      <c r="G530" s="91"/>
      <c r="H530" s="91"/>
      <c r="I530" s="91"/>
      <c r="J530" s="91"/>
      <c r="K530" s="91"/>
      <c r="L530" s="91"/>
      <c r="M530" s="91"/>
    </row>
    <row r="531" spans="1:13" ht="16" x14ac:dyDescent="0.2">
      <c r="A531" s="95">
        <f>_xlfn.XLOOKUP(E531,'M A C R O S'!R:R,'M A C R O S'!D:D,0)</f>
        <v>0</v>
      </c>
      <c r="B531" s="161" t="str">
        <f t="shared" si="8"/>
        <v>UH.VM.00026-10084</v>
      </c>
      <c r="C531" s="95">
        <f>SUM(A531:A531)</f>
        <v>0</v>
      </c>
      <c r="D531" s="95">
        <v>10084</v>
      </c>
      <c r="E531" s="95" t="s">
        <v>410</v>
      </c>
      <c r="F531" s="91"/>
      <c r="G531" s="91"/>
      <c r="H531" s="91"/>
      <c r="I531" s="91"/>
      <c r="J531" s="91"/>
      <c r="K531" s="91"/>
      <c r="L531" s="91"/>
      <c r="M531" s="91"/>
    </row>
    <row r="532" spans="1:13" ht="16" x14ac:dyDescent="0.2">
      <c r="A532" s="95">
        <f>_xlfn.XLOOKUP(E532,'M A C R O S'!R:R,'M A C R O S'!D:D,0)</f>
        <v>0</v>
      </c>
      <c r="B532" s="161" t="str">
        <f t="shared" si="8"/>
        <v>UH.VM.00027-10084</v>
      </c>
      <c r="C532" s="95">
        <f>SUM(A532:A532)</f>
        <v>0</v>
      </c>
      <c r="D532" s="95">
        <v>10084</v>
      </c>
      <c r="E532" s="95" t="s">
        <v>412</v>
      </c>
      <c r="F532" s="91"/>
      <c r="G532" s="91"/>
      <c r="H532" s="91"/>
      <c r="I532" s="91"/>
      <c r="J532" s="91"/>
      <c r="K532" s="91"/>
      <c r="L532" s="91"/>
      <c r="M532" s="91"/>
    </row>
    <row r="533" spans="1:13" ht="16" x14ac:dyDescent="0.2">
      <c r="A533" s="95">
        <f>_xlfn.XLOOKUP(E533,'M A C R O S'!R:R,'M A C R O S'!D:D,0)</f>
        <v>0</v>
      </c>
      <c r="B533" s="161" t="str">
        <f t="shared" si="8"/>
        <v>UH.VM.00028-10084</v>
      </c>
      <c r="C533" s="95">
        <f>SUM(A533:A533)</f>
        <v>0</v>
      </c>
      <c r="D533" s="95">
        <v>10084</v>
      </c>
      <c r="E533" s="95" t="s">
        <v>414</v>
      </c>
      <c r="F533" s="91"/>
      <c r="G533" s="91"/>
      <c r="H533" s="91"/>
      <c r="I533" s="91"/>
      <c r="J533" s="91"/>
      <c r="K533" s="91"/>
      <c r="L533" s="91"/>
      <c r="M533" s="91"/>
    </row>
    <row r="534" spans="1:13" ht="16" x14ac:dyDescent="0.2">
      <c r="A534" s="95">
        <f>_xlfn.XLOOKUP(E534,'M A C R O S'!R:R,'M A C R O S'!D:D,0)</f>
        <v>0</v>
      </c>
      <c r="B534" s="161" t="str">
        <f t="shared" si="8"/>
        <v>UH.VM.00029-10084</v>
      </c>
      <c r="C534" s="95">
        <f>SUM(A534:A534)</f>
        <v>0</v>
      </c>
      <c r="D534" s="95">
        <v>10084</v>
      </c>
      <c r="E534" s="95" t="s">
        <v>416</v>
      </c>
      <c r="F534" s="91"/>
      <c r="G534" s="91"/>
      <c r="H534" s="91"/>
      <c r="I534" s="91"/>
      <c r="J534" s="91"/>
      <c r="K534" s="91"/>
      <c r="L534" s="91"/>
      <c r="M534" s="91"/>
    </row>
    <row r="535" spans="1:13" ht="16" x14ac:dyDescent="0.2">
      <c r="A535" s="95">
        <f>_xlfn.XLOOKUP(E535,'M A C R O S'!R:R,'M A C R O S'!D:D,0)</f>
        <v>0</v>
      </c>
      <c r="B535" s="161" t="str">
        <f t="shared" si="8"/>
        <v>UH.VM.00030-10084</v>
      </c>
      <c r="C535" s="95">
        <f>SUM(A535:A535)</f>
        <v>0</v>
      </c>
      <c r="D535" s="95">
        <v>10084</v>
      </c>
      <c r="E535" s="95" t="s">
        <v>418</v>
      </c>
      <c r="F535" s="91"/>
      <c r="G535" s="91"/>
      <c r="H535" s="91"/>
      <c r="I535" s="91"/>
      <c r="J535" s="91"/>
      <c r="K535" s="91"/>
      <c r="L535" s="91"/>
      <c r="M535" s="91"/>
    </row>
    <row r="536" spans="1:13" ht="16" x14ac:dyDescent="0.2">
      <c r="A536" s="161">
        <f>_xlfn.XLOOKUP(E536,'M A C R O S'!R:R,'M A C R O S'!E:E,0)</f>
        <v>0</v>
      </c>
      <c r="B536" s="161" t="str">
        <f t="shared" si="8"/>
        <v>UH.VM.00046-10085</v>
      </c>
      <c r="C536" s="161">
        <f>SUM(A536:A536)</f>
        <v>0</v>
      </c>
      <c r="D536" s="161">
        <v>10085</v>
      </c>
      <c r="E536" s="161" t="s">
        <v>259</v>
      </c>
      <c r="F536" s="91" t="e">
        <f>_xlfn.XLOOKUP(#REF!,'F U L L   S E T S  (-10%)'!T:T,'F U L L   S E T S  (-10%)'!F:F,0)</f>
        <v>#REF!</v>
      </c>
      <c r="G536" s="90" t="s">
        <v>95</v>
      </c>
      <c r="H536" s="91">
        <f>_xlfn.XLOOKUP(G536,'F U L L   S E T S  (-10%)'!T:T,'F U L L   S E T S  (-10%)'!F:F,0)+_xlfn.XLOOKUP(G536,'M A C R O S'!R:R,'M A C R O S'!E:E,0)</f>
        <v>0</v>
      </c>
      <c r="I536" s="91"/>
      <c r="J536" s="91"/>
      <c r="K536" s="91"/>
      <c r="L536" s="91"/>
      <c r="M536" s="91"/>
    </row>
    <row r="537" spans="1:13" ht="16" x14ac:dyDescent="0.2">
      <c r="A537" s="95">
        <f>_xlfn.XLOOKUP(E537,'M A C R O S'!R:R,'M A C R O S'!E:E,0)</f>
        <v>0</v>
      </c>
      <c r="B537" s="161" t="str">
        <f t="shared" si="8"/>
        <v>UH.VM.00047-10085</v>
      </c>
      <c r="C537" s="95">
        <f>SUM(A537:A537)</f>
        <v>0</v>
      </c>
      <c r="D537" s="95">
        <v>10085</v>
      </c>
      <c r="E537" s="95" t="s">
        <v>261</v>
      </c>
      <c r="F537" s="91" t="e">
        <f>_xlfn.XLOOKUP(#REF!,'F U L L   S E T S  (-10%)'!T:T,'F U L L   S E T S  (-10%)'!F:F,0)</f>
        <v>#REF!</v>
      </c>
      <c r="G537" s="90" t="s">
        <v>95</v>
      </c>
      <c r="H537" s="91">
        <f>_xlfn.XLOOKUP(G537,'F U L L   S E T S  (-10%)'!T:T,'F U L L   S E T S  (-10%)'!F:F,0)+_xlfn.XLOOKUP(G537,'M A C R O S'!R:R,'M A C R O S'!E:E,0)</f>
        <v>0</v>
      </c>
      <c r="I537" s="91"/>
      <c r="J537" s="91"/>
      <c r="K537" s="91"/>
      <c r="L537" s="91"/>
      <c r="M537" s="91"/>
    </row>
    <row r="538" spans="1:13" ht="16" x14ac:dyDescent="0.2">
      <c r="A538" s="95">
        <f>_xlfn.XLOOKUP(E538,'M A C R O S'!R:R,'M A C R O S'!E:E,0)</f>
        <v>0</v>
      </c>
      <c r="B538" s="161" t="str">
        <f t="shared" si="8"/>
        <v>UH.VM.00048-10085</v>
      </c>
      <c r="C538" s="95">
        <f>SUM(A538:A538)</f>
        <v>0</v>
      </c>
      <c r="D538" s="95">
        <v>10085</v>
      </c>
      <c r="E538" s="95" t="s">
        <v>263</v>
      </c>
      <c r="F538" s="91" t="e">
        <f>_xlfn.XLOOKUP(#REF!,'F U L L   S E T S  (-10%)'!T:T,'F U L L   S E T S  (-10%)'!F:F,0)</f>
        <v>#REF!</v>
      </c>
      <c r="G538" s="90" t="s">
        <v>95</v>
      </c>
      <c r="H538" s="91">
        <f>_xlfn.XLOOKUP(G538,'F U L L   S E T S  (-10%)'!T:T,'F U L L   S E T S  (-10%)'!F:F,0)+_xlfn.XLOOKUP(G538,'M A C R O S'!R:R,'M A C R O S'!E:E,0)</f>
        <v>0</v>
      </c>
      <c r="I538" s="91"/>
      <c r="J538" s="91"/>
      <c r="K538" s="91"/>
      <c r="L538" s="91"/>
      <c r="M538" s="91"/>
    </row>
    <row r="539" spans="1:13" ht="16" x14ac:dyDescent="0.2">
      <c r="A539" s="95">
        <f>_xlfn.XLOOKUP(E539,'M A C R O S'!R:R,'M A C R O S'!E:E,0)</f>
        <v>0</v>
      </c>
      <c r="B539" s="161" t="str">
        <f t="shared" si="8"/>
        <v>UH.VM.00049-10085</v>
      </c>
      <c r="C539" s="95">
        <f>SUM(A539:A539)</f>
        <v>0</v>
      </c>
      <c r="D539" s="95">
        <v>10085</v>
      </c>
      <c r="E539" s="95" t="s">
        <v>265</v>
      </c>
      <c r="F539" s="91" t="e">
        <f>_xlfn.XLOOKUP(#REF!,'F U L L   S E T S  (-10%)'!T:T,'F U L L   S E T S  (-10%)'!F:F,0)</f>
        <v>#REF!</v>
      </c>
      <c r="G539" s="90" t="s">
        <v>95</v>
      </c>
      <c r="H539" s="91">
        <f>_xlfn.XLOOKUP(G539,'F U L L   S E T S  (-10%)'!T:T,'F U L L   S E T S  (-10%)'!F:F,0)+_xlfn.XLOOKUP(G539,'M A C R O S'!R:R,'M A C R O S'!E:E,0)</f>
        <v>0</v>
      </c>
      <c r="I539" s="91"/>
      <c r="J539" s="91"/>
      <c r="K539" s="91"/>
      <c r="L539" s="91"/>
      <c r="M539" s="91"/>
    </row>
    <row r="540" spans="1:13" ht="16" x14ac:dyDescent="0.2">
      <c r="A540" s="95">
        <f>_xlfn.XLOOKUP(E540,'M A C R O S'!R:R,'M A C R O S'!E:E,0)</f>
        <v>0</v>
      </c>
      <c r="B540" s="161" t="str">
        <f t="shared" si="8"/>
        <v>UH.VM.00050-10085</v>
      </c>
      <c r="C540" s="95">
        <f>SUM(A540:A540)</f>
        <v>0</v>
      </c>
      <c r="D540" s="95">
        <v>10085</v>
      </c>
      <c r="E540" s="95" t="s">
        <v>267</v>
      </c>
      <c r="F540" s="91" t="e">
        <f>_xlfn.XLOOKUP(#REF!,'F U L L   S E T S  (-10%)'!T:T,'F U L L   S E T S  (-10%)'!F:F,0)</f>
        <v>#REF!</v>
      </c>
      <c r="G540" s="90" t="s">
        <v>95</v>
      </c>
      <c r="H540" s="91">
        <f>_xlfn.XLOOKUP(G540,'F U L L   S E T S  (-10%)'!T:T,'F U L L   S E T S  (-10%)'!F:F,0)+_xlfn.XLOOKUP(G540,'M A C R O S'!R:R,'M A C R O S'!E:E,0)</f>
        <v>0</v>
      </c>
      <c r="I540" s="91"/>
      <c r="J540" s="91"/>
      <c r="K540" s="91"/>
      <c r="L540" s="91"/>
      <c r="M540" s="91"/>
    </row>
    <row r="541" spans="1:13" ht="16" x14ac:dyDescent="0.2">
      <c r="A541" s="95">
        <f>_xlfn.XLOOKUP(E541,'M A C R O S'!R:R,'M A C R O S'!E:E,0)</f>
        <v>0</v>
      </c>
      <c r="B541" s="161" t="str">
        <f t="shared" si="8"/>
        <v>UH.VM.00051-10085</v>
      </c>
      <c r="C541" s="95">
        <f>SUM(A541:A541)</f>
        <v>0</v>
      </c>
      <c r="D541" s="95">
        <v>10085</v>
      </c>
      <c r="E541" s="95" t="s">
        <v>269</v>
      </c>
      <c r="F541" s="91" t="e">
        <f>_xlfn.XLOOKUP(#REF!,'F U L L   S E T S  (-10%)'!T:T,'F U L L   S E T S  (-10%)'!F:F,0)</f>
        <v>#REF!</v>
      </c>
      <c r="G541" s="90" t="s">
        <v>95</v>
      </c>
      <c r="H541" s="91">
        <f>_xlfn.XLOOKUP(G541,'F U L L   S E T S  (-10%)'!T:T,'F U L L   S E T S  (-10%)'!F:F,0)+_xlfn.XLOOKUP(G541,'M A C R O S'!R:R,'M A C R O S'!E:E,0)</f>
        <v>0</v>
      </c>
      <c r="I541" s="91"/>
      <c r="J541" s="91"/>
      <c r="K541" s="91"/>
      <c r="L541" s="91"/>
      <c r="M541" s="91"/>
    </row>
    <row r="542" spans="1:13" ht="16" x14ac:dyDescent="0.2">
      <c r="A542" s="95">
        <f>_xlfn.XLOOKUP(E542,'M A C R O S'!R:R,'M A C R O S'!E:E,0)</f>
        <v>0</v>
      </c>
      <c r="B542" s="161" t="str">
        <f t="shared" si="8"/>
        <v>UH.VM.00105-10085</v>
      </c>
      <c r="C542" s="95">
        <f>SUM(A542:A542)</f>
        <v>0</v>
      </c>
      <c r="D542" s="95">
        <v>10085</v>
      </c>
      <c r="E542" s="40" t="s">
        <v>271</v>
      </c>
      <c r="F542" s="91" t="e">
        <f>_xlfn.XLOOKUP(#REF!,'F U L L   S E T S  (-10%)'!T:T,'F U L L   S E T S  (-10%)'!F:F,0)</f>
        <v>#REF!</v>
      </c>
      <c r="G542" s="90" t="s">
        <v>95</v>
      </c>
      <c r="H542" s="91">
        <f>_xlfn.XLOOKUP(G542,'F U L L   S E T S  (-10%)'!T:T,'F U L L   S E T S  (-10%)'!F:F,0)+_xlfn.XLOOKUP(G542,'M A C R O S'!R:R,'M A C R O S'!E:E,0)</f>
        <v>0</v>
      </c>
      <c r="I542" s="91"/>
      <c r="J542" s="91"/>
      <c r="K542" s="91"/>
      <c r="L542" s="91"/>
      <c r="M542" s="91"/>
    </row>
    <row r="543" spans="1:13" ht="16" x14ac:dyDescent="0.2">
      <c r="A543" s="95">
        <f>_xlfn.XLOOKUP(E543,'M A C R O S'!R:R,'M A C R O S'!E:E,0)</f>
        <v>0</v>
      </c>
      <c r="B543" s="161" t="str">
        <f t="shared" si="8"/>
        <v>UH.VM.00106-10085</v>
      </c>
      <c r="C543" s="95">
        <f>SUM(A543:A543)</f>
        <v>0</v>
      </c>
      <c r="D543" s="95">
        <v>10085</v>
      </c>
      <c r="E543" s="40" t="s">
        <v>273</v>
      </c>
      <c r="F543" s="91" t="e">
        <f>_xlfn.XLOOKUP(#REF!,'F U L L   S E T S  (-10%)'!T:T,'F U L L   S E T S  (-10%)'!F:F,0)</f>
        <v>#REF!</v>
      </c>
      <c r="G543" s="90" t="s">
        <v>95</v>
      </c>
      <c r="H543" s="91">
        <f>_xlfn.XLOOKUP(G543,'F U L L   S E T S  (-10%)'!T:T,'F U L L   S E T S  (-10%)'!F:F,0)+_xlfn.XLOOKUP(G543,'M A C R O S'!R:R,'M A C R O S'!E:E,0)</f>
        <v>0</v>
      </c>
      <c r="I543" s="91"/>
      <c r="J543" s="91"/>
      <c r="K543" s="91"/>
      <c r="L543" s="91"/>
      <c r="M543" s="91"/>
    </row>
    <row r="544" spans="1:13" ht="16" x14ac:dyDescent="0.2">
      <c r="A544" s="95">
        <f>_xlfn.XLOOKUP(E544,'M A C R O S'!R:R,'M A C R O S'!E:E,0)</f>
        <v>0</v>
      </c>
      <c r="B544" s="161" t="str">
        <f t="shared" si="8"/>
        <v>UH.VM.00107-10085</v>
      </c>
      <c r="C544" s="95">
        <f>SUM(A544:A544)</f>
        <v>0</v>
      </c>
      <c r="D544" s="95">
        <v>10085</v>
      </c>
      <c r="E544" s="40" t="s">
        <v>275</v>
      </c>
      <c r="F544" s="91" t="e">
        <f>_xlfn.XLOOKUP(#REF!,'F U L L   S E T S  (-10%)'!T:T,'F U L L   S E T S  (-10%)'!F:F,0)</f>
        <v>#REF!</v>
      </c>
      <c r="G544" s="90" t="s">
        <v>95</v>
      </c>
      <c r="H544" s="91">
        <f>_xlfn.XLOOKUP(G544,'F U L L   S E T S  (-10%)'!T:T,'F U L L   S E T S  (-10%)'!F:F,0)+_xlfn.XLOOKUP(G544,'M A C R O S'!R:R,'M A C R O S'!E:E,0)</f>
        <v>0</v>
      </c>
      <c r="I544" s="91"/>
      <c r="J544" s="91"/>
      <c r="K544" s="91"/>
      <c r="L544" s="91"/>
      <c r="M544" s="91"/>
    </row>
    <row r="545" spans="1:13" ht="16" x14ac:dyDescent="0.2">
      <c r="A545" s="95">
        <f>_xlfn.XLOOKUP(E545,'M A C R O S'!R:R,'M A C R O S'!E:E,0)</f>
        <v>0</v>
      </c>
      <c r="B545" s="161" t="str">
        <f t="shared" si="8"/>
        <v>UH.VM.00108-10085</v>
      </c>
      <c r="C545" s="95">
        <f>SUM(A545:A545)</f>
        <v>0</v>
      </c>
      <c r="D545" s="95">
        <v>10085</v>
      </c>
      <c r="E545" s="40" t="s">
        <v>277</v>
      </c>
      <c r="F545" s="91" t="e">
        <f>_xlfn.XLOOKUP(#REF!,'F U L L   S E T S  (-10%)'!T:T,'F U L L   S E T S  (-10%)'!F:F,0)</f>
        <v>#REF!</v>
      </c>
      <c r="G545" s="90" t="s">
        <v>95</v>
      </c>
      <c r="H545" s="91">
        <f>_xlfn.XLOOKUP(G545,'F U L L   S E T S  (-10%)'!T:T,'F U L L   S E T S  (-10%)'!F:F,0)+_xlfn.XLOOKUP(G545,'M A C R O S'!R:R,'M A C R O S'!E:E,0)</f>
        <v>0</v>
      </c>
      <c r="I545" s="91"/>
      <c r="J545" s="91"/>
      <c r="K545" s="91"/>
      <c r="L545" s="91"/>
      <c r="M545" s="91"/>
    </row>
    <row r="546" spans="1:13" ht="16" x14ac:dyDescent="0.2">
      <c r="A546" s="95">
        <f>_xlfn.XLOOKUP(E546,'M A C R O S'!R:R,'M A C R O S'!E:E,0)</f>
        <v>0</v>
      </c>
      <c r="B546" s="161" t="str">
        <f t="shared" si="8"/>
        <v>UH.VM.00109-10085</v>
      </c>
      <c r="C546" s="95">
        <f>SUM(A546:A546)</f>
        <v>0</v>
      </c>
      <c r="D546" s="95">
        <v>10085</v>
      </c>
      <c r="E546" s="40" t="s">
        <v>279</v>
      </c>
      <c r="F546" s="91" t="e">
        <f>_xlfn.XLOOKUP(#REF!,'F U L L   S E T S  (-10%)'!T:T,'F U L L   S E T S  (-10%)'!F:F,0)</f>
        <v>#REF!</v>
      </c>
      <c r="G546" s="90" t="s">
        <v>95</v>
      </c>
      <c r="H546" s="91">
        <f>_xlfn.XLOOKUP(G546,'F U L L   S E T S  (-10%)'!T:T,'F U L L   S E T S  (-10%)'!F:F,0)+_xlfn.XLOOKUP(G546,'M A C R O S'!R:R,'M A C R O S'!E:E,0)</f>
        <v>0</v>
      </c>
      <c r="I546" s="91"/>
      <c r="J546" s="91"/>
      <c r="K546" s="91"/>
      <c r="L546" s="91"/>
      <c r="M546" s="91"/>
    </row>
    <row r="547" spans="1:13" ht="16" x14ac:dyDescent="0.2">
      <c r="A547" s="95">
        <f>_xlfn.XLOOKUP(E547,'M A C R O S'!R:R,'M A C R O S'!E:E,0)</f>
        <v>0</v>
      </c>
      <c r="B547" s="161" t="str">
        <f t="shared" si="8"/>
        <v>UH.VM.00110-10085</v>
      </c>
      <c r="C547" s="95">
        <f>SUM(A547:A547)</f>
        <v>0</v>
      </c>
      <c r="D547" s="95">
        <v>10085</v>
      </c>
      <c r="E547" s="40" t="s">
        <v>281</v>
      </c>
      <c r="F547" s="91" t="e">
        <f>_xlfn.XLOOKUP(#REF!,'F U L L   S E T S  (-10%)'!T:T,'F U L L   S E T S  (-10%)'!F:F,0)</f>
        <v>#REF!</v>
      </c>
      <c r="G547" s="90" t="s">
        <v>95</v>
      </c>
      <c r="H547" s="91">
        <f>_xlfn.XLOOKUP(G547,'F U L L   S E T S  (-10%)'!T:T,'F U L L   S E T S  (-10%)'!F:F,0)+_xlfn.XLOOKUP(G547,'M A C R O S'!R:R,'M A C R O S'!E:E,0)</f>
        <v>0</v>
      </c>
      <c r="I547" s="91"/>
      <c r="J547" s="91"/>
      <c r="K547" s="91"/>
      <c r="L547" s="91"/>
      <c r="M547" s="91"/>
    </row>
    <row r="548" spans="1:13" ht="16" x14ac:dyDescent="0.2">
      <c r="A548" s="95">
        <f>_xlfn.XLOOKUP(E548,'M A C R O S'!R:R,'M A C R O S'!E:E,0)</f>
        <v>0</v>
      </c>
      <c r="B548" s="161" t="str">
        <f t="shared" si="8"/>
        <v>UH.VM.00111-10085</v>
      </c>
      <c r="C548" s="95">
        <f>SUM(A548:A548)</f>
        <v>0</v>
      </c>
      <c r="D548" s="95">
        <v>10085</v>
      </c>
      <c r="E548" s="40" t="s">
        <v>283</v>
      </c>
      <c r="F548" s="91" t="e">
        <f>_xlfn.XLOOKUP(#REF!,'F U L L   S E T S  (-10%)'!T:T,'F U L L   S E T S  (-10%)'!F:F,0)</f>
        <v>#REF!</v>
      </c>
      <c r="G548" s="90" t="s">
        <v>95</v>
      </c>
      <c r="H548" s="91">
        <f>_xlfn.XLOOKUP(G548,'F U L L   S E T S  (-10%)'!T:T,'F U L L   S E T S  (-10%)'!F:F,0)+_xlfn.XLOOKUP(G548,'M A C R O S'!R:R,'M A C R O S'!E:E,0)</f>
        <v>0</v>
      </c>
      <c r="I548" s="91"/>
      <c r="J548" s="91"/>
      <c r="K548" s="91"/>
      <c r="L548" s="91"/>
      <c r="M548" s="91"/>
    </row>
    <row r="549" spans="1:13" ht="16" x14ac:dyDescent="0.2">
      <c r="A549" s="95">
        <f>_xlfn.XLOOKUP(E549,'M A C R O S'!R:R,'M A C R O S'!E:E,0)</f>
        <v>0</v>
      </c>
      <c r="B549" s="161" t="str">
        <f t="shared" si="8"/>
        <v>UH.VM.00112-10085</v>
      </c>
      <c r="C549" s="95">
        <f>SUM(A549:A549)</f>
        <v>0</v>
      </c>
      <c r="D549" s="95">
        <v>10085</v>
      </c>
      <c r="E549" s="40" t="s">
        <v>285</v>
      </c>
      <c r="F549" s="91" t="e">
        <f>_xlfn.XLOOKUP(#REF!,'F U L L   S E T S  (-10%)'!T:T,'F U L L   S E T S  (-10%)'!F:F,0)</f>
        <v>#REF!</v>
      </c>
      <c r="G549" s="90" t="s">
        <v>95</v>
      </c>
      <c r="H549" s="91">
        <f>_xlfn.XLOOKUP(G549,'F U L L   S E T S  (-10%)'!T:T,'F U L L   S E T S  (-10%)'!F:F,0)+_xlfn.XLOOKUP(G549,'M A C R O S'!R:R,'M A C R O S'!E:E,0)</f>
        <v>0</v>
      </c>
      <c r="I549" s="91"/>
      <c r="J549" s="91"/>
      <c r="K549" s="91"/>
      <c r="L549" s="91"/>
      <c r="M549" s="91"/>
    </row>
    <row r="550" spans="1:13" ht="16" x14ac:dyDescent="0.2">
      <c r="A550" s="95">
        <f>_xlfn.XLOOKUP(E550,'M A C R O S'!R:R,'M A C R O S'!E:E,0)</f>
        <v>0</v>
      </c>
      <c r="B550" s="161" t="str">
        <f t="shared" si="8"/>
        <v>UH.VM.00113-10085</v>
      </c>
      <c r="C550" s="95">
        <f>SUM(A550:A550)</f>
        <v>0</v>
      </c>
      <c r="D550" s="95">
        <v>10085</v>
      </c>
      <c r="E550" s="40" t="s">
        <v>287</v>
      </c>
      <c r="F550" s="91" t="e">
        <f>_xlfn.XLOOKUP(#REF!,'F U L L   S E T S  (-10%)'!T:T,'F U L L   S E T S  (-10%)'!F:F,0)</f>
        <v>#REF!</v>
      </c>
      <c r="G550" s="90" t="s">
        <v>95</v>
      </c>
      <c r="H550" s="91">
        <f>_xlfn.XLOOKUP(G550,'F U L L   S E T S  (-10%)'!T:T,'F U L L   S E T S  (-10%)'!F:F,0)+_xlfn.XLOOKUP(G550,'M A C R O S'!R:R,'M A C R O S'!E:E,0)</f>
        <v>0</v>
      </c>
      <c r="I550" s="91"/>
      <c r="J550" s="91"/>
      <c r="K550" s="91"/>
      <c r="L550" s="91"/>
      <c r="M550" s="91"/>
    </row>
    <row r="551" spans="1:13" ht="16" x14ac:dyDescent="0.2">
      <c r="A551" s="163">
        <f>_xlfn.XLOOKUP(E551,'M A C R O S'!R:R,'M A C R O S'!E:E,0)</f>
        <v>0</v>
      </c>
      <c r="B551" s="161" t="str">
        <f t="shared" si="8"/>
        <v>UH.VM.00016-10085</v>
      </c>
      <c r="C551" s="163">
        <f>SUM(A551:A551)</f>
        <v>0</v>
      </c>
      <c r="D551" s="163">
        <v>10085</v>
      </c>
      <c r="E551" s="163" t="s">
        <v>340</v>
      </c>
      <c r="F551" s="91"/>
      <c r="G551" s="91"/>
      <c r="H551" s="91"/>
      <c r="I551" s="91"/>
      <c r="J551" s="91"/>
      <c r="K551" s="91"/>
      <c r="L551" s="91"/>
      <c r="M551" s="91"/>
    </row>
    <row r="552" spans="1:13" ht="16" x14ac:dyDescent="0.2">
      <c r="A552" s="95">
        <f>_xlfn.XLOOKUP(E552,'M A C R O S'!R:R,'M A C R O S'!E:E,0)</f>
        <v>0</v>
      </c>
      <c r="B552" s="161" t="str">
        <f t="shared" si="8"/>
        <v>UH.VM.00017-10085</v>
      </c>
      <c r="C552" s="95">
        <f>SUM(A552:A552)</f>
        <v>0</v>
      </c>
      <c r="D552" s="95">
        <v>10085</v>
      </c>
      <c r="E552" s="95" t="s">
        <v>342</v>
      </c>
      <c r="F552" s="91"/>
      <c r="G552" s="91"/>
      <c r="H552" s="91"/>
      <c r="I552" s="91"/>
      <c r="J552" s="91"/>
      <c r="K552" s="91"/>
      <c r="L552" s="91"/>
      <c r="M552" s="91"/>
    </row>
    <row r="553" spans="1:13" ht="16" x14ac:dyDescent="0.2">
      <c r="A553" s="95">
        <f>_xlfn.XLOOKUP(E553,'M A C R O S'!R:R,'M A C R O S'!E:E,0)</f>
        <v>0</v>
      </c>
      <c r="B553" s="161" t="str">
        <f t="shared" si="8"/>
        <v>UH.VM.00018-10085</v>
      </c>
      <c r="C553" s="95">
        <f>SUM(A553:A553)</f>
        <v>0</v>
      </c>
      <c r="D553" s="95">
        <v>10085</v>
      </c>
      <c r="E553" s="95" t="s">
        <v>344</v>
      </c>
      <c r="F553" s="91"/>
      <c r="G553" s="91"/>
      <c r="H553" s="91"/>
      <c r="I553" s="91"/>
      <c r="J553" s="91"/>
      <c r="K553" s="91"/>
      <c r="M553" s="91"/>
    </row>
    <row r="554" spans="1:13" ht="16" x14ac:dyDescent="0.2">
      <c r="A554" s="95">
        <f>_xlfn.XLOOKUP(E554,'M A C R O S'!R:R,'M A C R O S'!E:E,0)</f>
        <v>0</v>
      </c>
      <c r="B554" s="161" t="str">
        <f t="shared" si="8"/>
        <v>UH.VM.00019-10085</v>
      </c>
      <c r="C554" s="95">
        <f>SUM(A554:A554)</f>
        <v>0</v>
      </c>
      <c r="D554" s="95">
        <v>10085</v>
      </c>
      <c r="E554" s="95" t="s">
        <v>346</v>
      </c>
      <c r="F554" s="91"/>
      <c r="G554" s="91"/>
      <c r="H554" s="91"/>
      <c r="I554" s="91"/>
      <c r="J554" s="91"/>
      <c r="K554" s="91"/>
      <c r="L554" s="91"/>
      <c r="M554" s="91"/>
    </row>
    <row r="555" spans="1:13" ht="16" x14ac:dyDescent="0.2">
      <c r="A555" s="95">
        <f>_xlfn.XLOOKUP(E555,'M A C R O S'!R:R,'M A C R O S'!E:E,0)</f>
        <v>0</v>
      </c>
      <c r="B555" s="161" t="str">
        <f t="shared" si="8"/>
        <v>UH.VM.00020-10085</v>
      </c>
      <c r="C555" s="95">
        <f>SUM(A555:A555)</f>
        <v>0</v>
      </c>
      <c r="D555" s="95">
        <v>10085</v>
      </c>
      <c r="E555" s="95" t="s">
        <v>348</v>
      </c>
      <c r="F555" s="91"/>
      <c r="G555" s="91"/>
      <c r="H555" s="91"/>
      <c r="I555" s="91"/>
      <c r="J555" s="91"/>
      <c r="K555" s="91"/>
      <c r="L555" s="91"/>
      <c r="M555" s="91"/>
    </row>
    <row r="556" spans="1:13" ht="16" x14ac:dyDescent="0.2">
      <c r="A556" s="95">
        <f>_xlfn.XLOOKUP(E556,'M A C R O S'!R:R,'M A C R O S'!E:E,0)</f>
        <v>0</v>
      </c>
      <c r="B556" s="161" t="str">
        <f t="shared" si="8"/>
        <v>UH.VM.00114-10085</v>
      </c>
      <c r="C556" s="95">
        <f>SUM(A556:A556)</f>
        <v>0</v>
      </c>
      <c r="D556" s="95">
        <v>10085</v>
      </c>
      <c r="E556" s="141" t="s">
        <v>350</v>
      </c>
      <c r="F556" s="91"/>
      <c r="G556" s="91"/>
      <c r="H556" s="91"/>
      <c r="I556" s="91"/>
      <c r="J556" s="91"/>
      <c r="K556" s="91"/>
      <c r="L556" s="91"/>
      <c r="M556" s="91"/>
    </row>
    <row r="557" spans="1:13" ht="16" x14ac:dyDescent="0.2">
      <c r="A557" s="95">
        <f>_xlfn.XLOOKUP(E557,'M A C R O S'!R:R,'M A C R O S'!E:E,0)</f>
        <v>0</v>
      </c>
      <c r="B557" s="161" t="str">
        <f t="shared" si="8"/>
        <v>UH.VM.00115-10085</v>
      </c>
      <c r="C557" s="95">
        <f>SUM(A557:A557)</f>
        <v>0</v>
      </c>
      <c r="D557" s="95">
        <v>10085</v>
      </c>
      <c r="E557" s="140" t="s">
        <v>352</v>
      </c>
      <c r="F557" s="91"/>
      <c r="G557" s="91"/>
      <c r="H557" s="91"/>
      <c r="I557" s="91"/>
      <c r="J557" s="91"/>
      <c r="K557" s="91"/>
      <c r="L557" s="91"/>
      <c r="M557" s="91"/>
    </row>
    <row r="558" spans="1:13" ht="16" x14ac:dyDescent="0.2">
      <c r="A558" s="95">
        <f>_xlfn.XLOOKUP(E558,'M A C R O S'!R:R,'M A C R O S'!E:E,0)</f>
        <v>0</v>
      </c>
      <c r="B558" s="161" t="str">
        <f t="shared" si="8"/>
        <v>UH.VM.00116-10085</v>
      </c>
      <c r="C558" s="95">
        <f>SUM(A558:A558)</f>
        <v>0</v>
      </c>
      <c r="D558" s="95">
        <v>10085</v>
      </c>
      <c r="E558" s="141" t="s">
        <v>354</v>
      </c>
      <c r="F558" s="91"/>
      <c r="G558" s="91"/>
      <c r="H558" s="91"/>
      <c r="I558" s="91"/>
      <c r="J558" s="91"/>
      <c r="K558" s="91"/>
      <c r="L558" s="91"/>
      <c r="M558" s="91"/>
    </row>
    <row r="559" spans="1:13" ht="16" x14ac:dyDescent="0.2">
      <c r="A559" s="95">
        <f>_xlfn.XLOOKUP(E559,'M A C R O S'!R:R,'M A C R O S'!E:E,0)</f>
        <v>0</v>
      </c>
      <c r="B559" s="161" t="str">
        <f t="shared" si="8"/>
        <v>UH.VM.00117-10085</v>
      </c>
      <c r="C559" s="95">
        <f>SUM(A559:A559)</f>
        <v>0</v>
      </c>
      <c r="D559" s="95">
        <v>10085</v>
      </c>
      <c r="E559" s="140" t="s">
        <v>356</v>
      </c>
      <c r="F559" s="91"/>
      <c r="G559" s="91"/>
      <c r="H559" s="91"/>
      <c r="I559" s="91"/>
      <c r="J559" s="91"/>
      <c r="K559" s="91"/>
      <c r="L559" s="91"/>
      <c r="M559" s="91"/>
    </row>
    <row r="560" spans="1:13" ht="16" x14ac:dyDescent="0.2">
      <c r="A560" s="163">
        <f>_xlfn.XLOOKUP(E560,'M A C R O S'!R:R,'M A C R O S'!E:E,0)</f>
        <v>0</v>
      </c>
      <c r="B560" s="161" t="str">
        <f t="shared" si="8"/>
        <v>UH.VM.00006-10085</v>
      </c>
      <c r="C560" s="163">
        <f>SUM(A560:A560)</f>
        <v>0</v>
      </c>
      <c r="D560" s="163">
        <v>10085</v>
      </c>
      <c r="E560" s="163" t="s">
        <v>390</v>
      </c>
      <c r="F560" s="91"/>
      <c r="G560" s="91"/>
      <c r="H560" s="91"/>
      <c r="I560" s="91"/>
      <c r="J560" s="91"/>
      <c r="K560" s="91"/>
      <c r="L560" s="91"/>
      <c r="M560" s="91"/>
    </row>
    <row r="561" spans="1:13" ht="16" x14ac:dyDescent="0.2">
      <c r="A561" s="95">
        <f>_xlfn.XLOOKUP(E561,'M A C R O S'!R:R,'M A C R O S'!E:E,0)</f>
        <v>0</v>
      </c>
      <c r="B561" s="161" t="str">
        <f t="shared" si="8"/>
        <v>UH.VM.00007-10085</v>
      </c>
      <c r="C561" s="95">
        <f>SUM(A561:A561)</f>
        <v>0</v>
      </c>
      <c r="D561" s="95">
        <v>10085</v>
      </c>
      <c r="E561" s="95" t="s">
        <v>392</v>
      </c>
      <c r="F561" s="91"/>
      <c r="G561" s="91"/>
      <c r="H561" s="91"/>
      <c r="I561" s="91"/>
      <c r="J561" s="91"/>
      <c r="K561" s="91"/>
      <c r="L561" s="91"/>
      <c r="M561" s="91"/>
    </row>
    <row r="562" spans="1:13" ht="16" x14ac:dyDescent="0.2">
      <c r="A562" s="95">
        <f>_xlfn.XLOOKUP(E562,'M A C R O S'!R:R,'M A C R O S'!E:E,0)</f>
        <v>0</v>
      </c>
      <c r="B562" s="161" t="str">
        <f t="shared" si="8"/>
        <v>UH.VM.00008-10085</v>
      </c>
      <c r="C562" s="95">
        <f>SUM(A562:A562)</f>
        <v>0</v>
      </c>
      <c r="D562" s="95">
        <v>10085</v>
      </c>
      <c r="E562" s="95" t="s">
        <v>394</v>
      </c>
      <c r="F562" s="91"/>
      <c r="G562" s="91"/>
      <c r="H562" s="91"/>
      <c r="I562" s="91"/>
      <c r="J562" s="91"/>
      <c r="K562" s="91"/>
      <c r="L562" s="91"/>
      <c r="M562" s="91"/>
    </row>
    <row r="563" spans="1:13" ht="16" x14ac:dyDescent="0.2">
      <c r="A563" s="95">
        <f>_xlfn.XLOOKUP(E563,'M A C R O S'!R:R,'M A C R O S'!E:E,0)</f>
        <v>0</v>
      </c>
      <c r="B563" s="161" t="str">
        <f t="shared" si="8"/>
        <v>UH.VM.00009-10085</v>
      </c>
      <c r="C563" s="95">
        <f>SUM(A563:A563)</f>
        <v>0</v>
      </c>
      <c r="D563" s="95">
        <v>10085</v>
      </c>
      <c r="E563" s="95" t="s">
        <v>396</v>
      </c>
      <c r="F563" s="91"/>
      <c r="G563" s="91"/>
      <c r="H563" s="91"/>
      <c r="I563" s="91"/>
      <c r="J563" s="91"/>
      <c r="K563" s="91"/>
      <c r="L563" s="91"/>
      <c r="M563" s="91"/>
    </row>
    <row r="564" spans="1:13" ht="16" x14ac:dyDescent="0.2">
      <c r="A564" s="95">
        <f>_xlfn.XLOOKUP(E564,'M A C R O S'!R:R,'M A C R O S'!E:E,0)</f>
        <v>0</v>
      </c>
      <c r="B564" s="161" t="str">
        <f t="shared" si="8"/>
        <v>UH.VM.00010-10085</v>
      </c>
      <c r="C564" s="95">
        <f>SUM(A564:A564)</f>
        <v>0</v>
      </c>
      <c r="D564" s="95">
        <v>10085</v>
      </c>
      <c r="E564" s="95" t="s">
        <v>398</v>
      </c>
      <c r="F564" s="91"/>
      <c r="G564" s="91"/>
      <c r="H564" s="91"/>
      <c r="I564" s="91"/>
      <c r="J564" s="91"/>
      <c r="K564" s="91"/>
      <c r="L564" s="91"/>
      <c r="M564" s="91"/>
    </row>
    <row r="565" spans="1:13" ht="16" x14ac:dyDescent="0.2">
      <c r="A565" s="95">
        <f>_xlfn.XLOOKUP(E565,'M A C R O S'!R:R,'M A C R O S'!E:E,0)</f>
        <v>0</v>
      </c>
      <c r="B565" s="161" t="str">
        <f t="shared" si="8"/>
        <v>UH.VM.00021-10085</v>
      </c>
      <c r="C565" s="95">
        <f>SUM(A565:A565)</f>
        <v>0</v>
      </c>
      <c r="D565" s="95">
        <v>10085</v>
      </c>
      <c r="E565" s="95" t="s">
        <v>400</v>
      </c>
      <c r="F565" s="91"/>
      <c r="G565" s="91"/>
      <c r="H565" s="91"/>
      <c r="I565" s="91"/>
      <c r="J565" s="91"/>
      <c r="K565" s="91"/>
      <c r="L565" s="91"/>
      <c r="M565" s="91"/>
    </row>
    <row r="566" spans="1:13" ht="16" x14ac:dyDescent="0.2">
      <c r="A566" s="95">
        <f>_xlfn.XLOOKUP(E566,'M A C R O S'!R:R,'M A C R O S'!E:E,0)</f>
        <v>0</v>
      </c>
      <c r="B566" s="161" t="str">
        <f t="shared" si="8"/>
        <v>UH.VM.00022-10085</v>
      </c>
      <c r="C566" s="95">
        <f>SUM(A566:A566)</f>
        <v>0</v>
      </c>
      <c r="D566" s="95">
        <v>10085</v>
      </c>
      <c r="E566" s="95" t="s">
        <v>402</v>
      </c>
      <c r="F566" s="91"/>
      <c r="G566" s="91"/>
      <c r="H566" s="91"/>
      <c r="I566" s="91"/>
      <c r="J566" s="91"/>
      <c r="K566" s="91"/>
      <c r="L566" s="91"/>
      <c r="M566" s="91"/>
    </row>
    <row r="567" spans="1:13" ht="16" x14ac:dyDescent="0.2">
      <c r="A567" s="95">
        <f>_xlfn.XLOOKUP(E567,'M A C R O S'!R:R,'M A C R O S'!E:E,0)</f>
        <v>0</v>
      </c>
      <c r="B567" s="161" t="str">
        <f t="shared" si="8"/>
        <v>UH.VM.00023-10085</v>
      </c>
      <c r="C567" s="95">
        <f>SUM(A567:A567)</f>
        <v>0</v>
      </c>
      <c r="D567" s="95">
        <v>10085</v>
      </c>
      <c r="E567" s="95" t="s">
        <v>404</v>
      </c>
      <c r="F567" s="91"/>
      <c r="G567" s="91"/>
      <c r="H567" s="91"/>
      <c r="I567" s="91"/>
      <c r="J567" s="91"/>
      <c r="K567" s="91"/>
      <c r="L567" s="91"/>
      <c r="M567" s="91"/>
    </row>
    <row r="568" spans="1:13" ht="16" x14ac:dyDescent="0.2">
      <c r="A568" s="95">
        <f>_xlfn.XLOOKUP(E568,'M A C R O S'!R:R,'M A C R O S'!E:E,0)</f>
        <v>0</v>
      </c>
      <c r="B568" s="161" t="str">
        <f t="shared" si="8"/>
        <v>UH.VM.00024-10085</v>
      </c>
      <c r="C568" s="95">
        <f>SUM(A568:A568)</f>
        <v>0</v>
      </c>
      <c r="D568" s="95">
        <v>10085</v>
      </c>
      <c r="E568" s="95" t="s">
        <v>406</v>
      </c>
      <c r="F568" s="91"/>
      <c r="G568" s="91"/>
      <c r="H568" s="91"/>
      <c r="I568" s="91"/>
      <c r="J568" s="91"/>
      <c r="K568" s="91"/>
      <c r="L568" s="91"/>
      <c r="M568" s="91"/>
    </row>
    <row r="569" spans="1:13" ht="16" x14ac:dyDescent="0.2">
      <c r="A569" s="95">
        <f>_xlfn.XLOOKUP(E569,'M A C R O S'!R:R,'M A C R O S'!E:E,0)</f>
        <v>0</v>
      </c>
      <c r="B569" s="161" t="str">
        <f t="shared" si="8"/>
        <v>UH.VM.00025-10085</v>
      </c>
      <c r="C569" s="95">
        <f>SUM(A569:A569)</f>
        <v>0</v>
      </c>
      <c r="D569" s="95">
        <v>10085</v>
      </c>
      <c r="E569" s="95" t="s">
        <v>408</v>
      </c>
      <c r="F569" s="91"/>
      <c r="G569" s="91"/>
      <c r="H569" s="91"/>
      <c r="I569" s="91"/>
      <c r="J569" s="91"/>
      <c r="K569" s="91"/>
      <c r="L569" s="91"/>
      <c r="M569" s="91"/>
    </row>
    <row r="570" spans="1:13" ht="16" x14ac:dyDescent="0.2">
      <c r="A570" s="95">
        <f>_xlfn.XLOOKUP(E570,'M A C R O S'!R:R,'M A C R O S'!E:E,0)</f>
        <v>0</v>
      </c>
      <c r="B570" s="161" t="str">
        <f t="shared" si="8"/>
        <v>UH.VM.00026-10085</v>
      </c>
      <c r="C570" s="95">
        <f>SUM(A570:A570)</f>
        <v>0</v>
      </c>
      <c r="D570" s="95">
        <v>10085</v>
      </c>
      <c r="E570" s="95" t="s">
        <v>410</v>
      </c>
      <c r="F570" s="91"/>
      <c r="G570" s="91"/>
      <c r="H570" s="91"/>
      <c r="I570" s="91"/>
      <c r="J570" s="91"/>
      <c r="K570" s="91"/>
      <c r="L570" s="91"/>
      <c r="M570" s="91"/>
    </row>
    <row r="571" spans="1:13" ht="16" x14ac:dyDescent="0.2">
      <c r="A571" s="95">
        <f>_xlfn.XLOOKUP(E571,'M A C R O S'!R:R,'M A C R O S'!E:E,0)</f>
        <v>0</v>
      </c>
      <c r="B571" s="161" t="str">
        <f t="shared" si="8"/>
        <v>UH.VM.00027-10085</v>
      </c>
      <c r="C571" s="95">
        <f>SUM(A571:A571)</f>
        <v>0</v>
      </c>
      <c r="D571" s="95">
        <v>10085</v>
      </c>
      <c r="E571" s="95" t="s">
        <v>412</v>
      </c>
      <c r="F571" s="91"/>
      <c r="G571" s="91"/>
      <c r="H571" s="91"/>
      <c r="I571" s="91"/>
      <c r="J571" s="91"/>
      <c r="K571" s="91"/>
      <c r="L571" s="91"/>
      <c r="M571" s="91"/>
    </row>
    <row r="572" spans="1:13" ht="16" x14ac:dyDescent="0.2">
      <c r="A572" s="95">
        <f>_xlfn.XLOOKUP(E572,'M A C R O S'!R:R,'M A C R O S'!E:E,0)</f>
        <v>0</v>
      </c>
      <c r="B572" s="161" t="str">
        <f t="shared" si="8"/>
        <v>UH.VM.00028-10085</v>
      </c>
      <c r="C572" s="95">
        <f>SUM(A572:A572)</f>
        <v>0</v>
      </c>
      <c r="D572" s="95">
        <v>10085</v>
      </c>
      <c r="E572" s="95" t="s">
        <v>414</v>
      </c>
      <c r="F572" s="91"/>
      <c r="G572" s="91"/>
      <c r="H572" s="91"/>
      <c r="I572" s="91"/>
      <c r="J572" s="91"/>
      <c r="K572" s="91"/>
      <c r="L572" s="91"/>
      <c r="M572" s="91"/>
    </row>
    <row r="573" spans="1:13" ht="16" x14ac:dyDescent="0.2">
      <c r="A573" s="95">
        <f>_xlfn.XLOOKUP(E573,'M A C R O S'!R:R,'M A C R O S'!E:E,0)</f>
        <v>0</v>
      </c>
      <c r="B573" s="161" t="str">
        <f t="shared" si="8"/>
        <v>UH.VM.00029-10085</v>
      </c>
      <c r="C573" s="95">
        <f>SUM(A573:A573)</f>
        <v>0</v>
      </c>
      <c r="D573" s="95">
        <v>10085</v>
      </c>
      <c r="E573" s="95" t="s">
        <v>416</v>
      </c>
      <c r="F573" s="91"/>
      <c r="G573" s="91"/>
      <c r="H573" s="91"/>
      <c r="I573" s="91"/>
      <c r="J573" s="91"/>
      <c r="K573" s="91"/>
      <c r="L573" s="91"/>
      <c r="M573" s="91"/>
    </row>
    <row r="574" spans="1:13" ht="16" x14ac:dyDescent="0.2">
      <c r="A574" s="95">
        <f>_xlfn.XLOOKUP(E574,'M A C R O S'!R:R,'M A C R O S'!E:E,0)</f>
        <v>0</v>
      </c>
      <c r="B574" s="161" t="str">
        <f t="shared" si="8"/>
        <v>UH.VM.00030-10085</v>
      </c>
      <c r="C574" s="95">
        <f>SUM(A574:A574)</f>
        <v>0</v>
      </c>
      <c r="D574" s="95">
        <v>10085</v>
      </c>
      <c r="E574" s="95" t="s">
        <v>418</v>
      </c>
      <c r="F574" s="91"/>
      <c r="G574" s="91"/>
      <c r="H574" s="91"/>
      <c r="I574" s="91"/>
      <c r="J574" s="91"/>
      <c r="K574" s="91"/>
      <c r="L574" s="91"/>
      <c r="M574" s="91"/>
    </row>
    <row r="575" spans="1:13" ht="16" x14ac:dyDescent="0.2">
      <c r="A575" s="161">
        <f>_xlfn.XLOOKUP(E575,'M A C R O S'!R:R,'M A C R O S'!F:F,0)</f>
        <v>0</v>
      </c>
      <c r="B575" s="161" t="str">
        <f t="shared" si="8"/>
        <v>UH.VM.00046-10086</v>
      </c>
      <c r="C575" s="161">
        <f>SUM(A575:A575)</f>
        <v>0</v>
      </c>
      <c r="D575" s="161">
        <v>10086</v>
      </c>
      <c r="E575" s="161" t="s">
        <v>259</v>
      </c>
      <c r="F575" s="91" t="e">
        <f>_xlfn.XLOOKUP(#REF!,'F U L L   S E T S  (-10%)'!T:T,'F U L L   S E T S  (-10%)'!G:G,0)</f>
        <v>#REF!</v>
      </c>
      <c r="G575" s="90" t="s">
        <v>95</v>
      </c>
      <c r="H575" s="91">
        <f>_xlfn.XLOOKUP(G575,'F U L L   S E T S  (-10%)'!T:T,'F U L L   S E T S  (-10%)'!G:G,0)+_xlfn.XLOOKUP(G575,'M A C R O S'!R:R,'M A C R O S'!F:F,0)</f>
        <v>0</v>
      </c>
      <c r="I575" s="91"/>
      <c r="J575" s="91"/>
      <c r="K575" s="91"/>
      <c r="L575" s="91"/>
      <c r="M575" s="91"/>
    </row>
    <row r="576" spans="1:13" ht="16" x14ac:dyDescent="0.2">
      <c r="A576" s="95">
        <f>_xlfn.XLOOKUP(E576,'M A C R O S'!R:R,'M A C R O S'!F:F,0)</f>
        <v>0</v>
      </c>
      <c r="B576" s="161" t="str">
        <f t="shared" si="8"/>
        <v>UH.VM.00047-10086</v>
      </c>
      <c r="C576" s="95">
        <f>SUM(A576:A576)</f>
        <v>0</v>
      </c>
      <c r="D576" s="95">
        <v>10086</v>
      </c>
      <c r="E576" s="95" t="s">
        <v>261</v>
      </c>
      <c r="F576" s="91" t="e">
        <f>_xlfn.XLOOKUP(#REF!,'F U L L   S E T S  (-10%)'!T:T,'F U L L   S E T S  (-10%)'!G:G,0)</f>
        <v>#REF!</v>
      </c>
      <c r="G576" s="90" t="s">
        <v>95</v>
      </c>
      <c r="H576" s="91">
        <f>_xlfn.XLOOKUP(G576,'F U L L   S E T S  (-10%)'!T:T,'F U L L   S E T S  (-10%)'!G:G,0)+_xlfn.XLOOKUP(G576,'M A C R O S'!R:R,'M A C R O S'!F:F,0)</f>
        <v>0</v>
      </c>
      <c r="I576" s="91"/>
      <c r="J576" s="91"/>
      <c r="K576" s="91"/>
      <c r="L576" s="91"/>
      <c r="M576" s="91"/>
    </row>
    <row r="577" spans="1:13" ht="16" x14ac:dyDescent="0.2">
      <c r="A577" s="95">
        <f>_xlfn.XLOOKUP(E577,'M A C R O S'!R:R,'M A C R O S'!F:F,0)</f>
        <v>0</v>
      </c>
      <c r="B577" s="161" t="str">
        <f t="shared" si="8"/>
        <v>UH.VM.00048-10086</v>
      </c>
      <c r="C577" s="95">
        <f>SUM(A577:A577)</f>
        <v>0</v>
      </c>
      <c r="D577" s="95">
        <v>10086</v>
      </c>
      <c r="E577" s="95" t="s">
        <v>263</v>
      </c>
      <c r="F577" s="91" t="e">
        <f>_xlfn.XLOOKUP(#REF!,'F U L L   S E T S  (-10%)'!T:T,'F U L L   S E T S  (-10%)'!G:G,0)</f>
        <v>#REF!</v>
      </c>
      <c r="G577" s="90" t="s">
        <v>95</v>
      </c>
      <c r="H577" s="91">
        <f>_xlfn.XLOOKUP(G577,'F U L L   S E T S  (-10%)'!T:T,'F U L L   S E T S  (-10%)'!G:G,0)+_xlfn.XLOOKUP(G577,'M A C R O S'!R:R,'M A C R O S'!F:F,0)</f>
        <v>0</v>
      </c>
      <c r="I577" s="91"/>
      <c r="J577" s="91"/>
      <c r="K577" s="91"/>
      <c r="L577" s="91"/>
      <c r="M577" s="91"/>
    </row>
    <row r="578" spans="1:13" ht="16" x14ac:dyDescent="0.2">
      <c r="A578" s="95">
        <f>_xlfn.XLOOKUP(E578,'M A C R O S'!R:R,'M A C R O S'!F:F,0)</f>
        <v>0</v>
      </c>
      <c r="B578" s="161" t="str">
        <f t="shared" si="8"/>
        <v>UH.VM.00049-10086</v>
      </c>
      <c r="C578" s="95">
        <f>SUM(A578:A578)</f>
        <v>0</v>
      </c>
      <c r="D578" s="95">
        <v>10086</v>
      </c>
      <c r="E578" s="95" t="s">
        <v>265</v>
      </c>
      <c r="F578" s="91" t="e">
        <f>_xlfn.XLOOKUP(#REF!,'F U L L   S E T S  (-10%)'!T:T,'F U L L   S E T S  (-10%)'!G:G,0)</f>
        <v>#REF!</v>
      </c>
      <c r="G578" s="90" t="s">
        <v>95</v>
      </c>
      <c r="H578" s="91">
        <f>_xlfn.XLOOKUP(G578,'F U L L   S E T S  (-10%)'!T:T,'F U L L   S E T S  (-10%)'!G:G,0)+_xlfn.XLOOKUP(G578,'M A C R O S'!R:R,'M A C R O S'!F:F,0)</f>
        <v>0</v>
      </c>
      <c r="I578" s="91"/>
      <c r="J578" s="91"/>
      <c r="K578" s="91"/>
      <c r="L578" s="91"/>
      <c r="M578" s="91"/>
    </row>
    <row r="579" spans="1:13" ht="16" x14ac:dyDescent="0.2">
      <c r="A579" s="95">
        <f>_xlfn.XLOOKUP(E579,'M A C R O S'!R:R,'M A C R O S'!F:F,0)</f>
        <v>0</v>
      </c>
      <c r="B579" s="161" t="str">
        <f t="shared" ref="B579:B642" si="9">E579&amp;"-"&amp;D579</f>
        <v>UH.VM.00050-10086</v>
      </c>
      <c r="C579" s="95">
        <f>SUM(A579:A579)</f>
        <v>0</v>
      </c>
      <c r="D579" s="95">
        <v>10086</v>
      </c>
      <c r="E579" s="95" t="s">
        <v>267</v>
      </c>
      <c r="F579" s="91" t="e">
        <f>_xlfn.XLOOKUP(#REF!,'F U L L   S E T S  (-10%)'!T:T,'F U L L   S E T S  (-10%)'!G:G,0)</f>
        <v>#REF!</v>
      </c>
      <c r="G579" s="90" t="s">
        <v>95</v>
      </c>
      <c r="H579" s="91">
        <f>_xlfn.XLOOKUP(G579,'F U L L   S E T S  (-10%)'!T:T,'F U L L   S E T S  (-10%)'!G:G,0)+_xlfn.XLOOKUP(G579,'M A C R O S'!R:R,'M A C R O S'!F:F,0)</f>
        <v>0</v>
      </c>
      <c r="I579" s="91"/>
      <c r="J579" s="91"/>
      <c r="K579" s="91"/>
      <c r="L579" s="91"/>
      <c r="M579" s="91"/>
    </row>
    <row r="580" spans="1:13" ht="16" x14ac:dyDescent="0.2">
      <c r="A580" s="95">
        <f>_xlfn.XLOOKUP(E580,'M A C R O S'!R:R,'M A C R O S'!F:F,0)</f>
        <v>0</v>
      </c>
      <c r="B580" s="161" t="str">
        <f t="shared" si="9"/>
        <v>UH.VM.00051-10086</v>
      </c>
      <c r="C580" s="95">
        <f>SUM(A580:A580)</f>
        <v>0</v>
      </c>
      <c r="D580" s="95">
        <v>10086</v>
      </c>
      <c r="E580" s="95" t="s">
        <v>269</v>
      </c>
      <c r="F580" s="91" t="e">
        <f>_xlfn.XLOOKUP(#REF!,'F U L L   S E T S  (-10%)'!T:T,'F U L L   S E T S  (-10%)'!G:G,0)</f>
        <v>#REF!</v>
      </c>
      <c r="G580" s="90" t="s">
        <v>95</v>
      </c>
      <c r="H580" s="91">
        <f>_xlfn.XLOOKUP(G580,'F U L L   S E T S  (-10%)'!T:T,'F U L L   S E T S  (-10%)'!G:G,0)+_xlfn.XLOOKUP(G580,'M A C R O S'!R:R,'M A C R O S'!F:F,0)</f>
        <v>0</v>
      </c>
      <c r="I580" s="91"/>
      <c r="J580" s="91"/>
      <c r="K580" s="91"/>
      <c r="L580" s="91"/>
      <c r="M580" s="91"/>
    </row>
    <row r="581" spans="1:13" ht="16" x14ac:dyDescent="0.2">
      <c r="A581" s="95">
        <f>_xlfn.XLOOKUP(E581,'M A C R O S'!R:R,'M A C R O S'!F:F,0)</f>
        <v>0</v>
      </c>
      <c r="B581" s="161" t="str">
        <f t="shared" si="9"/>
        <v>UH.VM.00105-10086</v>
      </c>
      <c r="C581" s="95">
        <f>SUM(A581:A581)</f>
        <v>0</v>
      </c>
      <c r="D581" s="95">
        <v>10086</v>
      </c>
      <c r="E581" s="40" t="s">
        <v>271</v>
      </c>
      <c r="F581" s="91" t="e">
        <f>_xlfn.XLOOKUP(#REF!,'F U L L   S E T S  (-10%)'!T:T,'F U L L   S E T S  (-10%)'!G:G,0)</f>
        <v>#REF!</v>
      </c>
      <c r="G581" s="90" t="s">
        <v>95</v>
      </c>
      <c r="H581" s="91">
        <f>_xlfn.XLOOKUP(G581,'F U L L   S E T S  (-10%)'!T:T,'F U L L   S E T S  (-10%)'!G:G,0)+_xlfn.XLOOKUP(G581,'M A C R O S'!R:R,'M A C R O S'!F:F,0)</f>
        <v>0</v>
      </c>
      <c r="I581" s="91"/>
      <c r="J581" s="91"/>
      <c r="K581" s="91"/>
      <c r="L581" s="91"/>
      <c r="M581" s="91"/>
    </row>
    <row r="582" spans="1:13" ht="16" x14ac:dyDescent="0.2">
      <c r="A582" s="95">
        <f>_xlfn.XLOOKUP(E582,'M A C R O S'!R:R,'M A C R O S'!F:F,0)</f>
        <v>0</v>
      </c>
      <c r="B582" s="161" t="str">
        <f t="shared" si="9"/>
        <v>UH.VM.00106-10086</v>
      </c>
      <c r="C582" s="95">
        <f>SUM(A582:A582)</f>
        <v>0</v>
      </c>
      <c r="D582" s="95">
        <v>10086</v>
      </c>
      <c r="E582" s="40" t="s">
        <v>273</v>
      </c>
      <c r="F582" s="91" t="e">
        <f>_xlfn.XLOOKUP(#REF!,'F U L L   S E T S  (-10%)'!T:T,'F U L L   S E T S  (-10%)'!G:G,0)</f>
        <v>#REF!</v>
      </c>
      <c r="G582" s="90" t="s">
        <v>95</v>
      </c>
      <c r="H582" s="91">
        <f>_xlfn.XLOOKUP(G582,'F U L L   S E T S  (-10%)'!T:T,'F U L L   S E T S  (-10%)'!G:G,0)+_xlfn.XLOOKUP(G582,'M A C R O S'!R:R,'M A C R O S'!F:F,0)</f>
        <v>0</v>
      </c>
      <c r="I582" s="91"/>
      <c r="J582" s="91"/>
      <c r="K582" s="91"/>
      <c r="L582" s="91"/>
      <c r="M582" s="91"/>
    </row>
    <row r="583" spans="1:13" ht="16" x14ac:dyDescent="0.2">
      <c r="A583" s="95">
        <f>_xlfn.XLOOKUP(E583,'M A C R O S'!R:R,'M A C R O S'!F:F,0)</f>
        <v>0</v>
      </c>
      <c r="B583" s="161" t="str">
        <f t="shared" si="9"/>
        <v>UH.VM.00107-10086</v>
      </c>
      <c r="C583" s="95">
        <f>SUM(A583:A583)</f>
        <v>0</v>
      </c>
      <c r="D583" s="95">
        <v>10086</v>
      </c>
      <c r="E583" s="40" t="s">
        <v>275</v>
      </c>
      <c r="F583" s="91" t="e">
        <f>_xlfn.XLOOKUP(#REF!,'F U L L   S E T S  (-10%)'!T:T,'F U L L   S E T S  (-10%)'!G:G,0)</f>
        <v>#REF!</v>
      </c>
      <c r="G583" s="90" t="s">
        <v>95</v>
      </c>
      <c r="H583" s="91">
        <f>_xlfn.XLOOKUP(G583,'F U L L   S E T S  (-10%)'!T:T,'F U L L   S E T S  (-10%)'!G:G,0)+_xlfn.XLOOKUP(G583,'M A C R O S'!R:R,'M A C R O S'!F:F,0)</f>
        <v>0</v>
      </c>
      <c r="I583" s="91"/>
      <c r="J583" s="91"/>
      <c r="K583" s="91"/>
      <c r="L583" s="91"/>
      <c r="M583" s="91"/>
    </row>
    <row r="584" spans="1:13" ht="16" x14ac:dyDescent="0.2">
      <c r="A584" s="95">
        <f>_xlfn.XLOOKUP(E584,'M A C R O S'!R:R,'M A C R O S'!F:F,0)</f>
        <v>0</v>
      </c>
      <c r="B584" s="161" t="str">
        <f t="shared" si="9"/>
        <v>UH.VM.00108-10086</v>
      </c>
      <c r="C584" s="95">
        <f>SUM(A584:A584)</f>
        <v>0</v>
      </c>
      <c r="D584" s="95">
        <v>10086</v>
      </c>
      <c r="E584" s="40" t="s">
        <v>277</v>
      </c>
      <c r="F584" s="91" t="e">
        <f>_xlfn.XLOOKUP(#REF!,'F U L L   S E T S  (-10%)'!T:T,'F U L L   S E T S  (-10%)'!G:G,0)</f>
        <v>#REF!</v>
      </c>
      <c r="G584" s="90" t="s">
        <v>95</v>
      </c>
      <c r="H584" s="91">
        <f>_xlfn.XLOOKUP(G584,'F U L L   S E T S  (-10%)'!T:T,'F U L L   S E T S  (-10%)'!G:G,0)+_xlfn.XLOOKUP(G584,'M A C R O S'!R:R,'M A C R O S'!F:F,0)</f>
        <v>0</v>
      </c>
      <c r="I584" s="91"/>
      <c r="J584" s="91"/>
      <c r="K584" s="91"/>
      <c r="L584" s="91"/>
      <c r="M584" s="91"/>
    </row>
    <row r="585" spans="1:13" ht="16" x14ac:dyDescent="0.2">
      <c r="A585" s="95">
        <f>_xlfn.XLOOKUP(E585,'M A C R O S'!R:R,'M A C R O S'!F:F,0)</f>
        <v>0</v>
      </c>
      <c r="B585" s="161" t="str">
        <f t="shared" si="9"/>
        <v>UH.VM.00109-10086</v>
      </c>
      <c r="C585" s="95">
        <f>SUM(A585:A585)</f>
        <v>0</v>
      </c>
      <c r="D585" s="95">
        <v>10086</v>
      </c>
      <c r="E585" s="40" t="s">
        <v>279</v>
      </c>
      <c r="F585" s="91" t="e">
        <f>_xlfn.XLOOKUP(#REF!,'F U L L   S E T S  (-10%)'!T:T,'F U L L   S E T S  (-10%)'!G:G,0)</f>
        <v>#REF!</v>
      </c>
      <c r="G585" s="90" t="s">
        <v>95</v>
      </c>
      <c r="H585" s="91">
        <f>_xlfn.XLOOKUP(G585,'F U L L   S E T S  (-10%)'!T:T,'F U L L   S E T S  (-10%)'!G:G,0)+_xlfn.XLOOKUP(G585,'M A C R O S'!R:R,'M A C R O S'!F:F,0)</f>
        <v>0</v>
      </c>
      <c r="I585" s="91"/>
      <c r="J585" s="91"/>
      <c r="K585" s="91"/>
      <c r="L585" s="91"/>
      <c r="M585" s="91"/>
    </row>
    <row r="586" spans="1:13" ht="16" x14ac:dyDescent="0.2">
      <c r="A586" s="95">
        <f>_xlfn.XLOOKUP(E586,'M A C R O S'!R:R,'M A C R O S'!F:F,0)</f>
        <v>0</v>
      </c>
      <c r="B586" s="161" t="str">
        <f t="shared" si="9"/>
        <v>UH.VM.00110-10086</v>
      </c>
      <c r="C586" s="95">
        <f>SUM(A586:A586)</f>
        <v>0</v>
      </c>
      <c r="D586" s="95">
        <v>10086</v>
      </c>
      <c r="E586" s="40" t="s">
        <v>281</v>
      </c>
      <c r="F586" s="91" t="e">
        <f>_xlfn.XLOOKUP(#REF!,'F U L L   S E T S  (-10%)'!T:T,'F U L L   S E T S  (-10%)'!G:G,0)</f>
        <v>#REF!</v>
      </c>
      <c r="G586" s="90" t="s">
        <v>95</v>
      </c>
      <c r="H586" s="91">
        <f>_xlfn.XLOOKUP(G586,'F U L L   S E T S  (-10%)'!T:T,'F U L L   S E T S  (-10%)'!G:G,0)+_xlfn.XLOOKUP(G586,'M A C R O S'!R:R,'M A C R O S'!F:F,0)</f>
        <v>0</v>
      </c>
      <c r="I586" s="91"/>
      <c r="J586" s="91"/>
      <c r="K586" s="91"/>
      <c r="L586" s="91"/>
      <c r="M586" s="91"/>
    </row>
    <row r="587" spans="1:13" ht="16" x14ac:dyDescent="0.2">
      <c r="A587" s="95">
        <f>_xlfn.XLOOKUP(E587,'M A C R O S'!R:R,'M A C R O S'!F:F,0)</f>
        <v>0</v>
      </c>
      <c r="B587" s="161" t="str">
        <f t="shared" si="9"/>
        <v>UH.VM.00111-10086</v>
      </c>
      <c r="C587" s="95">
        <f>SUM(A587:A587)</f>
        <v>0</v>
      </c>
      <c r="D587" s="95">
        <v>10086</v>
      </c>
      <c r="E587" s="40" t="s">
        <v>283</v>
      </c>
      <c r="F587" s="91" t="e">
        <f>_xlfn.XLOOKUP(#REF!,'F U L L   S E T S  (-10%)'!T:T,'F U L L   S E T S  (-10%)'!G:G,0)</f>
        <v>#REF!</v>
      </c>
      <c r="G587" s="90" t="s">
        <v>95</v>
      </c>
      <c r="H587" s="91">
        <f>_xlfn.XLOOKUP(G587,'F U L L   S E T S  (-10%)'!T:T,'F U L L   S E T S  (-10%)'!G:G,0)+_xlfn.XLOOKUP(G587,'M A C R O S'!R:R,'M A C R O S'!F:F,0)</f>
        <v>0</v>
      </c>
      <c r="I587" s="91"/>
      <c r="J587" s="91"/>
      <c r="K587" s="91"/>
      <c r="L587" s="91"/>
      <c r="M587" s="91"/>
    </row>
    <row r="588" spans="1:13" ht="16" x14ac:dyDescent="0.2">
      <c r="A588" s="95">
        <f>_xlfn.XLOOKUP(E588,'M A C R O S'!R:R,'M A C R O S'!F:F,0)</f>
        <v>0</v>
      </c>
      <c r="B588" s="161" t="str">
        <f t="shared" si="9"/>
        <v>UH.VM.00112-10086</v>
      </c>
      <c r="C588" s="95">
        <f>SUM(A588:A588)</f>
        <v>0</v>
      </c>
      <c r="D588" s="95">
        <v>10086</v>
      </c>
      <c r="E588" s="40" t="s">
        <v>285</v>
      </c>
      <c r="F588" s="91" t="e">
        <f>_xlfn.XLOOKUP(#REF!,'F U L L   S E T S  (-10%)'!T:T,'F U L L   S E T S  (-10%)'!G:G,0)</f>
        <v>#REF!</v>
      </c>
      <c r="G588" s="90" t="s">
        <v>95</v>
      </c>
      <c r="H588" s="91">
        <f>_xlfn.XLOOKUP(G588,'F U L L   S E T S  (-10%)'!T:T,'F U L L   S E T S  (-10%)'!G:G,0)+_xlfn.XLOOKUP(G588,'M A C R O S'!R:R,'M A C R O S'!F:F,0)</f>
        <v>0</v>
      </c>
      <c r="I588" s="91"/>
      <c r="J588" s="91"/>
      <c r="K588" s="91"/>
      <c r="L588" s="91"/>
      <c r="M588" s="91"/>
    </row>
    <row r="589" spans="1:13" ht="16" x14ac:dyDescent="0.2">
      <c r="A589" s="95">
        <f>_xlfn.XLOOKUP(E589,'M A C R O S'!R:R,'M A C R O S'!F:F,0)</f>
        <v>0</v>
      </c>
      <c r="B589" s="161" t="str">
        <f t="shared" si="9"/>
        <v>UH.VM.00113-10086</v>
      </c>
      <c r="C589" s="95">
        <f>SUM(A589:A589)</f>
        <v>0</v>
      </c>
      <c r="D589" s="95">
        <v>10086</v>
      </c>
      <c r="E589" s="40" t="s">
        <v>287</v>
      </c>
      <c r="F589" s="91" t="e">
        <f>_xlfn.XLOOKUP(#REF!,'F U L L   S E T S  (-10%)'!T:T,'F U L L   S E T S  (-10%)'!G:G,0)</f>
        <v>#REF!</v>
      </c>
      <c r="G589" s="90" t="s">
        <v>95</v>
      </c>
      <c r="H589" s="91">
        <f>_xlfn.XLOOKUP(G589,'F U L L   S E T S  (-10%)'!T:T,'F U L L   S E T S  (-10%)'!G:G,0)+_xlfn.XLOOKUP(G589,'M A C R O S'!R:R,'M A C R O S'!F:F,0)</f>
        <v>0</v>
      </c>
      <c r="I589" s="91"/>
      <c r="J589" s="91"/>
      <c r="K589" s="91"/>
      <c r="L589" s="91"/>
      <c r="M589" s="91"/>
    </row>
    <row r="590" spans="1:13" ht="16" x14ac:dyDescent="0.2">
      <c r="A590" s="163">
        <f>_xlfn.XLOOKUP(E590,'M A C R O S'!R:R,'M A C R O S'!F:F,0)</f>
        <v>0</v>
      </c>
      <c r="B590" s="161" t="str">
        <f t="shared" si="9"/>
        <v>UH.VM.00016-10086</v>
      </c>
      <c r="C590" s="163">
        <f>SUM(A590:A590)</f>
        <v>0</v>
      </c>
      <c r="D590" s="163">
        <v>10086</v>
      </c>
      <c r="E590" s="163" t="s">
        <v>340</v>
      </c>
      <c r="F590" s="91"/>
      <c r="G590" s="91"/>
      <c r="H590" s="91"/>
      <c r="I590" s="91"/>
      <c r="J590" s="91"/>
      <c r="K590" s="91"/>
      <c r="L590" s="91"/>
      <c r="M590" s="91"/>
    </row>
    <row r="591" spans="1:13" ht="16" x14ac:dyDescent="0.2">
      <c r="A591" s="95">
        <f>_xlfn.XLOOKUP(E591,'M A C R O S'!R:R,'M A C R O S'!F:F,0)</f>
        <v>0</v>
      </c>
      <c r="B591" s="161" t="str">
        <f t="shared" si="9"/>
        <v>UH.VM.00017-10086</v>
      </c>
      <c r="C591" s="95">
        <f>SUM(A591:A591)</f>
        <v>0</v>
      </c>
      <c r="D591" s="95">
        <v>10086</v>
      </c>
      <c r="E591" s="95" t="s">
        <v>342</v>
      </c>
      <c r="F591" s="91"/>
      <c r="G591" s="91"/>
      <c r="H591" s="91"/>
      <c r="I591" s="91"/>
      <c r="J591" s="91"/>
      <c r="K591" s="91"/>
      <c r="L591" s="91"/>
      <c r="M591" s="91"/>
    </row>
    <row r="592" spans="1:13" ht="16" x14ac:dyDescent="0.2">
      <c r="A592" s="95">
        <f>_xlfn.XLOOKUP(E592,'M A C R O S'!R:R,'M A C R O S'!F:F,0)</f>
        <v>0</v>
      </c>
      <c r="B592" s="161" t="str">
        <f t="shared" si="9"/>
        <v>UH.VM.00018-10086</v>
      </c>
      <c r="C592" s="95">
        <f>SUM(A592:A592)</f>
        <v>0</v>
      </c>
      <c r="D592" s="95">
        <v>10086</v>
      </c>
      <c r="E592" s="95" t="s">
        <v>344</v>
      </c>
      <c r="F592" s="91"/>
      <c r="G592" s="91"/>
      <c r="H592" s="91"/>
      <c r="I592" s="91"/>
      <c r="J592" s="91"/>
      <c r="K592" s="91"/>
      <c r="L592" s="91"/>
      <c r="M592" s="91"/>
    </row>
    <row r="593" spans="1:13" ht="16" x14ac:dyDescent="0.2">
      <c r="A593" s="95">
        <f>_xlfn.XLOOKUP(E593,'M A C R O S'!R:R,'M A C R O S'!F:F,0)</f>
        <v>0</v>
      </c>
      <c r="B593" s="161" t="str">
        <f t="shared" si="9"/>
        <v>UH.VM.00019-10086</v>
      </c>
      <c r="C593" s="95">
        <f>SUM(A593:A593)</f>
        <v>0</v>
      </c>
      <c r="D593" s="95">
        <v>10086</v>
      </c>
      <c r="E593" s="95" t="s">
        <v>346</v>
      </c>
      <c r="F593" s="91"/>
      <c r="G593" s="91"/>
      <c r="H593" s="91"/>
      <c r="I593" s="91"/>
      <c r="J593" s="91"/>
      <c r="K593" s="91"/>
      <c r="L593" s="91"/>
      <c r="M593" s="91"/>
    </row>
    <row r="594" spans="1:13" ht="16" x14ac:dyDescent="0.2">
      <c r="A594" s="95">
        <f>_xlfn.XLOOKUP(E594,'M A C R O S'!R:R,'M A C R O S'!F:F,0)</f>
        <v>0</v>
      </c>
      <c r="B594" s="161" t="str">
        <f t="shared" si="9"/>
        <v>UH.VM.00020-10086</v>
      </c>
      <c r="C594" s="95">
        <f>SUM(A594:A594)</f>
        <v>0</v>
      </c>
      <c r="D594" s="95">
        <v>10086</v>
      </c>
      <c r="E594" s="95" t="s">
        <v>348</v>
      </c>
      <c r="F594" s="91"/>
      <c r="G594" s="91"/>
      <c r="H594" s="91"/>
      <c r="I594" s="91"/>
      <c r="J594" s="91"/>
      <c r="K594" s="91"/>
      <c r="L594" s="91"/>
      <c r="M594" s="91"/>
    </row>
    <row r="595" spans="1:13" ht="16" x14ac:dyDescent="0.2">
      <c r="A595" s="95">
        <f>_xlfn.XLOOKUP(E595,'M A C R O S'!R:R,'M A C R O S'!F:F,0)</f>
        <v>0</v>
      </c>
      <c r="B595" s="161" t="str">
        <f t="shared" si="9"/>
        <v>UH.VM.00114-10086</v>
      </c>
      <c r="C595" s="95">
        <f>SUM(A595:A595)</f>
        <v>0</v>
      </c>
      <c r="D595" s="95">
        <v>10086</v>
      </c>
      <c r="E595" s="141" t="s">
        <v>350</v>
      </c>
      <c r="F595" s="91"/>
      <c r="G595" s="91"/>
      <c r="H595" s="91"/>
      <c r="I595" s="91"/>
      <c r="J595" s="91"/>
      <c r="K595" s="91"/>
      <c r="L595" s="91"/>
      <c r="M595" s="91"/>
    </row>
    <row r="596" spans="1:13" ht="16" x14ac:dyDescent="0.2">
      <c r="A596" s="95">
        <f>_xlfn.XLOOKUP(E596,'M A C R O S'!R:R,'M A C R O S'!F:F,0)</f>
        <v>0</v>
      </c>
      <c r="B596" s="161" t="str">
        <f t="shared" si="9"/>
        <v>UH.VM.00115-10086</v>
      </c>
      <c r="C596" s="95">
        <f>SUM(A596:A596)</f>
        <v>0</v>
      </c>
      <c r="D596" s="95">
        <v>10086</v>
      </c>
      <c r="E596" s="140" t="s">
        <v>352</v>
      </c>
      <c r="F596" s="91"/>
      <c r="G596" s="91"/>
      <c r="H596" s="91"/>
      <c r="I596" s="91"/>
      <c r="J596" s="91"/>
      <c r="K596" s="91"/>
      <c r="L596" s="91"/>
      <c r="M596" s="91"/>
    </row>
    <row r="597" spans="1:13" ht="16" x14ac:dyDescent="0.2">
      <c r="A597" s="95">
        <f>_xlfn.XLOOKUP(E597,'M A C R O S'!R:R,'M A C R O S'!F:F,0)</f>
        <v>0</v>
      </c>
      <c r="B597" s="161" t="str">
        <f t="shared" si="9"/>
        <v>UH.VM.00116-10086</v>
      </c>
      <c r="C597" s="95">
        <f>SUM(A597:A597)</f>
        <v>0</v>
      </c>
      <c r="D597" s="95">
        <v>10086</v>
      </c>
      <c r="E597" s="141" t="s">
        <v>354</v>
      </c>
      <c r="F597" s="91"/>
      <c r="G597" s="91"/>
      <c r="H597" s="91"/>
      <c r="I597" s="91"/>
      <c r="J597" s="91"/>
      <c r="K597" s="91"/>
      <c r="L597" s="91"/>
      <c r="M597" s="91"/>
    </row>
    <row r="598" spans="1:13" ht="16" x14ac:dyDescent="0.2">
      <c r="A598" s="95">
        <f>_xlfn.XLOOKUP(E598,'M A C R O S'!R:R,'M A C R O S'!F:F,0)</f>
        <v>0</v>
      </c>
      <c r="B598" s="161" t="str">
        <f t="shared" si="9"/>
        <v>UH.VM.00117-10086</v>
      </c>
      <c r="C598" s="95">
        <f>SUM(A598:A598)</f>
        <v>0</v>
      </c>
      <c r="D598" s="95">
        <v>10086</v>
      </c>
      <c r="E598" s="140" t="s">
        <v>356</v>
      </c>
      <c r="F598" s="91"/>
      <c r="G598" s="91"/>
      <c r="H598" s="91"/>
      <c r="I598" s="91"/>
      <c r="J598" s="91"/>
      <c r="K598" s="91"/>
      <c r="L598" s="91"/>
      <c r="M598" s="91"/>
    </row>
    <row r="599" spans="1:13" ht="16" x14ac:dyDescent="0.2">
      <c r="A599" s="163">
        <f>_xlfn.XLOOKUP(E599,'M A C R O S'!R:R,'M A C R O S'!F:F,0)</f>
        <v>0</v>
      </c>
      <c r="B599" s="161" t="str">
        <f t="shared" si="9"/>
        <v>UH.VM.00006-10086</v>
      </c>
      <c r="C599" s="163">
        <f>SUM(A599:A599)</f>
        <v>0</v>
      </c>
      <c r="D599" s="163">
        <v>10086</v>
      </c>
      <c r="E599" s="163" t="s">
        <v>390</v>
      </c>
      <c r="F599" s="91"/>
      <c r="G599" s="91"/>
      <c r="H599" s="91"/>
      <c r="I599" s="91"/>
      <c r="J599" s="91"/>
      <c r="K599" s="91"/>
      <c r="L599" s="91"/>
      <c r="M599" s="91"/>
    </row>
    <row r="600" spans="1:13" ht="16" x14ac:dyDescent="0.2">
      <c r="A600" s="95">
        <f>_xlfn.XLOOKUP(E600,'M A C R O S'!R:R,'M A C R O S'!F:F,0)</f>
        <v>0</v>
      </c>
      <c r="B600" s="161" t="str">
        <f t="shared" si="9"/>
        <v>UH.VM.00007-10086</v>
      </c>
      <c r="C600" s="95">
        <f>SUM(A600:A600)</f>
        <v>0</v>
      </c>
      <c r="D600" s="95">
        <v>10086</v>
      </c>
      <c r="E600" s="95" t="s">
        <v>392</v>
      </c>
      <c r="F600" s="91"/>
      <c r="G600" s="91"/>
      <c r="H600" s="91"/>
      <c r="I600" s="91"/>
      <c r="J600" s="91"/>
      <c r="K600" s="91"/>
      <c r="L600" s="91"/>
      <c r="M600" s="91"/>
    </row>
    <row r="601" spans="1:13" ht="16" x14ac:dyDescent="0.2">
      <c r="A601" s="95">
        <f>_xlfn.XLOOKUP(E601,'M A C R O S'!R:R,'M A C R O S'!F:F,0)</f>
        <v>0</v>
      </c>
      <c r="B601" s="161" t="str">
        <f t="shared" si="9"/>
        <v>UH.VM.00008-10086</v>
      </c>
      <c r="C601" s="95">
        <f>SUM(A601:A601)</f>
        <v>0</v>
      </c>
      <c r="D601" s="95">
        <v>10086</v>
      </c>
      <c r="E601" s="95" t="s">
        <v>394</v>
      </c>
      <c r="F601" s="91"/>
      <c r="G601" s="91"/>
      <c r="H601" s="91"/>
      <c r="I601" s="91"/>
      <c r="J601" s="91"/>
      <c r="K601" s="91"/>
      <c r="L601" s="91"/>
      <c r="M601" s="91"/>
    </row>
    <row r="602" spans="1:13" ht="16" x14ac:dyDescent="0.2">
      <c r="A602" s="95">
        <f>_xlfn.XLOOKUP(E602,'M A C R O S'!R:R,'M A C R O S'!F:F,0)</f>
        <v>0</v>
      </c>
      <c r="B602" s="161" t="str">
        <f t="shared" si="9"/>
        <v>UH.VM.00009-10086</v>
      </c>
      <c r="C602" s="95">
        <f>SUM(A602:A602)</f>
        <v>0</v>
      </c>
      <c r="D602" s="95">
        <v>10086</v>
      </c>
      <c r="E602" s="95" t="s">
        <v>396</v>
      </c>
      <c r="F602" s="91"/>
      <c r="G602" s="91"/>
      <c r="H602" s="91"/>
      <c r="I602" s="91"/>
      <c r="J602" s="91"/>
      <c r="K602" s="91"/>
      <c r="L602" s="91"/>
      <c r="M602" s="91"/>
    </row>
    <row r="603" spans="1:13" ht="16" x14ac:dyDescent="0.2">
      <c r="A603" s="95">
        <f>_xlfn.XLOOKUP(E603,'M A C R O S'!R:R,'M A C R O S'!F:F,0)</f>
        <v>0</v>
      </c>
      <c r="B603" s="161" t="str">
        <f t="shared" si="9"/>
        <v>UH.VM.00010-10086</v>
      </c>
      <c r="C603" s="95">
        <f>SUM(A603:A603)</f>
        <v>0</v>
      </c>
      <c r="D603" s="95">
        <v>10086</v>
      </c>
      <c r="E603" s="95" t="s">
        <v>398</v>
      </c>
      <c r="F603" s="91"/>
      <c r="G603" s="91"/>
      <c r="H603" s="91"/>
      <c r="I603" s="91"/>
      <c r="J603" s="91"/>
      <c r="K603" s="91"/>
      <c r="L603" s="91"/>
      <c r="M603" s="91"/>
    </row>
    <row r="604" spans="1:13" ht="16" x14ac:dyDescent="0.2">
      <c r="A604" s="95">
        <f>_xlfn.XLOOKUP(E604,'M A C R O S'!R:R,'M A C R O S'!F:F,0)</f>
        <v>0</v>
      </c>
      <c r="B604" s="161" t="str">
        <f t="shared" si="9"/>
        <v>UH.VM.00021-10086</v>
      </c>
      <c r="C604" s="95">
        <f>SUM(A604:A604)</f>
        <v>0</v>
      </c>
      <c r="D604" s="95">
        <v>10086</v>
      </c>
      <c r="E604" s="95" t="s">
        <v>400</v>
      </c>
      <c r="F604" s="91"/>
      <c r="G604" s="91"/>
      <c r="H604" s="91"/>
      <c r="I604" s="91"/>
      <c r="J604" s="91"/>
      <c r="K604" s="91"/>
      <c r="L604" s="91"/>
      <c r="M604" s="91"/>
    </row>
    <row r="605" spans="1:13" ht="16" x14ac:dyDescent="0.2">
      <c r="A605" s="95">
        <f>_xlfn.XLOOKUP(E605,'M A C R O S'!R:R,'M A C R O S'!F:F,0)</f>
        <v>0</v>
      </c>
      <c r="B605" s="161" t="str">
        <f t="shared" si="9"/>
        <v>UH.VM.00022-10086</v>
      </c>
      <c r="C605" s="95">
        <f>SUM(A605:A605)</f>
        <v>0</v>
      </c>
      <c r="D605" s="95">
        <v>10086</v>
      </c>
      <c r="E605" s="95" t="s">
        <v>402</v>
      </c>
      <c r="F605" s="91"/>
      <c r="G605" s="91"/>
      <c r="H605" s="91"/>
      <c r="I605" s="91"/>
      <c r="J605" s="91"/>
      <c r="K605" s="91"/>
      <c r="L605" s="91"/>
      <c r="M605" s="91"/>
    </row>
    <row r="606" spans="1:13" ht="16" x14ac:dyDescent="0.2">
      <c r="A606" s="95">
        <f>_xlfn.XLOOKUP(E606,'M A C R O S'!R:R,'M A C R O S'!F:F,0)</f>
        <v>0</v>
      </c>
      <c r="B606" s="161" t="str">
        <f t="shared" si="9"/>
        <v>UH.VM.00023-10086</v>
      </c>
      <c r="C606" s="95">
        <f>SUM(A606:A606)</f>
        <v>0</v>
      </c>
      <c r="D606" s="95">
        <v>10086</v>
      </c>
      <c r="E606" s="95" t="s">
        <v>404</v>
      </c>
      <c r="F606" s="91"/>
      <c r="G606" s="91"/>
      <c r="H606" s="91"/>
      <c r="I606" s="91"/>
      <c r="J606" s="91"/>
      <c r="K606" s="91"/>
      <c r="L606" s="91"/>
      <c r="M606" s="91"/>
    </row>
    <row r="607" spans="1:13" ht="16" x14ac:dyDescent="0.2">
      <c r="A607" s="95">
        <f>_xlfn.XLOOKUP(E607,'M A C R O S'!R:R,'M A C R O S'!F:F,0)</f>
        <v>0</v>
      </c>
      <c r="B607" s="161" t="str">
        <f t="shared" si="9"/>
        <v>UH.VM.00024-10086</v>
      </c>
      <c r="C607" s="95">
        <f>SUM(A607:A607)</f>
        <v>0</v>
      </c>
      <c r="D607" s="95">
        <v>10086</v>
      </c>
      <c r="E607" s="95" t="s">
        <v>406</v>
      </c>
      <c r="F607" s="91"/>
      <c r="G607" s="91"/>
      <c r="H607" s="91"/>
      <c r="I607" s="91"/>
      <c r="J607" s="91"/>
      <c r="K607" s="91"/>
      <c r="L607" s="91"/>
      <c r="M607" s="91"/>
    </row>
    <row r="608" spans="1:13" ht="16" x14ac:dyDescent="0.2">
      <c r="A608" s="95">
        <f>_xlfn.XLOOKUP(E608,'M A C R O S'!R:R,'M A C R O S'!F:F,0)</f>
        <v>0</v>
      </c>
      <c r="B608" s="161" t="str">
        <f t="shared" si="9"/>
        <v>UH.VM.00025-10086</v>
      </c>
      <c r="C608" s="95">
        <f>SUM(A608:A608)</f>
        <v>0</v>
      </c>
      <c r="D608" s="95">
        <v>10086</v>
      </c>
      <c r="E608" s="95" t="s">
        <v>408</v>
      </c>
      <c r="F608" s="91"/>
      <c r="G608" s="91"/>
      <c r="H608" s="91"/>
      <c r="I608" s="91"/>
      <c r="J608" s="91"/>
      <c r="K608" s="91"/>
      <c r="L608" s="91"/>
      <c r="M608" s="91"/>
    </row>
    <row r="609" spans="1:13" ht="16" x14ac:dyDescent="0.2">
      <c r="A609" s="95">
        <f>_xlfn.XLOOKUP(E609,'M A C R O S'!R:R,'M A C R O S'!F:F,0)</f>
        <v>0</v>
      </c>
      <c r="B609" s="161" t="str">
        <f t="shared" si="9"/>
        <v>UH.VM.00026-10086</v>
      </c>
      <c r="C609" s="95">
        <f>SUM(A609:A609)</f>
        <v>0</v>
      </c>
      <c r="D609" s="95">
        <v>10086</v>
      </c>
      <c r="E609" s="95" t="s">
        <v>410</v>
      </c>
      <c r="F609" s="91"/>
      <c r="G609" s="91"/>
      <c r="H609" s="91"/>
      <c r="I609" s="91"/>
      <c r="J609" s="91"/>
      <c r="K609" s="91"/>
      <c r="L609" s="91"/>
      <c r="M609" s="91"/>
    </row>
    <row r="610" spans="1:13" ht="16" x14ac:dyDescent="0.2">
      <c r="A610" s="95">
        <f>_xlfn.XLOOKUP(E610,'M A C R O S'!R:R,'M A C R O S'!F:F,0)</f>
        <v>0</v>
      </c>
      <c r="B610" s="161" t="str">
        <f t="shared" si="9"/>
        <v>UH.VM.00027-10086</v>
      </c>
      <c r="C610" s="95">
        <f>SUM(A610:A610)</f>
        <v>0</v>
      </c>
      <c r="D610" s="95">
        <v>10086</v>
      </c>
      <c r="E610" s="95" t="s">
        <v>412</v>
      </c>
      <c r="F610" s="91"/>
      <c r="G610" s="91"/>
      <c r="H610" s="91"/>
      <c r="I610" s="91"/>
      <c r="J610" s="91"/>
      <c r="K610" s="91"/>
      <c r="L610" s="91"/>
      <c r="M610" s="91"/>
    </row>
    <row r="611" spans="1:13" ht="16" x14ac:dyDescent="0.2">
      <c r="A611" s="95">
        <f>_xlfn.XLOOKUP(E611,'M A C R O S'!R:R,'M A C R O S'!F:F,0)</f>
        <v>0</v>
      </c>
      <c r="B611" s="161" t="str">
        <f t="shared" si="9"/>
        <v>UH.VM.00028-10086</v>
      </c>
      <c r="C611" s="95">
        <f>SUM(A611:A611)</f>
        <v>0</v>
      </c>
      <c r="D611" s="95">
        <v>10086</v>
      </c>
      <c r="E611" s="95" t="s">
        <v>414</v>
      </c>
      <c r="F611" s="91"/>
      <c r="G611" s="91"/>
      <c r="H611" s="91"/>
      <c r="I611" s="91"/>
      <c r="J611" s="91"/>
      <c r="K611" s="91"/>
      <c r="L611" s="91"/>
      <c r="M611" s="91"/>
    </row>
    <row r="612" spans="1:13" ht="16" x14ac:dyDescent="0.2">
      <c r="A612" s="95">
        <f>_xlfn.XLOOKUP(E612,'M A C R O S'!R:R,'M A C R O S'!F:F,0)</f>
        <v>0</v>
      </c>
      <c r="B612" s="161" t="str">
        <f t="shared" si="9"/>
        <v>UH.VM.00029-10086</v>
      </c>
      <c r="C612" s="95">
        <f>SUM(A612:A612)</f>
        <v>0</v>
      </c>
      <c r="D612" s="95">
        <v>10086</v>
      </c>
      <c r="E612" s="95" t="s">
        <v>416</v>
      </c>
      <c r="F612" s="91"/>
      <c r="G612" s="91"/>
      <c r="H612" s="91"/>
      <c r="I612" s="91"/>
      <c r="J612" s="91"/>
      <c r="K612" s="91"/>
      <c r="L612" s="91"/>
      <c r="M612" s="91"/>
    </row>
    <row r="613" spans="1:13" ht="16" x14ac:dyDescent="0.2">
      <c r="A613" s="95">
        <f>_xlfn.XLOOKUP(E613,'M A C R O S'!R:R,'M A C R O S'!F:F,0)</f>
        <v>0</v>
      </c>
      <c r="B613" s="161" t="str">
        <f t="shared" si="9"/>
        <v>UH.VM.00030-10086</v>
      </c>
      <c r="C613" s="95">
        <f>SUM(A613:A613)</f>
        <v>0</v>
      </c>
      <c r="D613" s="95">
        <v>10086</v>
      </c>
      <c r="E613" s="95" t="s">
        <v>418</v>
      </c>
      <c r="F613" s="91"/>
      <c r="G613" s="91"/>
      <c r="H613" s="91"/>
      <c r="I613" s="91"/>
      <c r="J613" s="91"/>
      <c r="K613" s="91"/>
      <c r="L613" s="91"/>
      <c r="M613" s="91"/>
    </row>
    <row r="614" spans="1:13" ht="16" x14ac:dyDescent="0.2">
      <c r="A614" s="161">
        <f>_xlfn.XLOOKUP(E614,'M A C R O S'!R:R,'M A C R O S'!G:G,0)</f>
        <v>0</v>
      </c>
      <c r="B614" s="161" t="str">
        <f t="shared" si="9"/>
        <v>UH.VM.00046-10088</v>
      </c>
      <c r="C614" s="161">
        <f>SUM(A614:A614)</f>
        <v>0</v>
      </c>
      <c r="D614" s="161">
        <v>10088</v>
      </c>
      <c r="E614" s="161" t="s">
        <v>259</v>
      </c>
      <c r="F614" s="91" t="e">
        <f>_xlfn.XLOOKUP(#REF!,'F U L L   S E T S  (-10%)'!T:T,'F U L L   S E T S  (-10%)'!H:H,0)</f>
        <v>#REF!</v>
      </c>
      <c r="G614" s="90" t="s">
        <v>95</v>
      </c>
      <c r="H614" s="91">
        <f>_xlfn.XLOOKUP(G614,'F U L L   S E T S  (-10%)'!T:T,'F U L L   S E T S  (-10%)'!H:H,0)+_xlfn.XLOOKUP(G614,'M A C R O S'!R:R,'M A C R O S'!G:G,0)</f>
        <v>0</v>
      </c>
      <c r="I614" s="91"/>
      <c r="J614" s="91"/>
      <c r="K614" s="91"/>
      <c r="L614" s="91"/>
      <c r="M614" s="91"/>
    </row>
    <row r="615" spans="1:13" ht="16" x14ac:dyDescent="0.2">
      <c r="A615" s="95">
        <f>_xlfn.XLOOKUP(E615,'M A C R O S'!R:R,'M A C R O S'!G:G,0)</f>
        <v>0</v>
      </c>
      <c r="B615" s="161" t="str">
        <f t="shared" si="9"/>
        <v>UH.VM.00047-10088</v>
      </c>
      <c r="C615" s="95">
        <f>SUM(A615:A615)</f>
        <v>0</v>
      </c>
      <c r="D615" s="95">
        <v>10088</v>
      </c>
      <c r="E615" s="95" t="s">
        <v>261</v>
      </c>
      <c r="F615" s="91" t="e">
        <f>_xlfn.XLOOKUP(#REF!,'F U L L   S E T S  (-10%)'!T:T,'F U L L   S E T S  (-10%)'!H:H,0)</f>
        <v>#REF!</v>
      </c>
      <c r="G615" s="90" t="s">
        <v>95</v>
      </c>
      <c r="H615" s="91">
        <f>_xlfn.XLOOKUP(G615,'F U L L   S E T S  (-10%)'!T:T,'F U L L   S E T S  (-10%)'!H:H,0)+_xlfn.XLOOKUP(G615,'M A C R O S'!R:R,'M A C R O S'!G:G,0)</f>
        <v>0</v>
      </c>
      <c r="I615" s="91"/>
      <c r="J615" s="91"/>
      <c r="K615" s="91"/>
      <c r="L615" s="91"/>
      <c r="M615" s="91"/>
    </row>
    <row r="616" spans="1:13" ht="16" x14ac:dyDescent="0.2">
      <c r="A616" s="95">
        <f>_xlfn.XLOOKUP(E616,'M A C R O S'!R:R,'M A C R O S'!G:G,0)</f>
        <v>0</v>
      </c>
      <c r="B616" s="161" t="str">
        <f t="shared" si="9"/>
        <v>UH.VM.00048-10088</v>
      </c>
      <c r="C616" s="95">
        <f>SUM(A616:A616)</f>
        <v>0</v>
      </c>
      <c r="D616" s="95">
        <v>10088</v>
      </c>
      <c r="E616" s="95" t="s">
        <v>263</v>
      </c>
      <c r="F616" s="91" t="e">
        <f>_xlfn.XLOOKUP(#REF!,'F U L L   S E T S  (-10%)'!T:T,'F U L L   S E T S  (-10%)'!H:H,0)</f>
        <v>#REF!</v>
      </c>
      <c r="G616" s="90" t="s">
        <v>95</v>
      </c>
      <c r="H616" s="91">
        <f>_xlfn.XLOOKUP(G616,'F U L L   S E T S  (-10%)'!T:T,'F U L L   S E T S  (-10%)'!H:H,0)+_xlfn.XLOOKUP(G616,'M A C R O S'!R:R,'M A C R O S'!G:G,0)</f>
        <v>0</v>
      </c>
      <c r="I616" s="91"/>
      <c r="J616" s="91"/>
      <c r="K616" s="91"/>
      <c r="L616" s="91"/>
      <c r="M616" s="91"/>
    </row>
    <row r="617" spans="1:13" ht="16" x14ac:dyDescent="0.2">
      <c r="A617" s="95">
        <f>_xlfn.XLOOKUP(E617,'M A C R O S'!R:R,'M A C R O S'!G:G,0)</f>
        <v>0</v>
      </c>
      <c r="B617" s="161" t="str">
        <f t="shared" si="9"/>
        <v>UH.VM.00049-10088</v>
      </c>
      <c r="C617" s="95">
        <f>SUM(A617:A617)</f>
        <v>0</v>
      </c>
      <c r="D617" s="95">
        <v>10088</v>
      </c>
      <c r="E617" s="95" t="s">
        <v>265</v>
      </c>
      <c r="F617" s="91" t="e">
        <f>_xlfn.XLOOKUP(#REF!,'F U L L   S E T S  (-10%)'!T:T,'F U L L   S E T S  (-10%)'!H:H,0)</f>
        <v>#REF!</v>
      </c>
      <c r="G617" s="90" t="s">
        <v>95</v>
      </c>
      <c r="H617" s="91">
        <f>_xlfn.XLOOKUP(G617,'F U L L   S E T S  (-10%)'!T:T,'F U L L   S E T S  (-10%)'!H:H,0)+_xlfn.XLOOKUP(G617,'M A C R O S'!R:R,'M A C R O S'!G:G,0)</f>
        <v>0</v>
      </c>
      <c r="I617" s="91"/>
      <c r="J617" s="91"/>
      <c r="K617" s="91"/>
      <c r="L617" s="91"/>
      <c r="M617" s="91"/>
    </row>
    <row r="618" spans="1:13" ht="16" x14ac:dyDescent="0.2">
      <c r="A618" s="95">
        <f>_xlfn.XLOOKUP(E618,'M A C R O S'!R:R,'M A C R O S'!G:G,0)</f>
        <v>0</v>
      </c>
      <c r="B618" s="161" t="str">
        <f t="shared" si="9"/>
        <v>UH.VM.00050-10088</v>
      </c>
      <c r="C618" s="95">
        <f>SUM(A618:A618)</f>
        <v>0</v>
      </c>
      <c r="D618" s="95">
        <v>10088</v>
      </c>
      <c r="E618" s="95" t="s">
        <v>267</v>
      </c>
      <c r="F618" s="91" t="e">
        <f>_xlfn.XLOOKUP(#REF!,'F U L L   S E T S  (-10%)'!T:T,'F U L L   S E T S  (-10%)'!H:H,0)</f>
        <v>#REF!</v>
      </c>
      <c r="G618" s="90" t="s">
        <v>95</v>
      </c>
      <c r="H618" s="91">
        <f>_xlfn.XLOOKUP(G618,'F U L L   S E T S  (-10%)'!T:T,'F U L L   S E T S  (-10%)'!H:H,0)+_xlfn.XLOOKUP(G618,'M A C R O S'!R:R,'M A C R O S'!G:G,0)</f>
        <v>0</v>
      </c>
      <c r="I618" s="91"/>
      <c r="J618" s="91"/>
      <c r="K618" s="91"/>
      <c r="L618" s="91"/>
      <c r="M618" s="91"/>
    </row>
    <row r="619" spans="1:13" ht="16" x14ac:dyDescent="0.2">
      <c r="A619" s="95">
        <f>_xlfn.XLOOKUP(E619,'M A C R O S'!R:R,'M A C R O S'!G:G,0)</f>
        <v>0</v>
      </c>
      <c r="B619" s="161" t="str">
        <f t="shared" si="9"/>
        <v>UH.VM.00051-10088</v>
      </c>
      <c r="C619" s="95">
        <f>SUM(A619:A619)</f>
        <v>0</v>
      </c>
      <c r="D619" s="95">
        <v>10088</v>
      </c>
      <c r="E619" s="95" t="s">
        <v>269</v>
      </c>
      <c r="F619" s="91" t="e">
        <f>_xlfn.XLOOKUP(#REF!,'F U L L   S E T S  (-10%)'!T:T,'F U L L   S E T S  (-10%)'!H:H,0)</f>
        <v>#REF!</v>
      </c>
      <c r="G619" s="90" t="s">
        <v>95</v>
      </c>
      <c r="H619" s="91">
        <f>_xlfn.XLOOKUP(G619,'F U L L   S E T S  (-10%)'!T:T,'F U L L   S E T S  (-10%)'!H:H,0)+_xlfn.XLOOKUP(G619,'M A C R O S'!R:R,'M A C R O S'!G:G,0)</f>
        <v>0</v>
      </c>
      <c r="I619" s="91"/>
      <c r="J619" s="91"/>
      <c r="K619" s="91"/>
      <c r="L619" s="91"/>
      <c r="M619" s="91"/>
    </row>
    <row r="620" spans="1:13" ht="16" x14ac:dyDescent="0.2">
      <c r="A620" s="95">
        <f>_xlfn.XLOOKUP(E620,'M A C R O S'!R:R,'M A C R O S'!G:G,0)</f>
        <v>0</v>
      </c>
      <c r="B620" s="161" t="str">
        <f t="shared" si="9"/>
        <v>UH.VM.00105-10088</v>
      </c>
      <c r="C620" s="95">
        <f>SUM(A620:A620)</f>
        <v>0</v>
      </c>
      <c r="D620" s="95">
        <v>10088</v>
      </c>
      <c r="E620" s="40" t="s">
        <v>271</v>
      </c>
      <c r="F620" s="91" t="e">
        <f>_xlfn.XLOOKUP(#REF!,'F U L L   S E T S  (-10%)'!T:T,'F U L L   S E T S  (-10%)'!H:H,0)</f>
        <v>#REF!</v>
      </c>
      <c r="G620" s="90" t="s">
        <v>95</v>
      </c>
      <c r="H620" s="91">
        <f>_xlfn.XLOOKUP(G620,'F U L L   S E T S  (-10%)'!T:T,'F U L L   S E T S  (-10%)'!H:H,0)+_xlfn.XLOOKUP(G620,'M A C R O S'!R:R,'M A C R O S'!G:G,0)</f>
        <v>0</v>
      </c>
      <c r="I620" s="91"/>
      <c r="J620" s="91"/>
      <c r="K620" s="91"/>
      <c r="L620" s="91"/>
      <c r="M620" s="91"/>
    </row>
    <row r="621" spans="1:13" ht="16" x14ac:dyDescent="0.2">
      <c r="A621" s="95">
        <f>_xlfn.XLOOKUP(E621,'M A C R O S'!R:R,'M A C R O S'!G:G,0)</f>
        <v>0</v>
      </c>
      <c r="B621" s="161" t="str">
        <f t="shared" si="9"/>
        <v>UH.VM.00106-10088</v>
      </c>
      <c r="C621" s="95">
        <f>SUM(A621:A621)</f>
        <v>0</v>
      </c>
      <c r="D621" s="95">
        <v>10088</v>
      </c>
      <c r="E621" s="40" t="s">
        <v>273</v>
      </c>
      <c r="F621" s="91" t="e">
        <f>_xlfn.XLOOKUP(#REF!,'F U L L   S E T S  (-10%)'!T:T,'F U L L   S E T S  (-10%)'!H:H,0)</f>
        <v>#REF!</v>
      </c>
      <c r="G621" s="90" t="s">
        <v>95</v>
      </c>
      <c r="H621" s="91">
        <f>_xlfn.XLOOKUP(G621,'F U L L   S E T S  (-10%)'!T:T,'F U L L   S E T S  (-10%)'!H:H,0)+_xlfn.XLOOKUP(G621,'M A C R O S'!R:R,'M A C R O S'!G:G,0)</f>
        <v>0</v>
      </c>
      <c r="I621" s="91"/>
      <c r="J621" s="91"/>
      <c r="K621" s="91"/>
      <c r="L621" s="91"/>
      <c r="M621" s="91"/>
    </row>
    <row r="622" spans="1:13" ht="16" x14ac:dyDescent="0.2">
      <c r="A622" s="95">
        <f>_xlfn.XLOOKUP(E622,'M A C R O S'!R:R,'M A C R O S'!G:G,0)</f>
        <v>0</v>
      </c>
      <c r="B622" s="161" t="str">
        <f t="shared" si="9"/>
        <v>UH.VM.00107-10088</v>
      </c>
      <c r="C622" s="95">
        <f>SUM(A622:A622)</f>
        <v>0</v>
      </c>
      <c r="D622" s="95">
        <v>10088</v>
      </c>
      <c r="E622" s="40" t="s">
        <v>275</v>
      </c>
      <c r="F622" s="91" t="e">
        <f>_xlfn.XLOOKUP(#REF!,'F U L L   S E T S  (-10%)'!T:T,'F U L L   S E T S  (-10%)'!H:H,0)</f>
        <v>#REF!</v>
      </c>
      <c r="G622" s="90" t="s">
        <v>95</v>
      </c>
      <c r="H622" s="91">
        <f>_xlfn.XLOOKUP(G622,'F U L L   S E T S  (-10%)'!T:T,'F U L L   S E T S  (-10%)'!H:H,0)+_xlfn.XLOOKUP(G622,'M A C R O S'!R:R,'M A C R O S'!G:G,0)</f>
        <v>0</v>
      </c>
      <c r="I622" s="91"/>
      <c r="J622" s="91"/>
      <c r="K622" s="91"/>
      <c r="L622" s="91"/>
      <c r="M622" s="91"/>
    </row>
    <row r="623" spans="1:13" ht="16" x14ac:dyDescent="0.2">
      <c r="A623" s="95">
        <f>_xlfn.XLOOKUP(E623,'M A C R O S'!R:R,'M A C R O S'!G:G,0)</f>
        <v>0</v>
      </c>
      <c r="B623" s="161" t="str">
        <f t="shared" si="9"/>
        <v>UH.VM.00108-10088</v>
      </c>
      <c r="C623" s="95">
        <f>SUM(A623:A623)</f>
        <v>0</v>
      </c>
      <c r="D623" s="95">
        <v>10088</v>
      </c>
      <c r="E623" s="40" t="s">
        <v>277</v>
      </c>
      <c r="F623" s="91" t="e">
        <f>_xlfn.XLOOKUP(#REF!,'F U L L   S E T S  (-10%)'!T:T,'F U L L   S E T S  (-10%)'!H:H,0)</f>
        <v>#REF!</v>
      </c>
      <c r="G623" s="90" t="s">
        <v>95</v>
      </c>
      <c r="H623" s="91">
        <f>_xlfn.XLOOKUP(G623,'F U L L   S E T S  (-10%)'!T:T,'F U L L   S E T S  (-10%)'!H:H,0)+_xlfn.XLOOKUP(G623,'M A C R O S'!R:R,'M A C R O S'!G:G,0)</f>
        <v>0</v>
      </c>
      <c r="I623" s="91"/>
      <c r="J623" s="91"/>
      <c r="K623" s="91"/>
      <c r="L623" s="91"/>
      <c r="M623" s="91"/>
    </row>
    <row r="624" spans="1:13" ht="16" x14ac:dyDescent="0.2">
      <c r="A624" s="95">
        <f>_xlfn.XLOOKUP(E624,'M A C R O S'!R:R,'M A C R O S'!G:G,0)</f>
        <v>0</v>
      </c>
      <c r="B624" s="161" t="str">
        <f t="shared" si="9"/>
        <v>UH.VM.00109-10088</v>
      </c>
      <c r="C624" s="95">
        <f>SUM(A624:A624)</f>
        <v>0</v>
      </c>
      <c r="D624" s="95">
        <v>10088</v>
      </c>
      <c r="E624" s="40" t="s">
        <v>279</v>
      </c>
      <c r="F624" s="91" t="e">
        <f>_xlfn.XLOOKUP(#REF!,'F U L L   S E T S  (-10%)'!T:T,'F U L L   S E T S  (-10%)'!H:H,0)</f>
        <v>#REF!</v>
      </c>
      <c r="G624" s="90" t="s">
        <v>95</v>
      </c>
      <c r="H624" s="91">
        <f>_xlfn.XLOOKUP(G624,'F U L L   S E T S  (-10%)'!T:T,'F U L L   S E T S  (-10%)'!H:H,0)+_xlfn.XLOOKUP(G624,'M A C R O S'!R:R,'M A C R O S'!G:G,0)</f>
        <v>0</v>
      </c>
      <c r="I624" s="91"/>
      <c r="J624" s="91"/>
      <c r="K624" s="91"/>
      <c r="L624" s="91"/>
      <c r="M624" s="91"/>
    </row>
    <row r="625" spans="1:13" ht="16" x14ac:dyDescent="0.2">
      <c r="A625" s="95">
        <f>_xlfn.XLOOKUP(E625,'M A C R O S'!R:R,'M A C R O S'!G:G,0)</f>
        <v>0</v>
      </c>
      <c r="B625" s="161" t="str">
        <f t="shared" si="9"/>
        <v>UH.VM.00110-10088</v>
      </c>
      <c r="C625" s="95">
        <f>SUM(A625:A625)</f>
        <v>0</v>
      </c>
      <c r="D625" s="95">
        <v>10088</v>
      </c>
      <c r="E625" s="40" t="s">
        <v>281</v>
      </c>
      <c r="F625" s="91" t="e">
        <f>_xlfn.XLOOKUP(#REF!,'F U L L   S E T S  (-10%)'!T:T,'F U L L   S E T S  (-10%)'!H:H,0)</f>
        <v>#REF!</v>
      </c>
      <c r="G625" s="90" t="s">
        <v>95</v>
      </c>
      <c r="H625" s="91">
        <f>_xlfn.XLOOKUP(G625,'F U L L   S E T S  (-10%)'!T:T,'F U L L   S E T S  (-10%)'!H:H,0)+_xlfn.XLOOKUP(G625,'M A C R O S'!R:R,'M A C R O S'!G:G,0)</f>
        <v>0</v>
      </c>
      <c r="I625" s="91"/>
      <c r="J625" s="91"/>
      <c r="K625" s="91"/>
      <c r="L625" s="91"/>
      <c r="M625" s="91"/>
    </row>
    <row r="626" spans="1:13" ht="16" x14ac:dyDescent="0.2">
      <c r="A626" s="95">
        <f>_xlfn.XLOOKUP(E626,'M A C R O S'!R:R,'M A C R O S'!G:G,0)</f>
        <v>0</v>
      </c>
      <c r="B626" s="161" t="str">
        <f t="shared" si="9"/>
        <v>UH.VM.00111-10088</v>
      </c>
      <c r="C626" s="95">
        <f>SUM(A626:A626)</f>
        <v>0</v>
      </c>
      <c r="D626" s="95">
        <v>10088</v>
      </c>
      <c r="E626" s="40" t="s">
        <v>283</v>
      </c>
      <c r="F626" s="91" t="e">
        <f>_xlfn.XLOOKUP(#REF!,'F U L L   S E T S  (-10%)'!T:T,'F U L L   S E T S  (-10%)'!H:H,0)</f>
        <v>#REF!</v>
      </c>
      <c r="G626" s="90" t="s">
        <v>95</v>
      </c>
      <c r="H626" s="91">
        <f>_xlfn.XLOOKUP(G626,'F U L L   S E T S  (-10%)'!T:T,'F U L L   S E T S  (-10%)'!H:H,0)+_xlfn.XLOOKUP(G626,'M A C R O S'!R:R,'M A C R O S'!G:G,0)</f>
        <v>0</v>
      </c>
      <c r="I626" s="91"/>
      <c r="J626" s="91"/>
      <c r="K626" s="91"/>
      <c r="L626" s="91"/>
      <c r="M626" s="91"/>
    </row>
    <row r="627" spans="1:13" ht="16" x14ac:dyDescent="0.2">
      <c r="A627" s="95">
        <f>_xlfn.XLOOKUP(E627,'M A C R O S'!R:R,'M A C R O S'!G:G,0)</f>
        <v>0</v>
      </c>
      <c r="B627" s="161" t="str">
        <f t="shared" si="9"/>
        <v>UH.VM.00112-10088</v>
      </c>
      <c r="C627" s="95">
        <f>SUM(A627:A627)</f>
        <v>0</v>
      </c>
      <c r="D627" s="95">
        <v>10088</v>
      </c>
      <c r="E627" s="40" t="s">
        <v>285</v>
      </c>
      <c r="F627" s="91" t="e">
        <f>_xlfn.XLOOKUP(#REF!,'F U L L   S E T S  (-10%)'!T:T,'F U L L   S E T S  (-10%)'!H:H,0)</f>
        <v>#REF!</v>
      </c>
      <c r="G627" s="90" t="s">
        <v>95</v>
      </c>
      <c r="H627" s="91">
        <f>_xlfn.XLOOKUP(G627,'F U L L   S E T S  (-10%)'!T:T,'F U L L   S E T S  (-10%)'!H:H,0)+_xlfn.XLOOKUP(G627,'M A C R O S'!R:R,'M A C R O S'!G:G,0)</f>
        <v>0</v>
      </c>
      <c r="I627" s="91"/>
      <c r="J627" s="91"/>
      <c r="K627" s="91"/>
      <c r="L627" s="91"/>
      <c r="M627" s="91"/>
    </row>
    <row r="628" spans="1:13" ht="16" x14ac:dyDescent="0.2">
      <c r="A628" s="95">
        <f>_xlfn.XLOOKUP(E628,'M A C R O S'!R:R,'M A C R O S'!G:G,0)</f>
        <v>0</v>
      </c>
      <c r="B628" s="161" t="str">
        <f t="shared" si="9"/>
        <v>UH.VM.00113-10088</v>
      </c>
      <c r="C628" s="95">
        <f>SUM(A628:A628)</f>
        <v>0</v>
      </c>
      <c r="D628" s="95">
        <v>10088</v>
      </c>
      <c r="E628" s="40" t="s">
        <v>287</v>
      </c>
      <c r="F628" s="91" t="e">
        <f>_xlfn.XLOOKUP(#REF!,'F U L L   S E T S  (-10%)'!T:T,'F U L L   S E T S  (-10%)'!H:H,0)</f>
        <v>#REF!</v>
      </c>
      <c r="G628" s="90" t="s">
        <v>95</v>
      </c>
      <c r="H628" s="91">
        <f>_xlfn.XLOOKUP(G628,'F U L L   S E T S  (-10%)'!T:T,'F U L L   S E T S  (-10%)'!H:H,0)+_xlfn.XLOOKUP(G628,'M A C R O S'!R:R,'M A C R O S'!G:G,0)</f>
        <v>0</v>
      </c>
      <c r="I628" s="91"/>
      <c r="J628" s="91"/>
      <c r="K628" s="91"/>
      <c r="L628" s="91"/>
      <c r="M628" s="91"/>
    </row>
    <row r="629" spans="1:13" ht="16" x14ac:dyDescent="0.2">
      <c r="A629" s="163">
        <f>_xlfn.XLOOKUP(E629,'M A C R O S'!R:R,'M A C R O S'!G:G,0)</f>
        <v>0</v>
      </c>
      <c r="B629" s="161" t="str">
        <f t="shared" si="9"/>
        <v>UH.VM.00016-10088</v>
      </c>
      <c r="C629" s="163">
        <f>SUM(A629:A629)</f>
        <v>0</v>
      </c>
      <c r="D629" s="163">
        <v>10088</v>
      </c>
      <c r="E629" s="163" t="s">
        <v>340</v>
      </c>
      <c r="F629" s="91"/>
      <c r="G629" s="91"/>
      <c r="H629" s="91"/>
      <c r="I629" s="91"/>
      <c r="J629" s="91"/>
      <c r="K629" s="91"/>
      <c r="L629" s="91"/>
      <c r="M629" s="91"/>
    </row>
    <row r="630" spans="1:13" ht="16" x14ac:dyDescent="0.2">
      <c r="A630" s="95">
        <f>_xlfn.XLOOKUP(E630,'M A C R O S'!R:R,'M A C R O S'!G:G,0)</f>
        <v>0</v>
      </c>
      <c r="B630" s="161" t="str">
        <f t="shared" si="9"/>
        <v>UH.VM.00017-10088</v>
      </c>
      <c r="C630" s="95">
        <f>SUM(A630:A630)</f>
        <v>0</v>
      </c>
      <c r="D630" s="95">
        <v>10088</v>
      </c>
      <c r="E630" s="95" t="s">
        <v>342</v>
      </c>
      <c r="F630" s="91"/>
      <c r="G630" s="91"/>
      <c r="H630" s="91"/>
      <c r="I630" s="91"/>
      <c r="J630" s="91"/>
      <c r="K630" s="91"/>
      <c r="L630" s="91"/>
      <c r="M630" s="91"/>
    </row>
    <row r="631" spans="1:13" ht="16" x14ac:dyDescent="0.2">
      <c r="A631" s="95">
        <f>_xlfn.XLOOKUP(E631,'M A C R O S'!R:R,'M A C R O S'!G:G,0)</f>
        <v>0</v>
      </c>
      <c r="B631" s="161" t="str">
        <f t="shared" si="9"/>
        <v>UH.VM.00018-10088</v>
      </c>
      <c r="C631" s="95">
        <f>SUM(A631:A631)</f>
        <v>0</v>
      </c>
      <c r="D631" s="95">
        <v>10088</v>
      </c>
      <c r="E631" s="95" t="s">
        <v>344</v>
      </c>
      <c r="F631" s="91"/>
      <c r="G631" s="91"/>
      <c r="H631" s="91"/>
      <c r="I631" s="91"/>
      <c r="J631" s="91"/>
      <c r="K631" s="91"/>
      <c r="L631" s="91"/>
      <c r="M631" s="91"/>
    </row>
    <row r="632" spans="1:13" ht="16" x14ac:dyDescent="0.2">
      <c r="A632" s="95">
        <f>_xlfn.XLOOKUP(E632,'M A C R O S'!R:R,'M A C R O S'!G:G,0)</f>
        <v>0</v>
      </c>
      <c r="B632" s="161" t="str">
        <f t="shared" si="9"/>
        <v>UH.VM.00019-10088</v>
      </c>
      <c r="C632" s="95">
        <f>SUM(A632:A632)</f>
        <v>0</v>
      </c>
      <c r="D632" s="95">
        <v>10088</v>
      </c>
      <c r="E632" s="95" t="s">
        <v>346</v>
      </c>
      <c r="F632" s="91"/>
      <c r="G632" s="91"/>
      <c r="H632" s="91"/>
      <c r="I632" s="91"/>
      <c r="J632" s="91"/>
      <c r="K632" s="91"/>
      <c r="L632" s="91"/>
      <c r="M632" s="91"/>
    </row>
    <row r="633" spans="1:13" ht="16" x14ac:dyDescent="0.2">
      <c r="A633" s="95">
        <f>_xlfn.XLOOKUP(E633,'M A C R O S'!R:R,'M A C R O S'!G:G,0)</f>
        <v>0</v>
      </c>
      <c r="B633" s="161" t="str">
        <f t="shared" si="9"/>
        <v>UH.VM.00020-10088</v>
      </c>
      <c r="C633" s="95">
        <f>SUM(A633:A633)</f>
        <v>0</v>
      </c>
      <c r="D633" s="95">
        <v>10088</v>
      </c>
      <c r="E633" s="95" t="s">
        <v>348</v>
      </c>
      <c r="F633" s="91"/>
      <c r="G633" s="91"/>
      <c r="H633" s="91"/>
      <c r="I633" s="91"/>
      <c r="J633" s="91"/>
      <c r="K633" s="91"/>
      <c r="L633" s="91"/>
      <c r="M633" s="91"/>
    </row>
    <row r="634" spans="1:13" ht="16" x14ac:dyDescent="0.2">
      <c r="A634" s="95">
        <f>_xlfn.XLOOKUP(E634,'M A C R O S'!R:R,'M A C R O S'!G:G,0)</f>
        <v>0</v>
      </c>
      <c r="B634" s="161" t="str">
        <f t="shared" si="9"/>
        <v>UH.VM.00114-10088</v>
      </c>
      <c r="C634" s="95">
        <f>SUM(A634:A634)</f>
        <v>0</v>
      </c>
      <c r="D634" s="95">
        <v>10088</v>
      </c>
      <c r="E634" s="141" t="s">
        <v>350</v>
      </c>
      <c r="F634" s="91"/>
      <c r="G634" s="91"/>
      <c r="H634" s="91"/>
      <c r="I634" s="91"/>
      <c r="J634" s="91"/>
      <c r="K634" s="91"/>
      <c r="L634" s="91"/>
      <c r="M634" s="91"/>
    </row>
    <row r="635" spans="1:13" ht="16" x14ac:dyDescent="0.2">
      <c r="A635" s="95">
        <f>_xlfn.XLOOKUP(E635,'M A C R O S'!R:R,'M A C R O S'!G:G,0)</f>
        <v>0</v>
      </c>
      <c r="B635" s="161" t="str">
        <f t="shared" si="9"/>
        <v>UH.VM.00115-10088</v>
      </c>
      <c r="C635" s="95">
        <f>SUM(A635:A635)</f>
        <v>0</v>
      </c>
      <c r="D635" s="95">
        <v>10088</v>
      </c>
      <c r="E635" s="140" t="s">
        <v>352</v>
      </c>
      <c r="F635" s="91"/>
      <c r="G635" s="91"/>
      <c r="H635" s="91"/>
      <c r="I635" s="91"/>
      <c r="J635" s="91"/>
      <c r="K635" s="91"/>
      <c r="L635" s="91"/>
      <c r="M635" s="91"/>
    </row>
    <row r="636" spans="1:13" ht="16" x14ac:dyDescent="0.2">
      <c r="A636" s="95">
        <f>_xlfn.XLOOKUP(E636,'M A C R O S'!R:R,'M A C R O S'!G:G,0)</f>
        <v>0</v>
      </c>
      <c r="B636" s="161" t="str">
        <f t="shared" si="9"/>
        <v>UH.VM.00116-10088</v>
      </c>
      <c r="C636" s="95">
        <f>SUM(A636:A636)</f>
        <v>0</v>
      </c>
      <c r="D636" s="95">
        <v>10088</v>
      </c>
      <c r="E636" s="141" t="s">
        <v>354</v>
      </c>
      <c r="F636" s="91"/>
      <c r="G636" s="91"/>
      <c r="H636" s="91"/>
      <c r="I636" s="91"/>
      <c r="J636" s="91"/>
      <c r="K636" s="91"/>
      <c r="L636" s="91"/>
      <c r="M636" s="91"/>
    </row>
    <row r="637" spans="1:13" ht="16" x14ac:dyDescent="0.2">
      <c r="A637" s="95">
        <f>_xlfn.XLOOKUP(E637,'M A C R O S'!R:R,'M A C R O S'!G:G,0)</f>
        <v>0</v>
      </c>
      <c r="B637" s="161" t="str">
        <f t="shared" si="9"/>
        <v>UH.VM.00117-10088</v>
      </c>
      <c r="C637" s="95">
        <f>SUM(A637:A637)</f>
        <v>0</v>
      </c>
      <c r="D637" s="95">
        <v>10088</v>
      </c>
      <c r="E637" s="140" t="s">
        <v>356</v>
      </c>
      <c r="F637" s="91"/>
      <c r="G637" s="91"/>
      <c r="H637" s="91"/>
      <c r="I637" s="91"/>
      <c r="J637" s="91"/>
      <c r="K637" s="91"/>
      <c r="L637" s="91"/>
      <c r="M637" s="91"/>
    </row>
    <row r="638" spans="1:13" ht="16" x14ac:dyDescent="0.2">
      <c r="A638" s="163">
        <f>_xlfn.XLOOKUP(E638,'M A C R O S'!R:R,'M A C R O S'!G:G,0)</f>
        <v>0</v>
      </c>
      <c r="B638" s="161" t="str">
        <f t="shared" si="9"/>
        <v>UH.VM.00006-10088</v>
      </c>
      <c r="C638" s="163">
        <f>SUM(A638:A638)</f>
        <v>0</v>
      </c>
      <c r="D638" s="163">
        <v>10088</v>
      </c>
      <c r="E638" s="163" t="s">
        <v>390</v>
      </c>
      <c r="F638" s="91"/>
      <c r="G638" s="91"/>
      <c r="H638" s="91"/>
      <c r="I638" s="91"/>
      <c r="J638" s="91"/>
      <c r="K638" s="91"/>
      <c r="L638" s="91"/>
      <c r="M638" s="91"/>
    </row>
    <row r="639" spans="1:13" ht="16" x14ac:dyDescent="0.2">
      <c r="A639" s="95">
        <f>_xlfn.XLOOKUP(E639,'M A C R O S'!R:R,'M A C R O S'!G:G,0)</f>
        <v>0</v>
      </c>
      <c r="B639" s="161" t="str">
        <f t="shared" si="9"/>
        <v>UH.VM.00007-10088</v>
      </c>
      <c r="C639" s="95">
        <f>SUM(A639:A639)</f>
        <v>0</v>
      </c>
      <c r="D639" s="95">
        <v>10088</v>
      </c>
      <c r="E639" s="95" t="s">
        <v>392</v>
      </c>
      <c r="F639" s="91"/>
      <c r="G639" s="91"/>
      <c r="H639" s="91"/>
      <c r="I639" s="91"/>
      <c r="J639" s="91"/>
      <c r="K639" s="91"/>
      <c r="L639" s="91"/>
      <c r="M639" s="91"/>
    </row>
    <row r="640" spans="1:13" ht="16" x14ac:dyDescent="0.2">
      <c r="A640" s="95">
        <f>_xlfn.XLOOKUP(E640,'M A C R O S'!R:R,'M A C R O S'!G:G,0)</f>
        <v>0</v>
      </c>
      <c r="B640" s="161" t="str">
        <f t="shared" si="9"/>
        <v>UH.VM.00008-10088</v>
      </c>
      <c r="C640" s="95">
        <f>SUM(A640:A640)</f>
        <v>0</v>
      </c>
      <c r="D640" s="95">
        <v>10088</v>
      </c>
      <c r="E640" s="95" t="s">
        <v>394</v>
      </c>
      <c r="F640" s="91"/>
      <c r="G640" s="91"/>
      <c r="H640" s="91"/>
      <c r="I640" s="91"/>
      <c r="J640" s="91"/>
      <c r="K640" s="91"/>
      <c r="L640" s="91"/>
      <c r="M640" s="91"/>
    </row>
    <row r="641" spans="1:13" ht="16" x14ac:dyDescent="0.2">
      <c r="A641" s="95">
        <f>_xlfn.XLOOKUP(E641,'M A C R O S'!R:R,'M A C R O S'!G:G,0)</f>
        <v>0</v>
      </c>
      <c r="B641" s="161" t="str">
        <f t="shared" si="9"/>
        <v>UH.VM.00009-10088</v>
      </c>
      <c r="C641" s="95">
        <f>SUM(A641:A641)</f>
        <v>0</v>
      </c>
      <c r="D641" s="95">
        <v>10088</v>
      </c>
      <c r="E641" s="95" t="s">
        <v>396</v>
      </c>
      <c r="F641" s="91"/>
      <c r="G641" s="91"/>
      <c r="H641" s="91"/>
      <c r="I641" s="91"/>
      <c r="J641" s="91"/>
      <c r="K641" s="91"/>
      <c r="L641" s="91"/>
      <c r="M641" s="91"/>
    </row>
    <row r="642" spans="1:13" ht="16" x14ac:dyDescent="0.2">
      <c r="A642" s="95">
        <f>_xlfn.XLOOKUP(E642,'M A C R O S'!R:R,'M A C R O S'!G:G,0)</f>
        <v>0</v>
      </c>
      <c r="B642" s="161" t="str">
        <f t="shared" si="9"/>
        <v>UH.VM.00010-10088</v>
      </c>
      <c r="C642" s="95">
        <f>SUM(A642:A642)</f>
        <v>0</v>
      </c>
      <c r="D642" s="95">
        <v>10088</v>
      </c>
      <c r="E642" s="95" t="s">
        <v>398</v>
      </c>
      <c r="F642" s="91"/>
      <c r="G642" s="91"/>
      <c r="H642" s="91"/>
      <c r="I642" s="91"/>
      <c r="J642" s="91"/>
      <c r="K642" s="91"/>
      <c r="L642" s="91"/>
      <c r="M642" s="91"/>
    </row>
    <row r="643" spans="1:13" ht="16" x14ac:dyDescent="0.2">
      <c r="A643" s="95">
        <f>_xlfn.XLOOKUP(E643,'M A C R O S'!R:R,'M A C R O S'!G:G,0)</f>
        <v>0</v>
      </c>
      <c r="B643" s="161" t="str">
        <f t="shared" ref="B643:B706" si="10">E643&amp;"-"&amp;D643</f>
        <v>UH.VM.00021-10088</v>
      </c>
      <c r="C643" s="95">
        <f>SUM(A643:A643)</f>
        <v>0</v>
      </c>
      <c r="D643" s="95">
        <v>10088</v>
      </c>
      <c r="E643" s="95" t="s">
        <v>400</v>
      </c>
      <c r="F643" s="91"/>
      <c r="G643" s="91"/>
      <c r="H643" s="91"/>
      <c r="I643" s="91"/>
      <c r="J643" s="91"/>
      <c r="K643" s="91"/>
      <c r="L643" s="91"/>
      <c r="M643" s="91"/>
    </row>
    <row r="644" spans="1:13" ht="16" x14ac:dyDescent="0.2">
      <c r="A644" s="95">
        <f>_xlfn.XLOOKUP(E644,'M A C R O S'!R:R,'M A C R O S'!G:G,0)</f>
        <v>0</v>
      </c>
      <c r="B644" s="161" t="str">
        <f t="shared" si="10"/>
        <v>UH.VM.00022-10088</v>
      </c>
      <c r="C644" s="95">
        <f>SUM(A644:A644)</f>
        <v>0</v>
      </c>
      <c r="D644" s="95">
        <v>10088</v>
      </c>
      <c r="E644" s="95" t="s">
        <v>402</v>
      </c>
      <c r="F644" s="91"/>
      <c r="G644" s="91"/>
      <c r="H644" s="91"/>
      <c r="I644" s="91"/>
      <c r="J644" s="91"/>
      <c r="K644" s="91"/>
      <c r="L644" s="91"/>
      <c r="M644" s="91"/>
    </row>
    <row r="645" spans="1:13" ht="16" x14ac:dyDescent="0.2">
      <c r="A645" s="95">
        <f>_xlfn.XLOOKUP(E645,'M A C R O S'!R:R,'M A C R O S'!G:G,0)</f>
        <v>0</v>
      </c>
      <c r="B645" s="161" t="str">
        <f t="shared" si="10"/>
        <v>UH.VM.00023-10088</v>
      </c>
      <c r="C645" s="95">
        <f>SUM(A645:A645)</f>
        <v>0</v>
      </c>
      <c r="D645" s="95">
        <v>10088</v>
      </c>
      <c r="E645" s="95" t="s">
        <v>404</v>
      </c>
      <c r="F645" s="91"/>
      <c r="G645" s="91"/>
      <c r="H645" s="91"/>
      <c r="I645" s="91"/>
      <c r="J645" s="91"/>
      <c r="K645" s="91"/>
      <c r="L645" s="91"/>
      <c r="M645" s="91"/>
    </row>
    <row r="646" spans="1:13" ht="16" x14ac:dyDescent="0.2">
      <c r="A646" s="95">
        <f>_xlfn.XLOOKUP(E646,'M A C R O S'!R:R,'M A C R O S'!G:G,0)</f>
        <v>0</v>
      </c>
      <c r="B646" s="161" t="str">
        <f t="shared" si="10"/>
        <v>UH.VM.00024-10088</v>
      </c>
      <c r="C646" s="95">
        <f>SUM(A646:A646)</f>
        <v>0</v>
      </c>
      <c r="D646" s="95">
        <v>10088</v>
      </c>
      <c r="E646" s="95" t="s">
        <v>406</v>
      </c>
      <c r="F646" s="91"/>
      <c r="G646" s="91"/>
      <c r="H646" s="91"/>
      <c r="I646" s="91"/>
      <c r="J646" s="91"/>
      <c r="K646" s="91"/>
      <c r="L646" s="91"/>
      <c r="M646" s="91"/>
    </row>
    <row r="647" spans="1:13" ht="16" x14ac:dyDescent="0.2">
      <c r="A647" s="95">
        <f>_xlfn.XLOOKUP(E647,'M A C R O S'!R:R,'M A C R O S'!G:G,0)</f>
        <v>0</v>
      </c>
      <c r="B647" s="161" t="str">
        <f t="shared" si="10"/>
        <v>UH.VM.00025-10088</v>
      </c>
      <c r="C647" s="95">
        <f>SUM(A647:A647)</f>
        <v>0</v>
      </c>
      <c r="D647" s="95">
        <v>10088</v>
      </c>
      <c r="E647" s="95" t="s">
        <v>408</v>
      </c>
      <c r="F647" s="91"/>
      <c r="G647" s="91"/>
      <c r="H647" s="91"/>
      <c r="I647" s="91"/>
      <c r="J647" s="91"/>
      <c r="K647" s="91"/>
      <c r="L647" s="91"/>
      <c r="M647" s="91"/>
    </row>
    <row r="648" spans="1:13" ht="16" x14ac:dyDescent="0.2">
      <c r="A648" s="95">
        <f>_xlfn.XLOOKUP(E648,'M A C R O S'!R:R,'M A C R O S'!G:G,0)</f>
        <v>0</v>
      </c>
      <c r="B648" s="161" t="str">
        <f t="shared" si="10"/>
        <v>UH.VM.00026-10088</v>
      </c>
      <c r="C648" s="95">
        <f>SUM(A648:A648)</f>
        <v>0</v>
      </c>
      <c r="D648" s="95">
        <v>10088</v>
      </c>
      <c r="E648" s="95" t="s">
        <v>410</v>
      </c>
      <c r="F648" s="91"/>
      <c r="G648" s="91"/>
      <c r="H648" s="91"/>
      <c r="I648" s="91"/>
      <c r="J648" s="91"/>
      <c r="K648" s="91"/>
      <c r="L648" s="91"/>
      <c r="M648" s="91"/>
    </row>
    <row r="649" spans="1:13" ht="16" x14ac:dyDescent="0.2">
      <c r="A649" s="95">
        <f>_xlfn.XLOOKUP(E649,'M A C R O S'!R:R,'M A C R O S'!G:G,0)</f>
        <v>0</v>
      </c>
      <c r="B649" s="161" t="str">
        <f t="shared" si="10"/>
        <v>UH.VM.00027-10088</v>
      </c>
      <c r="C649" s="95">
        <f>SUM(A649:A649)</f>
        <v>0</v>
      </c>
      <c r="D649" s="95">
        <v>10088</v>
      </c>
      <c r="E649" s="95" t="s">
        <v>412</v>
      </c>
      <c r="F649" s="91"/>
      <c r="G649" s="91"/>
      <c r="H649" s="91"/>
      <c r="I649" s="91"/>
      <c r="J649" s="91"/>
      <c r="K649" s="91"/>
      <c r="L649" s="91"/>
      <c r="M649" s="91"/>
    </row>
    <row r="650" spans="1:13" ht="16" x14ac:dyDescent="0.2">
      <c r="A650" s="95">
        <f>_xlfn.XLOOKUP(E650,'M A C R O S'!R:R,'M A C R O S'!G:G,0)</f>
        <v>0</v>
      </c>
      <c r="B650" s="161" t="str">
        <f t="shared" si="10"/>
        <v>UH.VM.00028-10088</v>
      </c>
      <c r="C650" s="95">
        <f>SUM(A650:A650)</f>
        <v>0</v>
      </c>
      <c r="D650" s="95">
        <v>10088</v>
      </c>
      <c r="E650" s="95" t="s">
        <v>414</v>
      </c>
      <c r="F650" s="91"/>
      <c r="G650" s="91"/>
      <c r="H650" s="91"/>
      <c r="I650" s="91"/>
      <c r="J650" s="91"/>
      <c r="K650" s="91"/>
      <c r="L650" s="91"/>
      <c r="M650" s="91"/>
    </row>
    <row r="651" spans="1:13" ht="16" x14ac:dyDescent="0.2">
      <c r="A651" s="95">
        <f>_xlfn.XLOOKUP(E651,'M A C R O S'!R:R,'M A C R O S'!G:G,0)</f>
        <v>0</v>
      </c>
      <c r="B651" s="161" t="str">
        <f t="shared" si="10"/>
        <v>UH.VM.00029-10088</v>
      </c>
      <c r="C651" s="95">
        <f>SUM(A651:A651)</f>
        <v>0</v>
      </c>
      <c r="D651" s="95">
        <v>10088</v>
      </c>
      <c r="E651" s="95" t="s">
        <v>416</v>
      </c>
      <c r="F651" s="91"/>
      <c r="G651" s="91"/>
      <c r="H651" s="91"/>
      <c r="I651" s="91"/>
      <c r="J651" s="91"/>
      <c r="K651" s="91"/>
      <c r="L651" s="91"/>
      <c r="M651" s="91"/>
    </row>
    <row r="652" spans="1:13" ht="16" x14ac:dyDescent="0.2">
      <c r="A652" s="95">
        <f>_xlfn.XLOOKUP(E652,'M A C R O S'!R:R,'M A C R O S'!G:G,0)</f>
        <v>0</v>
      </c>
      <c r="B652" s="161" t="str">
        <f t="shared" si="10"/>
        <v>UH.VM.00030-10088</v>
      </c>
      <c r="C652" s="95">
        <f>SUM(A652:A652)</f>
        <v>0</v>
      </c>
      <c r="D652" s="95">
        <v>10088</v>
      </c>
      <c r="E652" s="95" t="s">
        <v>418</v>
      </c>
      <c r="F652" s="91"/>
      <c r="G652" s="91"/>
      <c r="H652" s="91"/>
      <c r="I652" s="91"/>
      <c r="J652" s="91"/>
      <c r="K652" s="91"/>
      <c r="L652" s="91"/>
      <c r="M652" s="91"/>
    </row>
    <row r="653" spans="1:13" ht="16" x14ac:dyDescent="0.2">
      <c r="A653" s="161">
        <f>_xlfn.XLOOKUP(E653,'M A C R O S'!R:R,'M A C R O S'!H:H,0)</f>
        <v>0</v>
      </c>
      <c r="B653" s="161" t="str">
        <f t="shared" si="10"/>
        <v>UH.VM.00046-10089</v>
      </c>
      <c r="C653" s="161">
        <f>SUM(A653:A653)</f>
        <v>0</v>
      </c>
      <c r="D653" s="161">
        <v>10089</v>
      </c>
      <c r="E653" s="161" t="s">
        <v>259</v>
      </c>
      <c r="F653" s="91" t="e">
        <f>_xlfn.XLOOKUP(#REF!,'F U L L   S E T S  (-10%)'!T:T,'F U L L   S E T S  (-10%)'!I:I,0)</f>
        <v>#REF!</v>
      </c>
      <c r="G653" s="90" t="s">
        <v>95</v>
      </c>
      <c r="H653" s="91">
        <f>_xlfn.XLOOKUP(G653,'F U L L   S E T S  (-10%)'!T:T,'F U L L   S E T S  (-10%)'!I:I,0)+_xlfn.XLOOKUP(G653,'M A C R O S'!R:R,'M A C R O S'!H:H,0)</f>
        <v>0</v>
      </c>
      <c r="I653" s="91"/>
      <c r="J653" s="91"/>
      <c r="K653" s="91"/>
      <c r="L653" s="91"/>
      <c r="M653" s="91"/>
    </row>
    <row r="654" spans="1:13" ht="16" x14ac:dyDescent="0.2">
      <c r="A654" s="95">
        <f>_xlfn.XLOOKUP(E654,'M A C R O S'!R:R,'M A C R O S'!H:H,0)</f>
        <v>0</v>
      </c>
      <c r="B654" s="161" t="str">
        <f t="shared" si="10"/>
        <v>UH.VM.00047-10089</v>
      </c>
      <c r="C654" s="95">
        <f>SUM(A654:A654)</f>
        <v>0</v>
      </c>
      <c r="D654" s="95">
        <v>10089</v>
      </c>
      <c r="E654" s="95" t="s">
        <v>261</v>
      </c>
      <c r="F654" s="91" t="e">
        <f>_xlfn.XLOOKUP(#REF!,'F U L L   S E T S  (-10%)'!T:T,'F U L L   S E T S  (-10%)'!I:I,0)</f>
        <v>#REF!</v>
      </c>
      <c r="G654" s="90" t="s">
        <v>95</v>
      </c>
      <c r="H654" s="91">
        <f>_xlfn.XLOOKUP(G654,'F U L L   S E T S  (-10%)'!T:T,'F U L L   S E T S  (-10%)'!I:I,0)+_xlfn.XLOOKUP(G654,'M A C R O S'!R:R,'M A C R O S'!H:H,0)</f>
        <v>0</v>
      </c>
      <c r="I654" s="91"/>
      <c r="J654" s="91"/>
      <c r="K654" s="91"/>
      <c r="L654" s="91"/>
      <c r="M654" s="91"/>
    </row>
    <row r="655" spans="1:13" ht="16" x14ac:dyDescent="0.2">
      <c r="A655" s="95">
        <f>_xlfn.XLOOKUP(E655,'M A C R O S'!R:R,'M A C R O S'!H:H,0)</f>
        <v>0</v>
      </c>
      <c r="B655" s="161" t="str">
        <f t="shared" si="10"/>
        <v>UH.VM.00048-10089</v>
      </c>
      <c r="C655" s="95">
        <f>SUM(A655:A655)</f>
        <v>0</v>
      </c>
      <c r="D655" s="95">
        <v>10089</v>
      </c>
      <c r="E655" s="95" t="s">
        <v>263</v>
      </c>
      <c r="F655" s="91" t="e">
        <f>_xlfn.XLOOKUP(#REF!,'F U L L   S E T S  (-10%)'!T:T,'F U L L   S E T S  (-10%)'!I:I,0)</f>
        <v>#REF!</v>
      </c>
      <c r="G655" s="90" t="s">
        <v>95</v>
      </c>
      <c r="H655" s="91">
        <f>_xlfn.XLOOKUP(G655,'F U L L   S E T S  (-10%)'!T:T,'F U L L   S E T S  (-10%)'!I:I,0)+_xlfn.XLOOKUP(G655,'M A C R O S'!R:R,'M A C R O S'!H:H,0)</f>
        <v>0</v>
      </c>
      <c r="I655" s="91"/>
      <c r="J655" s="91"/>
      <c r="K655" s="91"/>
      <c r="L655" s="91"/>
      <c r="M655" s="91"/>
    </row>
    <row r="656" spans="1:13" ht="16" x14ac:dyDescent="0.2">
      <c r="A656" s="95">
        <f>_xlfn.XLOOKUP(E656,'M A C R O S'!R:R,'M A C R O S'!H:H,0)</f>
        <v>0</v>
      </c>
      <c r="B656" s="161" t="str">
        <f t="shared" si="10"/>
        <v>UH.VM.00049-10089</v>
      </c>
      <c r="C656" s="95">
        <f>SUM(A656:A656)</f>
        <v>0</v>
      </c>
      <c r="D656" s="95">
        <v>10089</v>
      </c>
      <c r="E656" s="95" t="s">
        <v>265</v>
      </c>
      <c r="F656" s="91" t="e">
        <f>_xlfn.XLOOKUP(#REF!,'F U L L   S E T S  (-10%)'!T:T,'F U L L   S E T S  (-10%)'!I:I,0)</f>
        <v>#REF!</v>
      </c>
      <c r="G656" s="90" t="s">
        <v>95</v>
      </c>
      <c r="H656" s="91">
        <f>_xlfn.XLOOKUP(G656,'F U L L   S E T S  (-10%)'!T:T,'F U L L   S E T S  (-10%)'!I:I,0)+_xlfn.XLOOKUP(G656,'M A C R O S'!R:R,'M A C R O S'!H:H,0)</f>
        <v>0</v>
      </c>
      <c r="I656" s="91"/>
      <c r="J656" s="91"/>
      <c r="K656" s="91"/>
      <c r="L656" s="91"/>
      <c r="M656" s="91"/>
    </row>
    <row r="657" spans="1:13" ht="16" x14ac:dyDescent="0.2">
      <c r="A657" s="95">
        <f>_xlfn.XLOOKUP(E657,'M A C R O S'!R:R,'M A C R O S'!H:H,0)</f>
        <v>0</v>
      </c>
      <c r="B657" s="161" t="str">
        <f t="shared" si="10"/>
        <v>UH.VM.00050-10089</v>
      </c>
      <c r="C657" s="95">
        <f>SUM(A657:A657)</f>
        <v>0</v>
      </c>
      <c r="D657" s="95">
        <v>10089</v>
      </c>
      <c r="E657" s="95" t="s">
        <v>267</v>
      </c>
      <c r="F657" s="91" t="e">
        <f>_xlfn.XLOOKUP(#REF!,'F U L L   S E T S  (-10%)'!T:T,'F U L L   S E T S  (-10%)'!I:I,0)</f>
        <v>#REF!</v>
      </c>
      <c r="G657" s="90" t="s">
        <v>95</v>
      </c>
      <c r="H657" s="91">
        <f>_xlfn.XLOOKUP(G657,'F U L L   S E T S  (-10%)'!T:T,'F U L L   S E T S  (-10%)'!I:I,0)+_xlfn.XLOOKUP(G657,'M A C R O S'!R:R,'M A C R O S'!H:H,0)</f>
        <v>0</v>
      </c>
      <c r="I657" s="91"/>
      <c r="J657" s="91"/>
      <c r="K657" s="91"/>
      <c r="L657" s="91"/>
      <c r="M657" s="91"/>
    </row>
    <row r="658" spans="1:13" ht="16" x14ac:dyDescent="0.2">
      <c r="A658" s="95">
        <f>_xlfn.XLOOKUP(E658,'M A C R O S'!R:R,'M A C R O S'!H:H,0)</f>
        <v>0</v>
      </c>
      <c r="B658" s="161" t="str">
        <f t="shared" si="10"/>
        <v>UH.VM.00051-10089</v>
      </c>
      <c r="C658" s="95">
        <f>SUM(A658:A658)</f>
        <v>0</v>
      </c>
      <c r="D658" s="95">
        <v>10089</v>
      </c>
      <c r="E658" s="95" t="s">
        <v>269</v>
      </c>
      <c r="F658" s="91" t="e">
        <f>_xlfn.XLOOKUP(#REF!,'F U L L   S E T S  (-10%)'!T:T,'F U L L   S E T S  (-10%)'!I:I,0)</f>
        <v>#REF!</v>
      </c>
      <c r="G658" s="90" t="s">
        <v>95</v>
      </c>
      <c r="H658" s="91">
        <f>_xlfn.XLOOKUP(G658,'F U L L   S E T S  (-10%)'!T:T,'F U L L   S E T S  (-10%)'!I:I,0)+_xlfn.XLOOKUP(G658,'M A C R O S'!R:R,'M A C R O S'!H:H,0)</f>
        <v>0</v>
      </c>
      <c r="I658" s="91"/>
      <c r="J658" s="91"/>
      <c r="K658" s="91"/>
      <c r="L658" s="91"/>
      <c r="M658" s="91"/>
    </row>
    <row r="659" spans="1:13" ht="16" x14ac:dyDescent="0.2">
      <c r="A659" s="95">
        <f>_xlfn.XLOOKUP(E659,'M A C R O S'!R:R,'M A C R O S'!H:H,0)</f>
        <v>0</v>
      </c>
      <c r="B659" s="161" t="str">
        <f t="shared" si="10"/>
        <v>UH.VM.00105-10089</v>
      </c>
      <c r="C659" s="95">
        <f>SUM(A659:A659)</f>
        <v>0</v>
      </c>
      <c r="D659" s="95">
        <v>10089</v>
      </c>
      <c r="E659" s="40" t="s">
        <v>271</v>
      </c>
      <c r="F659" s="91" t="e">
        <f>_xlfn.XLOOKUP(#REF!,'F U L L   S E T S  (-10%)'!T:T,'F U L L   S E T S  (-10%)'!I:I,0)</f>
        <v>#REF!</v>
      </c>
      <c r="G659" s="90" t="s">
        <v>95</v>
      </c>
      <c r="H659" s="91">
        <f>_xlfn.XLOOKUP(G659,'F U L L   S E T S  (-10%)'!T:T,'F U L L   S E T S  (-10%)'!I:I,0)+_xlfn.XLOOKUP(G659,'M A C R O S'!R:R,'M A C R O S'!H:H,0)</f>
        <v>0</v>
      </c>
      <c r="I659" s="91"/>
      <c r="J659" s="91"/>
      <c r="K659" s="91"/>
      <c r="L659" s="91"/>
      <c r="M659" s="91"/>
    </row>
    <row r="660" spans="1:13" ht="16" x14ac:dyDescent="0.2">
      <c r="A660" s="95">
        <f>_xlfn.XLOOKUP(E660,'M A C R O S'!R:R,'M A C R O S'!H:H,0)</f>
        <v>0</v>
      </c>
      <c r="B660" s="161" t="str">
        <f t="shared" si="10"/>
        <v>UH.VM.00106-10089</v>
      </c>
      <c r="C660" s="95">
        <f>SUM(A660:A660)</f>
        <v>0</v>
      </c>
      <c r="D660" s="95">
        <v>10089</v>
      </c>
      <c r="E660" s="40" t="s">
        <v>273</v>
      </c>
      <c r="F660" s="91" t="e">
        <f>_xlfn.XLOOKUP(#REF!,'F U L L   S E T S  (-10%)'!T:T,'F U L L   S E T S  (-10%)'!I:I,0)</f>
        <v>#REF!</v>
      </c>
      <c r="G660" s="90" t="s">
        <v>95</v>
      </c>
      <c r="H660" s="91">
        <f>_xlfn.XLOOKUP(G660,'F U L L   S E T S  (-10%)'!T:T,'F U L L   S E T S  (-10%)'!I:I,0)+_xlfn.XLOOKUP(G660,'M A C R O S'!R:R,'M A C R O S'!H:H,0)</f>
        <v>0</v>
      </c>
      <c r="I660" s="91"/>
      <c r="J660" s="91"/>
      <c r="K660" s="91"/>
      <c r="L660" s="91"/>
      <c r="M660" s="91"/>
    </row>
    <row r="661" spans="1:13" ht="16" x14ac:dyDescent="0.2">
      <c r="A661" s="95">
        <f>_xlfn.XLOOKUP(E661,'M A C R O S'!R:R,'M A C R O S'!H:H,0)</f>
        <v>0</v>
      </c>
      <c r="B661" s="161" t="str">
        <f t="shared" si="10"/>
        <v>UH.VM.00107-10089</v>
      </c>
      <c r="C661" s="95">
        <f>SUM(A661:A661)</f>
        <v>0</v>
      </c>
      <c r="D661" s="95">
        <v>10089</v>
      </c>
      <c r="E661" s="40" t="s">
        <v>275</v>
      </c>
      <c r="F661" s="91" t="e">
        <f>_xlfn.XLOOKUP(#REF!,'F U L L   S E T S  (-10%)'!T:T,'F U L L   S E T S  (-10%)'!I:I,0)</f>
        <v>#REF!</v>
      </c>
      <c r="G661" s="90" t="s">
        <v>95</v>
      </c>
      <c r="H661" s="91">
        <f>_xlfn.XLOOKUP(G661,'F U L L   S E T S  (-10%)'!T:T,'F U L L   S E T S  (-10%)'!I:I,0)+_xlfn.XLOOKUP(G661,'M A C R O S'!R:R,'M A C R O S'!H:H,0)</f>
        <v>0</v>
      </c>
      <c r="I661" s="91"/>
      <c r="J661" s="91"/>
      <c r="K661" s="91"/>
      <c r="L661" s="91"/>
      <c r="M661" s="91"/>
    </row>
    <row r="662" spans="1:13" ht="16" x14ac:dyDescent="0.2">
      <c r="A662" s="95">
        <f>_xlfn.XLOOKUP(E662,'M A C R O S'!R:R,'M A C R O S'!H:H,0)</f>
        <v>0</v>
      </c>
      <c r="B662" s="161" t="str">
        <f t="shared" si="10"/>
        <v>UH.VM.00108-10089</v>
      </c>
      <c r="C662" s="95">
        <f>SUM(A662:A662)</f>
        <v>0</v>
      </c>
      <c r="D662" s="95">
        <v>10089</v>
      </c>
      <c r="E662" s="40" t="s">
        <v>277</v>
      </c>
      <c r="F662" s="91" t="e">
        <f>_xlfn.XLOOKUP(#REF!,'F U L L   S E T S  (-10%)'!T:T,'F U L L   S E T S  (-10%)'!I:I,0)</f>
        <v>#REF!</v>
      </c>
      <c r="G662" s="90" t="s">
        <v>95</v>
      </c>
      <c r="H662" s="91">
        <f>_xlfn.XLOOKUP(G662,'F U L L   S E T S  (-10%)'!T:T,'F U L L   S E T S  (-10%)'!I:I,0)+_xlfn.XLOOKUP(G662,'M A C R O S'!R:R,'M A C R O S'!H:H,0)</f>
        <v>0</v>
      </c>
      <c r="I662" s="91"/>
      <c r="J662" s="91"/>
      <c r="K662" s="91"/>
      <c r="L662" s="91"/>
      <c r="M662" s="91"/>
    </row>
    <row r="663" spans="1:13" ht="16" x14ac:dyDescent="0.2">
      <c r="A663" s="95">
        <f>_xlfn.XLOOKUP(E663,'M A C R O S'!R:R,'M A C R O S'!H:H,0)</f>
        <v>0</v>
      </c>
      <c r="B663" s="161" t="str">
        <f t="shared" si="10"/>
        <v>UH.VM.00109-10089</v>
      </c>
      <c r="C663" s="95">
        <f>SUM(A663:A663)</f>
        <v>0</v>
      </c>
      <c r="D663" s="95">
        <v>10089</v>
      </c>
      <c r="E663" s="40" t="s">
        <v>279</v>
      </c>
      <c r="F663" s="91" t="e">
        <f>_xlfn.XLOOKUP(#REF!,'F U L L   S E T S  (-10%)'!T:T,'F U L L   S E T S  (-10%)'!I:I,0)</f>
        <v>#REF!</v>
      </c>
      <c r="G663" s="90" t="s">
        <v>95</v>
      </c>
      <c r="H663" s="91">
        <f>_xlfn.XLOOKUP(G663,'F U L L   S E T S  (-10%)'!T:T,'F U L L   S E T S  (-10%)'!I:I,0)+_xlfn.XLOOKUP(G663,'M A C R O S'!R:R,'M A C R O S'!H:H,0)</f>
        <v>0</v>
      </c>
      <c r="I663" s="91"/>
      <c r="J663" s="91"/>
      <c r="K663" s="91"/>
      <c r="L663" s="91"/>
      <c r="M663" s="91"/>
    </row>
    <row r="664" spans="1:13" ht="16" x14ac:dyDescent="0.2">
      <c r="A664" s="95">
        <f>_xlfn.XLOOKUP(E664,'M A C R O S'!R:R,'M A C R O S'!H:H,0)</f>
        <v>0</v>
      </c>
      <c r="B664" s="161" t="str">
        <f t="shared" si="10"/>
        <v>UH.VM.00110-10089</v>
      </c>
      <c r="C664" s="95">
        <f>SUM(A664:A664)</f>
        <v>0</v>
      </c>
      <c r="D664" s="95">
        <v>10089</v>
      </c>
      <c r="E664" s="40" t="s">
        <v>281</v>
      </c>
      <c r="F664" s="91" t="e">
        <f>_xlfn.XLOOKUP(#REF!,'F U L L   S E T S  (-10%)'!T:T,'F U L L   S E T S  (-10%)'!I:I,0)</f>
        <v>#REF!</v>
      </c>
      <c r="G664" s="90" t="s">
        <v>95</v>
      </c>
      <c r="H664" s="91">
        <f>_xlfn.XLOOKUP(G664,'F U L L   S E T S  (-10%)'!T:T,'F U L L   S E T S  (-10%)'!I:I,0)+_xlfn.XLOOKUP(G664,'M A C R O S'!R:R,'M A C R O S'!H:H,0)</f>
        <v>0</v>
      </c>
      <c r="I664" s="91"/>
      <c r="J664" s="91"/>
      <c r="K664" s="91"/>
      <c r="L664" s="91"/>
      <c r="M664" s="91"/>
    </row>
    <row r="665" spans="1:13" ht="16" x14ac:dyDescent="0.2">
      <c r="A665" s="95">
        <f>_xlfn.XLOOKUP(E665,'M A C R O S'!R:R,'M A C R O S'!H:H,0)</f>
        <v>0</v>
      </c>
      <c r="B665" s="161" t="str">
        <f t="shared" si="10"/>
        <v>UH.VM.00111-10089</v>
      </c>
      <c r="C665" s="95">
        <f>SUM(A665:A665)</f>
        <v>0</v>
      </c>
      <c r="D665" s="95">
        <v>10089</v>
      </c>
      <c r="E665" s="40" t="s">
        <v>283</v>
      </c>
      <c r="F665" s="91" t="e">
        <f>_xlfn.XLOOKUP(#REF!,'F U L L   S E T S  (-10%)'!T:T,'F U L L   S E T S  (-10%)'!I:I,0)</f>
        <v>#REF!</v>
      </c>
      <c r="G665" s="90" t="s">
        <v>95</v>
      </c>
      <c r="H665" s="91">
        <f>_xlfn.XLOOKUP(G665,'F U L L   S E T S  (-10%)'!T:T,'F U L L   S E T S  (-10%)'!I:I,0)+_xlfn.XLOOKUP(G665,'M A C R O S'!R:R,'M A C R O S'!H:H,0)</f>
        <v>0</v>
      </c>
      <c r="I665" s="91"/>
      <c r="J665" s="91"/>
      <c r="K665" s="91"/>
      <c r="L665" s="91"/>
      <c r="M665" s="91"/>
    </row>
    <row r="666" spans="1:13" ht="16" x14ac:dyDescent="0.2">
      <c r="A666" s="95">
        <f>_xlfn.XLOOKUP(E666,'M A C R O S'!R:R,'M A C R O S'!H:H,0)</f>
        <v>0</v>
      </c>
      <c r="B666" s="161" t="str">
        <f t="shared" si="10"/>
        <v>UH.VM.00112-10089</v>
      </c>
      <c r="C666" s="95">
        <f>SUM(A666:A666)</f>
        <v>0</v>
      </c>
      <c r="D666" s="95">
        <v>10089</v>
      </c>
      <c r="E666" s="40" t="s">
        <v>285</v>
      </c>
      <c r="F666" s="91" t="e">
        <f>_xlfn.XLOOKUP(#REF!,'F U L L   S E T S  (-10%)'!T:T,'F U L L   S E T S  (-10%)'!I:I,0)</f>
        <v>#REF!</v>
      </c>
      <c r="G666" s="90" t="s">
        <v>95</v>
      </c>
      <c r="H666" s="91">
        <f>_xlfn.XLOOKUP(G666,'F U L L   S E T S  (-10%)'!T:T,'F U L L   S E T S  (-10%)'!I:I,0)+_xlfn.XLOOKUP(G666,'M A C R O S'!R:R,'M A C R O S'!H:H,0)</f>
        <v>0</v>
      </c>
      <c r="I666" s="91"/>
      <c r="J666" s="91"/>
      <c r="K666" s="91"/>
      <c r="L666" s="91"/>
      <c r="M666" s="91"/>
    </row>
    <row r="667" spans="1:13" ht="16" x14ac:dyDescent="0.2">
      <c r="A667" s="95">
        <f>_xlfn.XLOOKUP(E667,'M A C R O S'!R:R,'M A C R O S'!H:H,0)</f>
        <v>0</v>
      </c>
      <c r="B667" s="161" t="str">
        <f t="shared" si="10"/>
        <v>UH.VM.00113-10089</v>
      </c>
      <c r="C667" s="95">
        <f>SUM(A667:A667)</f>
        <v>0</v>
      </c>
      <c r="D667" s="95">
        <v>10089</v>
      </c>
      <c r="E667" s="40" t="s">
        <v>287</v>
      </c>
      <c r="F667" s="91" t="e">
        <f>_xlfn.XLOOKUP(#REF!,'F U L L   S E T S  (-10%)'!T:T,'F U L L   S E T S  (-10%)'!I:I,0)</f>
        <v>#REF!</v>
      </c>
      <c r="G667" s="90" t="s">
        <v>95</v>
      </c>
      <c r="H667" s="91">
        <f>_xlfn.XLOOKUP(G667,'F U L L   S E T S  (-10%)'!T:T,'F U L L   S E T S  (-10%)'!I:I,0)+_xlfn.XLOOKUP(G667,'M A C R O S'!R:R,'M A C R O S'!H:H,0)</f>
        <v>0</v>
      </c>
      <c r="I667" s="91"/>
      <c r="J667" s="91"/>
      <c r="K667" s="91"/>
      <c r="L667" s="91"/>
      <c r="M667" s="91"/>
    </row>
    <row r="668" spans="1:13" ht="16" x14ac:dyDescent="0.2">
      <c r="A668" s="163">
        <f>_xlfn.XLOOKUP(E668,'M A C R O S'!R:R,'M A C R O S'!H:H,0)</f>
        <v>0</v>
      </c>
      <c r="B668" s="161" t="str">
        <f t="shared" si="10"/>
        <v>UH.VM.00016-10089</v>
      </c>
      <c r="C668" s="163">
        <f>SUM(A668:A668)</f>
        <v>0</v>
      </c>
      <c r="D668" s="163">
        <v>10089</v>
      </c>
      <c r="E668" s="163" t="s">
        <v>340</v>
      </c>
      <c r="F668" s="91"/>
      <c r="G668" s="91"/>
      <c r="H668" s="91"/>
      <c r="I668" s="91"/>
      <c r="J668" s="91"/>
      <c r="K668" s="91"/>
      <c r="L668" s="91"/>
      <c r="M668" s="91"/>
    </row>
    <row r="669" spans="1:13" ht="16" x14ac:dyDescent="0.2">
      <c r="A669" s="95">
        <f>_xlfn.XLOOKUP(E669,'M A C R O S'!R:R,'M A C R O S'!H:H,0)</f>
        <v>0</v>
      </c>
      <c r="B669" s="161" t="str">
        <f t="shared" si="10"/>
        <v>UH.VM.00017-10089</v>
      </c>
      <c r="C669" s="95">
        <f>SUM(A669:A669)</f>
        <v>0</v>
      </c>
      <c r="D669" s="95">
        <v>10089</v>
      </c>
      <c r="E669" s="95" t="s">
        <v>342</v>
      </c>
      <c r="F669" s="91"/>
      <c r="G669" s="91"/>
      <c r="H669" s="91"/>
      <c r="I669" s="91"/>
      <c r="J669" s="91"/>
      <c r="K669" s="91"/>
      <c r="L669" s="91"/>
      <c r="M669" s="91"/>
    </row>
    <row r="670" spans="1:13" ht="16" x14ac:dyDescent="0.2">
      <c r="A670" s="95">
        <f>_xlfn.XLOOKUP(E670,'M A C R O S'!R:R,'M A C R O S'!H:H,0)</f>
        <v>0</v>
      </c>
      <c r="B670" s="161" t="str">
        <f t="shared" si="10"/>
        <v>UH.VM.00018-10089</v>
      </c>
      <c r="C670" s="95">
        <f>SUM(A670:A670)</f>
        <v>0</v>
      </c>
      <c r="D670" s="95">
        <v>10089</v>
      </c>
      <c r="E670" s="95" t="s">
        <v>344</v>
      </c>
      <c r="F670" s="91"/>
      <c r="G670" s="91"/>
      <c r="H670" s="91"/>
      <c r="I670" s="91"/>
      <c r="J670" s="91"/>
      <c r="K670" s="91"/>
      <c r="L670" s="91"/>
      <c r="M670" s="91"/>
    </row>
    <row r="671" spans="1:13" ht="16" x14ac:dyDescent="0.2">
      <c r="A671" s="95">
        <f>_xlfn.XLOOKUP(E671,'M A C R O S'!R:R,'M A C R O S'!H:H,0)</f>
        <v>0</v>
      </c>
      <c r="B671" s="161" t="str">
        <f t="shared" si="10"/>
        <v>UH.VM.00019-10089</v>
      </c>
      <c r="C671" s="95">
        <f>SUM(A671:A671)</f>
        <v>0</v>
      </c>
      <c r="D671" s="95">
        <v>10089</v>
      </c>
      <c r="E671" s="95" t="s">
        <v>346</v>
      </c>
      <c r="F671" s="91"/>
      <c r="G671" s="91"/>
      <c r="H671" s="91"/>
      <c r="I671" s="91"/>
      <c r="J671" s="91"/>
      <c r="K671" s="91"/>
      <c r="L671" s="91"/>
      <c r="M671" s="91"/>
    </row>
    <row r="672" spans="1:13" ht="16" x14ac:dyDescent="0.2">
      <c r="A672" s="95">
        <f>_xlfn.XLOOKUP(E672,'M A C R O S'!R:R,'M A C R O S'!H:H,0)</f>
        <v>0</v>
      </c>
      <c r="B672" s="161" t="str">
        <f t="shared" si="10"/>
        <v>UH.VM.00020-10089</v>
      </c>
      <c r="C672" s="95">
        <f>SUM(A672:A672)</f>
        <v>0</v>
      </c>
      <c r="D672" s="95">
        <v>10089</v>
      </c>
      <c r="E672" s="95" t="s">
        <v>348</v>
      </c>
      <c r="F672" s="91"/>
      <c r="G672" s="91"/>
      <c r="H672" s="91"/>
      <c r="I672" s="91"/>
      <c r="J672" s="91"/>
      <c r="K672" s="91"/>
      <c r="L672" s="91"/>
      <c r="M672" s="91"/>
    </row>
    <row r="673" spans="1:13" ht="16" x14ac:dyDescent="0.2">
      <c r="A673" s="95">
        <f>_xlfn.XLOOKUP(E673,'M A C R O S'!R:R,'M A C R O S'!H:H,0)</f>
        <v>0</v>
      </c>
      <c r="B673" s="161" t="str">
        <f t="shared" si="10"/>
        <v>UH.VM.00114-10089</v>
      </c>
      <c r="C673" s="95">
        <f>SUM(A673:A673)</f>
        <v>0</v>
      </c>
      <c r="D673" s="95">
        <v>10089</v>
      </c>
      <c r="E673" s="141" t="s">
        <v>350</v>
      </c>
      <c r="F673" s="91"/>
      <c r="G673" s="91"/>
      <c r="H673" s="91"/>
      <c r="I673" s="91"/>
      <c r="J673" s="91"/>
      <c r="K673" s="91"/>
      <c r="L673" s="91"/>
      <c r="M673" s="91"/>
    </row>
    <row r="674" spans="1:13" ht="16" x14ac:dyDescent="0.2">
      <c r="A674" s="95">
        <f>_xlfn.XLOOKUP(E674,'M A C R O S'!R:R,'M A C R O S'!H:H,0)</f>
        <v>0</v>
      </c>
      <c r="B674" s="161" t="str">
        <f t="shared" si="10"/>
        <v>UH.VM.00115-10089</v>
      </c>
      <c r="C674" s="95">
        <f>SUM(A674:A674)</f>
        <v>0</v>
      </c>
      <c r="D674" s="95">
        <v>10089</v>
      </c>
      <c r="E674" s="140" t="s">
        <v>352</v>
      </c>
      <c r="F674" s="91"/>
      <c r="G674" s="91"/>
      <c r="H674" s="91"/>
      <c r="I674" s="91"/>
      <c r="J674" s="91"/>
      <c r="K674" s="91"/>
      <c r="L674" s="91"/>
      <c r="M674" s="91"/>
    </row>
    <row r="675" spans="1:13" ht="16" x14ac:dyDescent="0.2">
      <c r="A675" s="95">
        <f>_xlfn.XLOOKUP(E675,'M A C R O S'!R:R,'M A C R O S'!H:H,0)</f>
        <v>0</v>
      </c>
      <c r="B675" s="161" t="str">
        <f t="shared" si="10"/>
        <v>UH.VM.00116-10089</v>
      </c>
      <c r="C675" s="95">
        <f>SUM(A675:A675)</f>
        <v>0</v>
      </c>
      <c r="D675" s="95">
        <v>10089</v>
      </c>
      <c r="E675" s="141" t="s">
        <v>354</v>
      </c>
      <c r="F675" s="91"/>
      <c r="G675" s="91"/>
      <c r="H675" s="91"/>
      <c r="I675" s="91"/>
      <c r="J675" s="91"/>
      <c r="K675" s="91"/>
      <c r="L675" s="91"/>
      <c r="M675" s="91"/>
    </row>
    <row r="676" spans="1:13" ht="16" x14ac:dyDescent="0.2">
      <c r="A676" s="95">
        <f>_xlfn.XLOOKUP(E676,'M A C R O S'!R:R,'M A C R O S'!H:H,0)</f>
        <v>0</v>
      </c>
      <c r="B676" s="161" t="str">
        <f t="shared" si="10"/>
        <v>UH.VM.00117-10089</v>
      </c>
      <c r="C676" s="95">
        <f>SUM(A676:A676)</f>
        <v>0</v>
      </c>
      <c r="D676" s="95">
        <v>10089</v>
      </c>
      <c r="E676" s="140" t="s">
        <v>356</v>
      </c>
      <c r="F676" s="91"/>
      <c r="G676" s="91"/>
      <c r="H676" s="91"/>
      <c r="I676" s="91"/>
      <c r="J676" s="91"/>
      <c r="K676" s="91"/>
      <c r="L676" s="91"/>
      <c r="M676" s="91"/>
    </row>
    <row r="677" spans="1:13" ht="16" x14ac:dyDescent="0.2">
      <c r="A677" s="163">
        <f>_xlfn.XLOOKUP(E677,'M A C R O S'!R:R,'M A C R O S'!H:H,0)</f>
        <v>0</v>
      </c>
      <c r="B677" s="161" t="str">
        <f t="shared" si="10"/>
        <v>UH.VM.00006-10089</v>
      </c>
      <c r="C677" s="163">
        <f>SUM(A677:A677)</f>
        <v>0</v>
      </c>
      <c r="D677" s="163">
        <v>10089</v>
      </c>
      <c r="E677" s="163" t="s">
        <v>390</v>
      </c>
      <c r="F677" s="91"/>
      <c r="G677" s="91"/>
      <c r="H677" s="91"/>
      <c r="I677" s="91"/>
      <c r="J677" s="91"/>
      <c r="K677" s="91"/>
      <c r="L677" s="91"/>
      <c r="M677" s="91"/>
    </row>
    <row r="678" spans="1:13" ht="16" x14ac:dyDescent="0.2">
      <c r="A678" s="95">
        <f>_xlfn.XLOOKUP(E678,'M A C R O S'!R:R,'M A C R O S'!H:H,0)</f>
        <v>0</v>
      </c>
      <c r="B678" s="161" t="str">
        <f t="shared" si="10"/>
        <v>UH.VM.00007-10089</v>
      </c>
      <c r="C678" s="95">
        <f>SUM(A678:A678)</f>
        <v>0</v>
      </c>
      <c r="D678" s="95">
        <v>10089</v>
      </c>
      <c r="E678" s="95" t="s">
        <v>392</v>
      </c>
      <c r="F678" s="91"/>
      <c r="G678" s="91"/>
      <c r="H678" s="91"/>
      <c r="I678" s="91"/>
      <c r="J678" s="91"/>
      <c r="K678" s="91"/>
      <c r="L678" s="91"/>
      <c r="M678" s="91"/>
    </row>
    <row r="679" spans="1:13" ht="16" x14ac:dyDescent="0.2">
      <c r="A679" s="95">
        <f>_xlfn.XLOOKUP(E679,'M A C R O S'!R:R,'M A C R O S'!H:H,0)</f>
        <v>0</v>
      </c>
      <c r="B679" s="161" t="str">
        <f t="shared" si="10"/>
        <v>UH.VM.00008-10089</v>
      </c>
      <c r="C679" s="95">
        <f>SUM(A679:A679)</f>
        <v>0</v>
      </c>
      <c r="D679" s="95">
        <v>10089</v>
      </c>
      <c r="E679" s="95" t="s">
        <v>394</v>
      </c>
      <c r="F679" s="91"/>
      <c r="G679" s="91"/>
      <c r="H679" s="91"/>
      <c r="I679" s="91"/>
      <c r="J679" s="91"/>
      <c r="K679" s="91"/>
      <c r="L679" s="91"/>
      <c r="M679" s="91"/>
    </row>
    <row r="680" spans="1:13" ht="16" x14ac:dyDescent="0.2">
      <c r="A680" s="95">
        <f>_xlfn.XLOOKUP(E680,'M A C R O S'!R:R,'M A C R O S'!H:H,0)</f>
        <v>0</v>
      </c>
      <c r="B680" s="161" t="str">
        <f t="shared" si="10"/>
        <v>UH.VM.00009-10089</v>
      </c>
      <c r="C680" s="95">
        <f>SUM(A680:A680)</f>
        <v>0</v>
      </c>
      <c r="D680" s="95">
        <v>10089</v>
      </c>
      <c r="E680" s="95" t="s">
        <v>396</v>
      </c>
      <c r="F680" s="91"/>
      <c r="G680" s="91"/>
      <c r="H680" s="91"/>
      <c r="I680" s="91"/>
      <c r="J680" s="91"/>
      <c r="K680" s="91"/>
      <c r="L680" s="91"/>
      <c r="M680" s="91"/>
    </row>
    <row r="681" spans="1:13" ht="16" x14ac:dyDescent="0.2">
      <c r="A681" s="95">
        <f>_xlfn.XLOOKUP(E681,'M A C R O S'!R:R,'M A C R O S'!H:H,0)</f>
        <v>0</v>
      </c>
      <c r="B681" s="161" t="str">
        <f t="shared" si="10"/>
        <v>UH.VM.00010-10089</v>
      </c>
      <c r="C681" s="95">
        <f>SUM(A681:A681)</f>
        <v>0</v>
      </c>
      <c r="D681" s="95">
        <v>10089</v>
      </c>
      <c r="E681" s="95" t="s">
        <v>398</v>
      </c>
      <c r="F681" s="91"/>
      <c r="G681" s="91"/>
      <c r="H681" s="91"/>
      <c r="I681" s="91"/>
      <c r="J681" s="91"/>
      <c r="K681" s="91"/>
      <c r="L681" s="91"/>
      <c r="M681" s="91"/>
    </row>
    <row r="682" spans="1:13" ht="16" x14ac:dyDescent="0.2">
      <c r="A682" s="95">
        <f>_xlfn.XLOOKUP(E682,'M A C R O S'!R:R,'M A C R O S'!H:H,0)</f>
        <v>0</v>
      </c>
      <c r="B682" s="161" t="str">
        <f t="shared" si="10"/>
        <v>UH.VM.00021-10089</v>
      </c>
      <c r="C682" s="95">
        <f>SUM(A682:A682)</f>
        <v>0</v>
      </c>
      <c r="D682" s="95">
        <v>10089</v>
      </c>
      <c r="E682" s="95" t="s">
        <v>400</v>
      </c>
      <c r="F682" s="91"/>
      <c r="G682" s="91"/>
      <c r="H682" s="91"/>
      <c r="I682" s="91"/>
      <c r="J682" s="91"/>
      <c r="K682" s="91"/>
      <c r="L682" s="91"/>
      <c r="M682" s="91"/>
    </row>
    <row r="683" spans="1:13" ht="16" x14ac:dyDescent="0.2">
      <c r="A683" s="95">
        <f>_xlfn.XLOOKUP(E683,'M A C R O S'!R:R,'M A C R O S'!H:H,0)</f>
        <v>0</v>
      </c>
      <c r="B683" s="161" t="str">
        <f t="shared" si="10"/>
        <v>UH.VM.00022-10089</v>
      </c>
      <c r="C683" s="95">
        <f>SUM(A683:A683)</f>
        <v>0</v>
      </c>
      <c r="D683" s="95">
        <v>10089</v>
      </c>
      <c r="E683" s="95" t="s">
        <v>402</v>
      </c>
      <c r="F683" s="91"/>
      <c r="G683" s="91"/>
      <c r="H683" s="91"/>
      <c r="I683" s="91"/>
      <c r="J683" s="91"/>
      <c r="K683" s="91"/>
      <c r="L683" s="91"/>
      <c r="M683" s="91"/>
    </row>
    <row r="684" spans="1:13" ht="16" x14ac:dyDescent="0.2">
      <c r="A684" s="95">
        <f>_xlfn.XLOOKUP(E684,'M A C R O S'!R:R,'M A C R O S'!H:H,0)</f>
        <v>0</v>
      </c>
      <c r="B684" s="161" t="str">
        <f t="shared" si="10"/>
        <v>UH.VM.00023-10089</v>
      </c>
      <c r="C684" s="95">
        <f>SUM(A684:A684)</f>
        <v>0</v>
      </c>
      <c r="D684" s="95">
        <v>10089</v>
      </c>
      <c r="E684" s="95" t="s">
        <v>404</v>
      </c>
      <c r="F684" s="91"/>
      <c r="G684" s="91"/>
      <c r="H684" s="91"/>
      <c r="I684" s="91"/>
      <c r="J684" s="91"/>
      <c r="K684" s="91"/>
      <c r="L684" s="91"/>
      <c r="M684" s="91"/>
    </row>
    <row r="685" spans="1:13" ht="16" x14ac:dyDescent="0.2">
      <c r="A685" s="95">
        <f>_xlfn.XLOOKUP(E685,'M A C R O S'!R:R,'M A C R O S'!H:H,0)</f>
        <v>0</v>
      </c>
      <c r="B685" s="161" t="str">
        <f t="shared" si="10"/>
        <v>UH.VM.00024-10089</v>
      </c>
      <c r="C685" s="95">
        <f>SUM(A685:A685)</f>
        <v>0</v>
      </c>
      <c r="D685" s="95">
        <v>10089</v>
      </c>
      <c r="E685" s="95" t="s">
        <v>406</v>
      </c>
      <c r="F685" s="91"/>
      <c r="G685" s="91"/>
      <c r="H685" s="91"/>
      <c r="I685" s="91"/>
      <c r="J685" s="91"/>
      <c r="K685" s="91"/>
      <c r="L685" s="91"/>
      <c r="M685" s="91"/>
    </row>
    <row r="686" spans="1:13" ht="16" x14ac:dyDescent="0.2">
      <c r="A686" s="95">
        <f>_xlfn.XLOOKUP(E686,'M A C R O S'!R:R,'M A C R O S'!H:H,0)</f>
        <v>0</v>
      </c>
      <c r="B686" s="161" t="str">
        <f t="shared" si="10"/>
        <v>UH.VM.00025-10089</v>
      </c>
      <c r="C686" s="95">
        <f>SUM(A686:A686)</f>
        <v>0</v>
      </c>
      <c r="D686" s="95">
        <v>10089</v>
      </c>
      <c r="E686" s="95" t="s">
        <v>408</v>
      </c>
      <c r="F686" s="91"/>
      <c r="G686" s="91"/>
      <c r="H686" s="91"/>
      <c r="I686" s="91"/>
      <c r="J686" s="91"/>
      <c r="K686" s="91"/>
      <c r="L686" s="91"/>
      <c r="M686" s="91"/>
    </row>
    <row r="687" spans="1:13" ht="16" x14ac:dyDescent="0.2">
      <c r="A687" s="95">
        <f>_xlfn.XLOOKUP(E687,'M A C R O S'!R:R,'M A C R O S'!H:H,0)</f>
        <v>0</v>
      </c>
      <c r="B687" s="161" t="str">
        <f t="shared" si="10"/>
        <v>UH.VM.00026-10089</v>
      </c>
      <c r="C687" s="95">
        <f>SUM(A687:A687)</f>
        <v>0</v>
      </c>
      <c r="D687" s="95">
        <v>10089</v>
      </c>
      <c r="E687" s="95" t="s">
        <v>410</v>
      </c>
      <c r="F687" s="91"/>
      <c r="G687" s="91"/>
      <c r="H687" s="91"/>
      <c r="I687" s="91"/>
      <c r="J687" s="91"/>
      <c r="K687" s="91"/>
      <c r="L687" s="91"/>
      <c r="M687" s="91"/>
    </row>
    <row r="688" spans="1:13" ht="16" x14ac:dyDescent="0.2">
      <c r="A688" s="95">
        <f>_xlfn.XLOOKUP(E688,'M A C R O S'!R:R,'M A C R O S'!H:H,0)</f>
        <v>0</v>
      </c>
      <c r="B688" s="161" t="str">
        <f t="shared" si="10"/>
        <v>UH.VM.00027-10089</v>
      </c>
      <c r="C688" s="95">
        <f>SUM(A688:A688)</f>
        <v>0</v>
      </c>
      <c r="D688" s="95">
        <v>10089</v>
      </c>
      <c r="E688" s="95" t="s">
        <v>412</v>
      </c>
      <c r="F688" s="91"/>
      <c r="G688" s="91"/>
      <c r="H688" s="91"/>
      <c r="I688" s="91"/>
      <c r="J688" s="91"/>
      <c r="K688" s="91"/>
      <c r="L688" s="91"/>
      <c r="M688" s="91"/>
    </row>
    <row r="689" spans="1:13" ht="16" x14ac:dyDescent="0.2">
      <c r="A689" s="95">
        <f>_xlfn.XLOOKUP(E689,'M A C R O S'!R:R,'M A C R O S'!H:H,0)</f>
        <v>0</v>
      </c>
      <c r="B689" s="161" t="str">
        <f t="shared" si="10"/>
        <v>UH.VM.00028-10089</v>
      </c>
      <c r="C689" s="95">
        <f>SUM(A689:A689)</f>
        <v>0</v>
      </c>
      <c r="D689" s="95">
        <v>10089</v>
      </c>
      <c r="E689" s="95" t="s">
        <v>414</v>
      </c>
      <c r="F689" s="91"/>
      <c r="G689" s="91"/>
      <c r="H689" s="91"/>
      <c r="I689" s="91"/>
      <c r="J689" s="91"/>
      <c r="K689" s="91"/>
      <c r="L689" s="91"/>
      <c r="M689" s="91"/>
    </row>
    <row r="690" spans="1:13" ht="16" x14ac:dyDescent="0.2">
      <c r="A690" s="95">
        <f>_xlfn.XLOOKUP(E690,'M A C R O S'!R:R,'M A C R O S'!H:H,0)</f>
        <v>0</v>
      </c>
      <c r="B690" s="161" t="str">
        <f t="shared" si="10"/>
        <v>UH.VM.00029-10089</v>
      </c>
      <c r="C690" s="95">
        <f>SUM(A690:A690)</f>
        <v>0</v>
      </c>
      <c r="D690" s="95">
        <v>10089</v>
      </c>
      <c r="E690" s="95" t="s">
        <v>416</v>
      </c>
      <c r="F690" s="91"/>
      <c r="G690" s="91"/>
      <c r="H690" s="91"/>
      <c r="I690" s="91"/>
      <c r="J690" s="91"/>
      <c r="K690" s="91"/>
      <c r="L690" s="91"/>
      <c r="M690" s="91"/>
    </row>
    <row r="691" spans="1:13" ht="16" x14ac:dyDescent="0.2">
      <c r="A691" s="95">
        <f>_xlfn.XLOOKUP(E691,'M A C R O S'!R:R,'M A C R O S'!H:H,0)</f>
        <v>0</v>
      </c>
      <c r="B691" s="161" t="str">
        <f t="shared" si="10"/>
        <v>UH.VM.00030-10089</v>
      </c>
      <c r="C691" s="95">
        <f>SUM(A691:A691)</f>
        <v>0</v>
      </c>
      <c r="D691" s="95">
        <v>10089</v>
      </c>
      <c r="E691" s="95" t="s">
        <v>418</v>
      </c>
      <c r="F691" s="91"/>
      <c r="G691" s="91"/>
      <c r="H691" s="91"/>
      <c r="I691" s="91"/>
      <c r="J691" s="91"/>
      <c r="K691" s="91"/>
      <c r="L691" s="91"/>
      <c r="M691" s="91"/>
    </row>
    <row r="692" spans="1:13" ht="16" x14ac:dyDescent="0.2">
      <c r="A692" s="161">
        <f>_xlfn.XLOOKUP(E692,'M A C R O S'!R:R,'M A C R O S'!I:I,0)</f>
        <v>0</v>
      </c>
      <c r="B692" s="161" t="str">
        <f t="shared" si="10"/>
        <v>UH.VM.00046-10090</v>
      </c>
      <c r="C692" s="161">
        <f>SUM(A692:A692)</f>
        <v>0</v>
      </c>
      <c r="D692" s="161">
        <v>10090</v>
      </c>
      <c r="E692" s="161" t="s">
        <v>259</v>
      </c>
      <c r="F692" s="91" t="e">
        <f>_xlfn.XLOOKUP(#REF!,'F U L L   S E T S  (-10%)'!T:T,'F U L L   S E T S  (-10%)'!J:J,0)</f>
        <v>#REF!</v>
      </c>
      <c r="G692" s="90" t="s">
        <v>95</v>
      </c>
      <c r="H692" s="91">
        <f>_xlfn.XLOOKUP(G692,'F U L L   S E T S  (-10%)'!T:T,'F U L L   S E T S  (-10%)'!J:J,0)+_xlfn.XLOOKUP(G692,'M A C R O S'!R:R,'M A C R O S'!I:I,0)</f>
        <v>0</v>
      </c>
      <c r="I692" s="91"/>
      <c r="J692" s="91"/>
      <c r="K692" s="91"/>
      <c r="L692" s="91"/>
      <c r="M692" s="91"/>
    </row>
    <row r="693" spans="1:13" ht="16" x14ac:dyDescent="0.2">
      <c r="A693" s="95">
        <f>_xlfn.XLOOKUP(E693,'M A C R O S'!R:R,'M A C R O S'!I:I,0)</f>
        <v>0</v>
      </c>
      <c r="B693" s="161" t="str">
        <f t="shared" si="10"/>
        <v>UH.VM.00047-10090</v>
      </c>
      <c r="C693" s="95">
        <f>SUM(A693:A693)</f>
        <v>0</v>
      </c>
      <c r="D693" s="95">
        <v>10090</v>
      </c>
      <c r="E693" s="95" t="s">
        <v>261</v>
      </c>
      <c r="F693" s="91" t="e">
        <f>_xlfn.XLOOKUP(#REF!,'F U L L   S E T S  (-10%)'!T:T,'F U L L   S E T S  (-10%)'!J:J,0)</f>
        <v>#REF!</v>
      </c>
      <c r="G693" s="90" t="s">
        <v>95</v>
      </c>
      <c r="H693" s="91">
        <f>_xlfn.XLOOKUP(G693,'F U L L   S E T S  (-10%)'!T:T,'F U L L   S E T S  (-10%)'!J:J,0)+_xlfn.XLOOKUP(G693,'M A C R O S'!R:R,'M A C R O S'!I:I,0)</f>
        <v>0</v>
      </c>
      <c r="I693" s="91"/>
      <c r="J693" s="91"/>
      <c r="K693" s="91"/>
      <c r="L693" s="91"/>
      <c r="M693" s="91"/>
    </row>
    <row r="694" spans="1:13" ht="16" x14ac:dyDescent="0.2">
      <c r="A694" s="95">
        <f>_xlfn.XLOOKUP(E694,'M A C R O S'!R:R,'M A C R O S'!I:I,0)</f>
        <v>0</v>
      </c>
      <c r="B694" s="161" t="str">
        <f t="shared" si="10"/>
        <v>UH.VM.00048-10090</v>
      </c>
      <c r="C694" s="95">
        <f>SUM(A694:A694)</f>
        <v>0</v>
      </c>
      <c r="D694" s="95">
        <v>10090</v>
      </c>
      <c r="E694" s="95" t="s">
        <v>263</v>
      </c>
      <c r="F694" s="91" t="e">
        <f>_xlfn.XLOOKUP(#REF!,'F U L L   S E T S  (-10%)'!T:T,'F U L L   S E T S  (-10%)'!J:J,0)</f>
        <v>#REF!</v>
      </c>
      <c r="G694" s="90" t="s">
        <v>95</v>
      </c>
      <c r="H694" s="91">
        <f>_xlfn.XLOOKUP(G694,'F U L L   S E T S  (-10%)'!T:T,'F U L L   S E T S  (-10%)'!J:J,0)+_xlfn.XLOOKUP(G694,'M A C R O S'!R:R,'M A C R O S'!I:I,0)</f>
        <v>0</v>
      </c>
      <c r="I694" s="91"/>
      <c r="J694" s="91"/>
      <c r="K694" s="91"/>
      <c r="L694" s="91"/>
      <c r="M694" s="91"/>
    </row>
    <row r="695" spans="1:13" ht="16" x14ac:dyDescent="0.2">
      <c r="A695" s="95">
        <f>_xlfn.XLOOKUP(E695,'M A C R O S'!R:R,'M A C R O S'!I:I,0)</f>
        <v>0</v>
      </c>
      <c r="B695" s="161" t="str">
        <f t="shared" si="10"/>
        <v>UH.VM.00049-10090</v>
      </c>
      <c r="C695" s="95">
        <f>SUM(A695:A695)</f>
        <v>0</v>
      </c>
      <c r="D695" s="95">
        <v>10090</v>
      </c>
      <c r="E695" s="95" t="s">
        <v>265</v>
      </c>
      <c r="F695" s="91" t="e">
        <f>_xlfn.XLOOKUP(#REF!,'F U L L   S E T S  (-10%)'!T:T,'F U L L   S E T S  (-10%)'!J:J,0)</f>
        <v>#REF!</v>
      </c>
      <c r="G695" s="90" t="s">
        <v>95</v>
      </c>
      <c r="H695" s="91">
        <f>_xlfn.XLOOKUP(G695,'F U L L   S E T S  (-10%)'!T:T,'F U L L   S E T S  (-10%)'!J:J,0)+_xlfn.XLOOKUP(G695,'M A C R O S'!R:R,'M A C R O S'!I:I,0)</f>
        <v>0</v>
      </c>
      <c r="I695" s="91"/>
      <c r="J695" s="91"/>
      <c r="K695" s="91"/>
      <c r="L695" s="91"/>
      <c r="M695" s="91"/>
    </row>
    <row r="696" spans="1:13" ht="16" x14ac:dyDescent="0.2">
      <c r="A696" s="95">
        <f>_xlfn.XLOOKUP(E696,'M A C R O S'!R:R,'M A C R O S'!I:I,0)</f>
        <v>0</v>
      </c>
      <c r="B696" s="161" t="str">
        <f t="shared" si="10"/>
        <v>UH.VM.00050-10090</v>
      </c>
      <c r="C696" s="95">
        <f>SUM(A696:A696)</f>
        <v>0</v>
      </c>
      <c r="D696" s="95">
        <v>10090</v>
      </c>
      <c r="E696" s="95" t="s">
        <v>267</v>
      </c>
      <c r="F696" s="91" t="e">
        <f>_xlfn.XLOOKUP(#REF!,'F U L L   S E T S  (-10%)'!T:T,'F U L L   S E T S  (-10%)'!J:J,0)</f>
        <v>#REF!</v>
      </c>
      <c r="G696" s="90" t="s">
        <v>95</v>
      </c>
      <c r="H696" s="91">
        <f>_xlfn.XLOOKUP(G696,'F U L L   S E T S  (-10%)'!T:T,'F U L L   S E T S  (-10%)'!J:J,0)+_xlfn.XLOOKUP(G696,'M A C R O S'!R:R,'M A C R O S'!I:I,0)</f>
        <v>0</v>
      </c>
      <c r="I696" s="91"/>
      <c r="J696" s="91"/>
      <c r="K696" s="91"/>
      <c r="L696" s="91"/>
      <c r="M696" s="91"/>
    </row>
    <row r="697" spans="1:13" ht="16" x14ac:dyDescent="0.2">
      <c r="A697" s="95">
        <f>_xlfn.XLOOKUP(E697,'M A C R O S'!R:R,'M A C R O S'!I:I,0)</f>
        <v>0</v>
      </c>
      <c r="B697" s="161" t="str">
        <f t="shared" si="10"/>
        <v>UH.VM.00051-10090</v>
      </c>
      <c r="C697" s="95">
        <f>SUM(A697:A697)</f>
        <v>0</v>
      </c>
      <c r="D697" s="95">
        <v>10090</v>
      </c>
      <c r="E697" s="95" t="s">
        <v>269</v>
      </c>
      <c r="F697" s="91" t="e">
        <f>_xlfn.XLOOKUP(#REF!,'F U L L   S E T S  (-10%)'!T:T,'F U L L   S E T S  (-10%)'!J:J,0)</f>
        <v>#REF!</v>
      </c>
      <c r="G697" s="90" t="s">
        <v>95</v>
      </c>
      <c r="H697" s="91">
        <f>_xlfn.XLOOKUP(G697,'F U L L   S E T S  (-10%)'!T:T,'F U L L   S E T S  (-10%)'!J:J,0)+_xlfn.XLOOKUP(G697,'M A C R O S'!R:R,'M A C R O S'!I:I,0)</f>
        <v>0</v>
      </c>
      <c r="I697" s="91"/>
      <c r="J697" s="91"/>
      <c r="K697" s="91"/>
      <c r="L697" s="91"/>
      <c r="M697" s="91"/>
    </row>
    <row r="698" spans="1:13" ht="16" x14ac:dyDescent="0.2">
      <c r="A698" s="95">
        <f>_xlfn.XLOOKUP(E698,'M A C R O S'!R:R,'M A C R O S'!I:I,0)</f>
        <v>0</v>
      </c>
      <c r="B698" s="161" t="str">
        <f t="shared" si="10"/>
        <v>UH.VM.00105-10090</v>
      </c>
      <c r="C698" s="95">
        <f>SUM(A698:A698)</f>
        <v>0</v>
      </c>
      <c r="D698" s="95">
        <v>10090</v>
      </c>
      <c r="E698" s="40" t="s">
        <v>271</v>
      </c>
      <c r="F698" s="91" t="e">
        <f>_xlfn.XLOOKUP(#REF!,'F U L L   S E T S  (-10%)'!T:T,'F U L L   S E T S  (-10%)'!J:J,0)</f>
        <v>#REF!</v>
      </c>
      <c r="G698" s="90" t="s">
        <v>95</v>
      </c>
      <c r="H698" s="91">
        <f>_xlfn.XLOOKUP(G698,'F U L L   S E T S  (-10%)'!T:T,'F U L L   S E T S  (-10%)'!J:J,0)+_xlfn.XLOOKUP(G698,'M A C R O S'!R:R,'M A C R O S'!I:I,0)</f>
        <v>0</v>
      </c>
      <c r="I698" s="91"/>
      <c r="J698" s="91"/>
      <c r="K698" s="91"/>
      <c r="L698" s="91"/>
      <c r="M698" s="91"/>
    </row>
    <row r="699" spans="1:13" ht="16" x14ac:dyDescent="0.2">
      <c r="A699" s="95">
        <f>_xlfn.XLOOKUP(E699,'M A C R O S'!R:R,'M A C R O S'!I:I,0)</f>
        <v>0</v>
      </c>
      <c r="B699" s="161" t="str">
        <f t="shared" si="10"/>
        <v>UH.VM.00106-10090</v>
      </c>
      <c r="C699" s="95">
        <f>SUM(A699:A699)</f>
        <v>0</v>
      </c>
      <c r="D699" s="95">
        <v>10090</v>
      </c>
      <c r="E699" s="40" t="s">
        <v>273</v>
      </c>
      <c r="F699" s="91" t="e">
        <f>_xlfn.XLOOKUP(#REF!,'F U L L   S E T S  (-10%)'!T:T,'F U L L   S E T S  (-10%)'!J:J,0)</f>
        <v>#REF!</v>
      </c>
      <c r="G699" s="90" t="s">
        <v>95</v>
      </c>
      <c r="H699" s="91">
        <f>_xlfn.XLOOKUP(G699,'F U L L   S E T S  (-10%)'!T:T,'F U L L   S E T S  (-10%)'!J:J,0)+_xlfn.XLOOKUP(G699,'M A C R O S'!R:R,'M A C R O S'!I:I,0)</f>
        <v>0</v>
      </c>
      <c r="I699" s="91"/>
      <c r="J699" s="91"/>
      <c r="K699" s="91"/>
      <c r="L699" s="91"/>
      <c r="M699" s="91"/>
    </row>
    <row r="700" spans="1:13" ht="16" x14ac:dyDescent="0.2">
      <c r="A700" s="95">
        <f>_xlfn.XLOOKUP(E700,'M A C R O S'!R:R,'M A C R O S'!I:I,0)</f>
        <v>0</v>
      </c>
      <c r="B700" s="161" t="str">
        <f t="shared" si="10"/>
        <v>UH.VM.00107-10090</v>
      </c>
      <c r="C700" s="95">
        <f>SUM(A700:A700)</f>
        <v>0</v>
      </c>
      <c r="D700" s="95">
        <v>10090</v>
      </c>
      <c r="E700" s="40" t="s">
        <v>275</v>
      </c>
      <c r="F700" s="91" t="e">
        <f>_xlfn.XLOOKUP(#REF!,'F U L L   S E T S  (-10%)'!T:T,'F U L L   S E T S  (-10%)'!J:J,0)</f>
        <v>#REF!</v>
      </c>
      <c r="G700" s="90" t="s">
        <v>95</v>
      </c>
      <c r="H700" s="91">
        <f>_xlfn.XLOOKUP(G700,'F U L L   S E T S  (-10%)'!T:T,'F U L L   S E T S  (-10%)'!J:J,0)+_xlfn.XLOOKUP(G700,'M A C R O S'!R:R,'M A C R O S'!I:I,0)</f>
        <v>0</v>
      </c>
      <c r="I700" s="91"/>
      <c r="J700" s="91"/>
      <c r="K700" s="91"/>
      <c r="L700" s="91"/>
      <c r="M700" s="91"/>
    </row>
    <row r="701" spans="1:13" ht="16" x14ac:dyDescent="0.2">
      <c r="A701" s="95">
        <f>_xlfn.XLOOKUP(E701,'M A C R O S'!R:R,'M A C R O S'!I:I,0)</f>
        <v>0</v>
      </c>
      <c r="B701" s="161" t="str">
        <f t="shared" si="10"/>
        <v>UH.VM.00108-10090</v>
      </c>
      <c r="C701" s="95">
        <f>SUM(A701:A701)</f>
        <v>0</v>
      </c>
      <c r="D701" s="95">
        <v>10090</v>
      </c>
      <c r="E701" s="40" t="s">
        <v>277</v>
      </c>
      <c r="F701" s="91" t="e">
        <f>_xlfn.XLOOKUP(#REF!,'F U L L   S E T S  (-10%)'!T:T,'F U L L   S E T S  (-10%)'!J:J,0)</f>
        <v>#REF!</v>
      </c>
      <c r="G701" s="90" t="s">
        <v>95</v>
      </c>
      <c r="H701" s="91">
        <f>_xlfn.XLOOKUP(G701,'F U L L   S E T S  (-10%)'!T:T,'F U L L   S E T S  (-10%)'!J:J,0)+_xlfn.XLOOKUP(G701,'M A C R O S'!R:R,'M A C R O S'!I:I,0)</f>
        <v>0</v>
      </c>
      <c r="I701" s="91"/>
      <c r="J701" s="91"/>
      <c r="K701" s="91"/>
      <c r="L701" s="91"/>
      <c r="M701" s="91"/>
    </row>
    <row r="702" spans="1:13" ht="16" x14ac:dyDescent="0.2">
      <c r="A702" s="95">
        <f>_xlfn.XLOOKUP(E702,'M A C R O S'!R:R,'M A C R O S'!I:I,0)</f>
        <v>0</v>
      </c>
      <c r="B702" s="161" t="str">
        <f t="shared" si="10"/>
        <v>UH.VM.00109-10090</v>
      </c>
      <c r="C702" s="95">
        <f>SUM(A702:A702)</f>
        <v>0</v>
      </c>
      <c r="D702" s="95">
        <v>10090</v>
      </c>
      <c r="E702" s="40" t="s">
        <v>279</v>
      </c>
      <c r="F702" s="91" t="e">
        <f>_xlfn.XLOOKUP(#REF!,'F U L L   S E T S  (-10%)'!T:T,'F U L L   S E T S  (-10%)'!J:J,0)</f>
        <v>#REF!</v>
      </c>
      <c r="G702" s="90" t="s">
        <v>95</v>
      </c>
      <c r="H702" s="91">
        <f>_xlfn.XLOOKUP(G702,'F U L L   S E T S  (-10%)'!T:T,'F U L L   S E T S  (-10%)'!J:J,0)+_xlfn.XLOOKUP(G702,'M A C R O S'!R:R,'M A C R O S'!I:I,0)</f>
        <v>0</v>
      </c>
      <c r="I702" s="91"/>
      <c r="J702" s="91"/>
      <c r="K702" s="91"/>
      <c r="L702" s="91"/>
      <c r="M702" s="91"/>
    </row>
    <row r="703" spans="1:13" ht="16" x14ac:dyDescent="0.2">
      <c r="A703" s="95">
        <f>_xlfn.XLOOKUP(E703,'M A C R O S'!R:R,'M A C R O S'!I:I,0)</f>
        <v>0</v>
      </c>
      <c r="B703" s="161" t="str">
        <f t="shared" si="10"/>
        <v>UH.VM.00110-10090</v>
      </c>
      <c r="C703" s="95">
        <f>SUM(A703:A703)</f>
        <v>0</v>
      </c>
      <c r="D703" s="95">
        <v>10090</v>
      </c>
      <c r="E703" s="40" t="s">
        <v>281</v>
      </c>
      <c r="F703" s="91" t="e">
        <f>_xlfn.XLOOKUP(#REF!,'F U L L   S E T S  (-10%)'!T:T,'F U L L   S E T S  (-10%)'!J:J,0)</f>
        <v>#REF!</v>
      </c>
      <c r="G703" s="90" t="s">
        <v>95</v>
      </c>
      <c r="H703" s="91">
        <f>_xlfn.XLOOKUP(G703,'F U L L   S E T S  (-10%)'!T:T,'F U L L   S E T S  (-10%)'!J:J,0)+_xlfn.XLOOKUP(G703,'M A C R O S'!R:R,'M A C R O S'!I:I,0)</f>
        <v>0</v>
      </c>
      <c r="I703" s="91"/>
      <c r="J703" s="91"/>
      <c r="K703" s="91"/>
      <c r="L703" s="91"/>
      <c r="M703" s="91"/>
    </row>
    <row r="704" spans="1:13" ht="16" x14ac:dyDescent="0.2">
      <c r="A704" s="95">
        <f>_xlfn.XLOOKUP(E704,'M A C R O S'!R:R,'M A C R O S'!I:I,0)</f>
        <v>0</v>
      </c>
      <c r="B704" s="161" t="str">
        <f t="shared" si="10"/>
        <v>UH.VM.00111-10090</v>
      </c>
      <c r="C704" s="95">
        <f>SUM(A704:A704)</f>
        <v>0</v>
      </c>
      <c r="D704" s="95">
        <v>10090</v>
      </c>
      <c r="E704" s="40" t="s">
        <v>283</v>
      </c>
      <c r="F704" s="91" t="e">
        <f>_xlfn.XLOOKUP(#REF!,'F U L L   S E T S  (-10%)'!T:T,'F U L L   S E T S  (-10%)'!J:J,0)</f>
        <v>#REF!</v>
      </c>
      <c r="G704" s="90" t="s">
        <v>95</v>
      </c>
      <c r="H704" s="91">
        <f>_xlfn.XLOOKUP(G704,'F U L L   S E T S  (-10%)'!T:T,'F U L L   S E T S  (-10%)'!J:J,0)+_xlfn.XLOOKUP(G704,'M A C R O S'!R:R,'M A C R O S'!I:I,0)</f>
        <v>0</v>
      </c>
      <c r="I704" s="91"/>
      <c r="J704" s="91"/>
      <c r="K704" s="91"/>
      <c r="L704" s="91"/>
      <c r="M704" s="91"/>
    </row>
    <row r="705" spans="1:13" ht="16" x14ac:dyDescent="0.2">
      <c r="A705" s="95">
        <f>_xlfn.XLOOKUP(E705,'M A C R O S'!R:R,'M A C R O S'!I:I,0)</f>
        <v>0</v>
      </c>
      <c r="B705" s="161" t="str">
        <f t="shared" si="10"/>
        <v>UH.VM.00112-10090</v>
      </c>
      <c r="C705" s="95">
        <f>SUM(A705:A705)</f>
        <v>0</v>
      </c>
      <c r="D705" s="95">
        <v>10090</v>
      </c>
      <c r="E705" s="40" t="s">
        <v>285</v>
      </c>
      <c r="F705" s="91" t="e">
        <f>_xlfn.XLOOKUP(#REF!,'F U L L   S E T S  (-10%)'!T:T,'F U L L   S E T S  (-10%)'!J:J,0)</f>
        <v>#REF!</v>
      </c>
      <c r="G705" s="90" t="s">
        <v>95</v>
      </c>
      <c r="H705" s="91">
        <f>_xlfn.XLOOKUP(G705,'F U L L   S E T S  (-10%)'!T:T,'F U L L   S E T S  (-10%)'!J:J,0)+_xlfn.XLOOKUP(G705,'M A C R O S'!R:R,'M A C R O S'!I:I,0)</f>
        <v>0</v>
      </c>
      <c r="I705" s="91"/>
      <c r="J705" s="91"/>
      <c r="K705" s="91"/>
      <c r="L705" s="91"/>
      <c r="M705" s="91"/>
    </row>
    <row r="706" spans="1:13" ht="16" x14ac:dyDescent="0.2">
      <c r="A706" s="95">
        <f>_xlfn.XLOOKUP(E706,'M A C R O S'!R:R,'M A C R O S'!I:I,0)</f>
        <v>0</v>
      </c>
      <c r="B706" s="161" t="str">
        <f t="shared" si="10"/>
        <v>UH.VM.00113-10090</v>
      </c>
      <c r="C706" s="95">
        <f>SUM(A706:A706)</f>
        <v>0</v>
      </c>
      <c r="D706" s="95">
        <v>10090</v>
      </c>
      <c r="E706" s="40" t="s">
        <v>287</v>
      </c>
      <c r="F706" s="91" t="e">
        <f>_xlfn.XLOOKUP(#REF!,'F U L L   S E T S  (-10%)'!T:T,'F U L L   S E T S  (-10%)'!J:J,0)</f>
        <v>#REF!</v>
      </c>
      <c r="G706" s="90" t="s">
        <v>95</v>
      </c>
      <c r="H706" s="91">
        <f>_xlfn.XLOOKUP(G706,'F U L L   S E T S  (-10%)'!T:T,'F U L L   S E T S  (-10%)'!J:J,0)+_xlfn.XLOOKUP(G706,'M A C R O S'!R:R,'M A C R O S'!I:I,0)</f>
        <v>0</v>
      </c>
      <c r="I706" s="91"/>
      <c r="J706" s="91"/>
      <c r="K706" s="91"/>
      <c r="L706" s="91"/>
      <c r="M706" s="91"/>
    </row>
    <row r="707" spans="1:13" ht="16" x14ac:dyDescent="0.2">
      <c r="A707" s="163">
        <f>_xlfn.XLOOKUP(E707,'M A C R O S'!R:R,'M A C R O S'!I:I,0)</f>
        <v>0</v>
      </c>
      <c r="B707" s="161" t="str">
        <f t="shared" ref="B707:B770" si="11">E707&amp;"-"&amp;D707</f>
        <v>UH.VM.00016-10090</v>
      </c>
      <c r="C707" s="163">
        <f>SUM(A707:A707)</f>
        <v>0</v>
      </c>
      <c r="D707" s="163">
        <v>10090</v>
      </c>
      <c r="E707" s="163" t="s">
        <v>340</v>
      </c>
      <c r="F707" s="91"/>
      <c r="G707" s="91"/>
      <c r="H707" s="91"/>
      <c r="I707" s="91"/>
      <c r="J707" s="91"/>
      <c r="K707" s="91"/>
      <c r="L707" s="91"/>
      <c r="M707" s="91"/>
    </row>
    <row r="708" spans="1:13" ht="16" x14ac:dyDescent="0.2">
      <c r="A708" s="95">
        <f>_xlfn.XLOOKUP(E708,'M A C R O S'!R:R,'M A C R O S'!I:I,0)</f>
        <v>0</v>
      </c>
      <c r="B708" s="161" t="str">
        <f t="shared" si="11"/>
        <v>UH.VM.00017-10090</v>
      </c>
      <c r="C708" s="95">
        <f>SUM(A708:A708)</f>
        <v>0</v>
      </c>
      <c r="D708" s="95">
        <v>10090</v>
      </c>
      <c r="E708" s="95" t="s">
        <v>342</v>
      </c>
      <c r="F708" s="91"/>
      <c r="G708" s="91"/>
      <c r="H708" s="91"/>
      <c r="I708" s="91"/>
      <c r="J708" s="91"/>
      <c r="K708" s="91"/>
      <c r="L708" s="91"/>
      <c r="M708" s="91"/>
    </row>
    <row r="709" spans="1:13" ht="16" x14ac:dyDescent="0.2">
      <c r="A709" s="95">
        <f>_xlfn.XLOOKUP(E709,'M A C R O S'!R:R,'M A C R O S'!I:I,0)</f>
        <v>0</v>
      </c>
      <c r="B709" s="161" t="str">
        <f t="shared" si="11"/>
        <v>UH.VM.00018-10090</v>
      </c>
      <c r="C709" s="95">
        <f>SUM(A709:A709)</f>
        <v>0</v>
      </c>
      <c r="D709" s="95">
        <v>10090</v>
      </c>
      <c r="E709" s="95" t="s">
        <v>344</v>
      </c>
      <c r="F709" s="91"/>
      <c r="G709" s="91"/>
      <c r="H709" s="91"/>
      <c r="I709" s="91"/>
      <c r="J709" s="91"/>
      <c r="K709" s="91"/>
      <c r="L709" s="91"/>
      <c r="M709" s="91"/>
    </row>
    <row r="710" spans="1:13" ht="16" x14ac:dyDescent="0.2">
      <c r="A710" s="95">
        <f>_xlfn.XLOOKUP(E710,'M A C R O S'!R:R,'M A C R O S'!I:I,0)</f>
        <v>0</v>
      </c>
      <c r="B710" s="161" t="str">
        <f t="shared" si="11"/>
        <v>UH.VM.00019-10090</v>
      </c>
      <c r="C710" s="95">
        <f>SUM(A710:A710)</f>
        <v>0</v>
      </c>
      <c r="D710" s="95">
        <v>10090</v>
      </c>
      <c r="E710" s="95" t="s">
        <v>346</v>
      </c>
      <c r="F710" s="91"/>
      <c r="G710" s="91"/>
      <c r="H710" s="91"/>
      <c r="I710" s="91"/>
      <c r="J710" s="91"/>
      <c r="K710" s="91"/>
      <c r="L710" s="91"/>
      <c r="M710" s="91"/>
    </row>
    <row r="711" spans="1:13" ht="16" x14ac:dyDescent="0.2">
      <c r="A711" s="95">
        <f>_xlfn.XLOOKUP(E711,'M A C R O S'!R:R,'M A C R O S'!I:I,0)</f>
        <v>0</v>
      </c>
      <c r="B711" s="161" t="str">
        <f t="shared" si="11"/>
        <v>UH.VM.00020-10090</v>
      </c>
      <c r="C711" s="95">
        <f>SUM(A711:A711)</f>
        <v>0</v>
      </c>
      <c r="D711" s="95">
        <v>10090</v>
      </c>
      <c r="E711" s="95" t="s">
        <v>348</v>
      </c>
      <c r="F711" s="91"/>
      <c r="G711" s="91"/>
      <c r="H711" s="91"/>
      <c r="I711" s="91"/>
      <c r="J711" s="91"/>
      <c r="K711" s="91"/>
      <c r="L711" s="91"/>
      <c r="M711" s="91"/>
    </row>
    <row r="712" spans="1:13" ht="16" x14ac:dyDescent="0.2">
      <c r="A712" s="95">
        <f>_xlfn.XLOOKUP(E712,'M A C R O S'!R:R,'M A C R O S'!I:I,0)</f>
        <v>0</v>
      </c>
      <c r="B712" s="161" t="str">
        <f t="shared" si="11"/>
        <v>UH.VM.00114-10090</v>
      </c>
      <c r="C712" s="95">
        <f>SUM(A712:A712)</f>
        <v>0</v>
      </c>
      <c r="D712" s="95">
        <v>10090</v>
      </c>
      <c r="E712" s="141" t="s">
        <v>350</v>
      </c>
      <c r="F712" s="91"/>
      <c r="G712" s="91"/>
      <c r="H712" s="91"/>
      <c r="I712" s="91"/>
      <c r="J712" s="91"/>
      <c r="K712" s="91"/>
      <c r="L712" s="91"/>
      <c r="M712" s="91"/>
    </row>
    <row r="713" spans="1:13" ht="16" x14ac:dyDescent="0.2">
      <c r="A713" s="95">
        <f>_xlfn.XLOOKUP(E713,'M A C R O S'!R:R,'M A C R O S'!I:I,0)</f>
        <v>0</v>
      </c>
      <c r="B713" s="161" t="str">
        <f t="shared" si="11"/>
        <v>UH.VM.00115-10090</v>
      </c>
      <c r="C713" s="95">
        <f>SUM(A713:A713)</f>
        <v>0</v>
      </c>
      <c r="D713" s="95">
        <v>10090</v>
      </c>
      <c r="E713" s="140" t="s">
        <v>352</v>
      </c>
      <c r="F713" s="91"/>
      <c r="G713" s="91"/>
      <c r="H713" s="91"/>
      <c r="I713" s="91"/>
      <c r="J713" s="91"/>
      <c r="K713" s="91"/>
      <c r="L713" s="91"/>
      <c r="M713" s="91"/>
    </row>
    <row r="714" spans="1:13" ht="16" x14ac:dyDescent="0.2">
      <c r="A714" s="95">
        <f>_xlfn.XLOOKUP(E714,'M A C R O S'!R:R,'M A C R O S'!I:I,0)</f>
        <v>0</v>
      </c>
      <c r="B714" s="161" t="str">
        <f t="shared" si="11"/>
        <v>UH.VM.00116-10090</v>
      </c>
      <c r="C714" s="95">
        <f>SUM(A714:A714)</f>
        <v>0</v>
      </c>
      <c r="D714" s="95">
        <v>10090</v>
      </c>
      <c r="E714" s="141" t="s">
        <v>354</v>
      </c>
      <c r="F714" s="91"/>
      <c r="G714" s="91"/>
      <c r="H714" s="91"/>
      <c r="I714" s="91"/>
      <c r="J714" s="91"/>
      <c r="K714" s="91"/>
      <c r="L714" s="91"/>
      <c r="M714" s="91"/>
    </row>
    <row r="715" spans="1:13" ht="16" x14ac:dyDescent="0.2">
      <c r="A715" s="95">
        <f>_xlfn.XLOOKUP(E715,'M A C R O S'!R:R,'M A C R O S'!I:I,0)</f>
        <v>0</v>
      </c>
      <c r="B715" s="161" t="str">
        <f t="shared" si="11"/>
        <v>UH.VM.00117-10090</v>
      </c>
      <c r="C715" s="95">
        <f>SUM(A715:A715)</f>
        <v>0</v>
      </c>
      <c r="D715" s="95">
        <v>10090</v>
      </c>
      <c r="E715" s="140" t="s">
        <v>356</v>
      </c>
      <c r="F715" s="91"/>
      <c r="G715" s="91"/>
      <c r="H715" s="91"/>
      <c r="I715" s="91"/>
      <c r="J715" s="91"/>
      <c r="K715" s="91"/>
      <c r="L715" s="91"/>
      <c r="M715" s="91"/>
    </row>
    <row r="716" spans="1:13" ht="16" x14ac:dyDescent="0.2">
      <c r="A716" s="163">
        <f>_xlfn.XLOOKUP(E716,'M A C R O S'!R:R,'M A C R O S'!I:I,0)</f>
        <v>0</v>
      </c>
      <c r="B716" s="161" t="str">
        <f t="shared" si="11"/>
        <v>UH.VM.00006-10090</v>
      </c>
      <c r="C716" s="163">
        <f>SUM(A716:A716)</f>
        <v>0</v>
      </c>
      <c r="D716" s="163">
        <v>10090</v>
      </c>
      <c r="E716" s="163" t="s">
        <v>390</v>
      </c>
      <c r="F716" s="91"/>
      <c r="G716" s="91"/>
      <c r="H716" s="91"/>
      <c r="I716" s="91"/>
      <c r="J716" s="91"/>
      <c r="K716" s="91"/>
      <c r="L716" s="91"/>
      <c r="M716" s="91"/>
    </row>
    <row r="717" spans="1:13" ht="16" x14ac:dyDescent="0.2">
      <c r="A717" s="95">
        <f>_xlfn.XLOOKUP(E717,'M A C R O S'!R:R,'M A C R O S'!I:I,0)</f>
        <v>0</v>
      </c>
      <c r="B717" s="161" t="str">
        <f t="shared" si="11"/>
        <v>UH.VM.00007-10090</v>
      </c>
      <c r="C717" s="95">
        <f>SUM(A717:A717)</f>
        <v>0</v>
      </c>
      <c r="D717" s="95">
        <v>10090</v>
      </c>
      <c r="E717" s="95" t="s">
        <v>392</v>
      </c>
      <c r="F717" s="91"/>
      <c r="G717" s="91"/>
      <c r="H717" s="91"/>
      <c r="I717" s="91"/>
      <c r="J717" s="91"/>
      <c r="K717" s="91"/>
      <c r="L717" s="91"/>
      <c r="M717" s="91"/>
    </row>
    <row r="718" spans="1:13" ht="16" x14ac:dyDescent="0.2">
      <c r="A718" s="95">
        <f>_xlfn.XLOOKUP(E718,'M A C R O S'!R:R,'M A C R O S'!I:I,0)</f>
        <v>0</v>
      </c>
      <c r="B718" s="161" t="str">
        <f t="shared" si="11"/>
        <v>UH.VM.00008-10090</v>
      </c>
      <c r="C718" s="95">
        <f>SUM(A718:A718)</f>
        <v>0</v>
      </c>
      <c r="D718" s="95">
        <v>10090</v>
      </c>
      <c r="E718" s="95" t="s">
        <v>394</v>
      </c>
      <c r="F718" s="91"/>
      <c r="G718" s="91"/>
      <c r="H718" s="91"/>
      <c r="I718" s="91"/>
      <c r="J718" s="91"/>
      <c r="K718" s="91"/>
      <c r="L718" s="91"/>
      <c r="M718" s="91"/>
    </row>
    <row r="719" spans="1:13" ht="16" x14ac:dyDescent="0.2">
      <c r="A719" s="95">
        <f>_xlfn.XLOOKUP(E719,'M A C R O S'!R:R,'M A C R O S'!I:I,0)</f>
        <v>0</v>
      </c>
      <c r="B719" s="161" t="str">
        <f t="shared" si="11"/>
        <v>UH.VM.00009-10090</v>
      </c>
      <c r="C719" s="95">
        <f>SUM(A719:A719)</f>
        <v>0</v>
      </c>
      <c r="D719" s="95">
        <v>10090</v>
      </c>
      <c r="E719" s="95" t="s">
        <v>396</v>
      </c>
      <c r="F719" s="91"/>
      <c r="G719" s="91"/>
      <c r="H719" s="91"/>
      <c r="I719" s="91"/>
      <c r="J719" s="91"/>
      <c r="K719" s="91"/>
      <c r="L719" s="91"/>
      <c r="M719" s="91"/>
    </row>
    <row r="720" spans="1:13" ht="16" x14ac:dyDescent="0.2">
      <c r="A720" s="95">
        <f>_xlfn.XLOOKUP(E720,'M A C R O S'!R:R,'M A C R O S'!I:I,0)</f>
        <v>0</v>
      </c>
      <c r="B720" s="161" t="str">
        <f t="shared" si="11"/>
        <v>UH.VM.00010-10090</v>
      </c>
      <c r="C720" s="95">
        <f>SUM(A720:A720)</f>
        <v>0</v>
      </c>
      <c r="D720" s="95">
        <v>10090</v>
      </c>
      <c r="E720" s="95" t="s">
        <v>398</v>
      </c>
      <c r="F720" s="91"/>
      <c r="G720" s="91"/>
      <c r="H720" s="91"/>
      <c r="I720" s="91"/>
      <c r="J720" s="91"/>
      <c r="K720" s="91"/>
      <c r="L720" s="91"/>
      <c r="M720" s="91"/>
    </row>
    <row r="721" spans="1:13" ht="16" x14ac:dyDescent="0.2">
      <c r="A721" s="95">
        <f>_xlfn.XLOOKUP(E721,'M A C R O S'!R:R,'M A C R O S'!I:I,0)</f>
        <v>0</v>
      </c>
      <c r="B721" s="161" t="str">
        <f t="shared" si="11"/>
        <v>UH.VM.00021-10090</v>
      </c>
      <c r="C721" s="95">
        <f>SUM(A721:A721)</f>
        <v>0</v>
      </c>
      <c r="D721" s="95">
        <v>10090</v>
      </c>
      <c r="E721" s="95" t="s">
        <v>400</v>
      </c>
      <c r="F721" s="91"/>
      <c r="G721" s="91"/>
      <c r="H721" s="91"/>
      <c r="I721" s="91"/>
      <c r="J721" s="91"/>
      <c r="K721" s="91"/>
      <c r="L721" s="91"/>
      <c r="M721" s="91"/>
    </row>
    <row r="722" spans="1:13" ht="16" x14ac:dyDescent="0.2">
      <c r="A722" s="95">
        <f>_xlfn.XLOOKUP(E722,'M A C R O S'!R:R,'M A C R O S'!I:I,0)</f>
        <v>0</v>
      </c>
      <c r="B722" s="161" t="str">
        <f t="shared" si="11"/>
        <v>UH.VM.00022-10090</v>
      </c>
      <c r="C722" s="95">
        <f>SUM(A722:A722)</f>
        <v>0</v>
      </c>
      <c r="D722" s="95">
        <v>10090</v>
      </c>
      <c r="E722" s="95" t="s">
        <v>402</v>
      </c>
      <c r="F722" s="91"/>
      <c r="G722" s="91"/>
      <c r="H722" s="91"/>
      <c r="I722" s="91"/>
      <c r="J722" s="91"/>
      <c r="K722" s="91"/>
      <c r="L722" s="91"/>
      <c r="M722" s="91"/>
    </row>
    <row r="723" spans="1:13" ht="16" x14ac:dyDescent="0.2">
      <c r="A723" s="95">
        <f>_xlfn.XLOOKUP(E723,'M A C R O S'!R:R,'M A C R O S'!I:I,0)</f>
        <v>0</v>
      </c>
      <c r="B723" s="161" t="str">
        <f t="shared" si="11"/>
        <v>UH.VM.00023-10090</v>
      </c>
      <c r="C723" s="95">
        <f>SUM(A723:A723)</f>
        <v>0</v>
      </c>
      <c r="D723" s="95">
        <v>10090</v>
      </c>
      <c r="E723" s="95" t="s">
        <v>404</v>
      </c>
      <c r="F723" s="91"/>
      <c r="G723" s="91"/>
      <c r="H723" s="91"/>
      <c r="I723" s="91"/>
      <c r="J723" s="91"/>
      <c r="K723" s="91"/>
      <c r="L723" s="91"/>
      <c r="M723" s="91"/>
    </row>
    <row r="724" spans="1:13" ht="16" x14ac:dyDescent="0.2">
      <c r="A724" s="95">
        <f>_xlfn.XLOOKUP(E724,'M A C R O S'!R:R,'M A C R O S'!I:I,0)</f>
        <v>0</v>
      </c>
      <c r="B724" s="161" t="str">
        <f t="shared" si="11"/>
        <v>UH.VM.00024-10090</v>
      </c>
      <c r="C724" s="95">
        <f>SUM(A724:A724)</f>
        <v>0</v>
      </c>
      <c r="D724" s="95">
        <v>10090</v>
      </c>
      <c r="E724" s="95" t="s">
        <v>406</v>
      </c>
      <c r="F724" s="91"/>
      <c r="G724" s="91"/>
      <c r="H724" s="91"/>
      <c r="I724" s="91"/>
      <c r="J724" s="91"/>
      <c r="K724" s="91"/>
      <c r="L724" s="91"/>
      <c r="M724" s="91"/>
    </row>
    <row r="725" spans="1:13" ht="16" x14ac:dyDescent="0.2">
      <c r="A725" s="95">
        <f>_xlfn.XLOOKUP(E725,'M A C R O S'!R:R,'M A C R O S'!I:I,0)</f>
        <v>0</v>
      </c>
      <c r="B725" s="161" t="str">
        <f t="shared" si="11"/>
        <v>UH.VM.00025-10090</v>
      </c>
      <c r="C725" s="95">
        <f>SUM(A725:A725)</f>
        <v>0</v>
      </c>
      <c r="D725" s="95">
        <v>10090</v>
      </c>
      <c r="E725" s="95" t="s">
        <v>408</v>
      </c>
      <c r="F725" s="91"/>
      <c r="G725" s="91"/>
      <c r="H725" s="91"/>
      <c r="I725" s="91"/>
      <c r="J725" s="91"/>
      <c r="K725" s="91"/>
      <c r="L725" s="91"/>
      <c r="M725" s="91"/>
    </row>
    <row r="726" spans="1:13" ht="16" x14ac:dyDescent="0.2">
      <c r="A726" s="95">
        <f>_xlfn.XLOOKUP(E726,'M A C R O S'!R:R,'M A C R O S'!I:I,0)</f>
        <v>0</v>
      </c>
      <c r="B726" s="161" t="str">
        <f t="shared" si="11"/>
        <v>UH.VM.00026-10090</v>
      </c>
      <c r="C726" s="95">
        <f>SUM(A726:A726)</f>
        <v>0</v>
      </c>
      <c r="D726" s="95">
        <v>10090</v>
      </c>
      <c r="E726" s="95" t="s">
        <v>410</v>
      </c>
      <c r="F726" s="91"/>
      <c r="G726" s="91"/>
      <c r="H726" s="91"/>
      <c r="I726" s="91"/>
      <c r="J726" s="91"/>
      <c r="K726" s="91"/>
      <c r="L726" s="91"/>
      <c r="M726" s="91"/>
    </row>
    <row r="727" spans="1:13" ht="16" x14ac:dyDescent="0.2">
      <c r="A727" s="95">
        <f>_xlfn.XLOOKUP(E727,'M A C R O S'!R:R,'M A C R O S'!I:I,0)</f>
        <v>0</v>
      </c>
      <c r="B727" s="161" t="str">
        <f t="shared" si="11"/>
        <v>UH.VM.00027-10090</v>
      </c>
      <c r="C727" s="95">
        <f>SUM(A727:A727)</f>
        <v>0</v>
      </c>
      <c r="D727" s="95">
        <v>10090</v>
      </c>
      <c r="E727" s="95" t="s">
        <v>412</v>
      </c>
      <c r="F727" s="91"/>
      <c r="G727" s="91"/>
      <c r="H727" s="91"/>
      <c r="I727" s="91"/>
      <c r="J727" s="91"/>
      <c r="K727" s="91"/>
      <c r="L727" s="91"/>
      <c r="M727" s="91"/>
    </row>
    <row r="728" spans="1:13" ht="16" x14ac:dyDescent="0.2">
      <c r="A728" s="95">
        <f>_xlfn.XLOOKUP(E728,'M A C R O S'!R:R,'M A C R O S'!I:I,0)</f>
        <v>0</v>
      </c>
      <c r="B728" s="161" t="str">
        <f t="shared" si="11"/>
        <v>UH.VM.00028-10090</v>
      </c>
      <c r="C728" s="95">
        <f>SUM(A728:A728)</f>
        <v>0</v>
      </c>
      <c r="D728" s="95">
        <v>10090</v>
      </c>
      <c r="E728" s="95" t="s">
        <v>414</v>
      </c>
      <c r="F728" s="91"/>
      <c r="G728" s="91"/>
      <c r="H728" s="91"/>
      <c r="I728" s="91"/>
      <c r="J728" s="91"/>
      <c r="K728" s="91"/>
      <c r="L728" s="91"/>
      <c r="M728" s="91"/>
    </row>
    <row r="729" spans="1:13" ht="16" x14ac:dyDescent="0.2">
      <c r="A729" s="95">
        <f>_xlfn.XLOOKUP(E729,'M A C R O S'!R:R,'M A C R O S'!I:I,0)</f>
        <v>0</v>
      </c>
      <c r="B729" s="161" t="str">
        <f t="shared" si="11"/>
        <v>UH.VM.00029-10090</v>
      </c>
      <c r="C729" s="95">
        <f>SUM(A729:A729)</f>
        <v>0</v>
      </c>
      <c r="D729" s="95">
        <v>10090</v>
      </c>
      <c r="E729" s="95" t="s">
        <v>416</v>
      </c>
      <c r="F729" s="91"/>
      <c r="G729" s="91"/>
      <c r="H729" s="91"/>
      <c r="I729" s="91"/>
      <c r="J729" s="91"/>
      <c r="K729" s="91"/>
      <c r="L729" s="91"/>
      <c r="M729" s="91"/>
    </row>
    <row r="730" spans="1:13" ht="16" x14ac:dyDescent="0.2">
      <c r="A730" s="95">
        <f>_xlfn.XLOOKUP(E730,'M A C R O S'!R:R,'M A C R O S'!I:I,0)</f>
        <v>0</v>
      </c>
      <c r="B730" s="161" t="str">
        <f t="shared" si="11"/>
        <v>UH.VM.00030-10090</v>
      </c>
      <c r="C730" s="95">
        <f>SUM(A730:A730)</f>
        <v>0</v>
      </c>
      <c r="D730" s="95">
        <v>10090</v>
      </c>
      <c r="E730" s="95" t="s">
        <v>418</v>
      </c>
      <c r="F730" s="91"/>
      <c r="G730" s="91"/>
      <c r="H730" s="91"/>
      <c r="I730" s="91"/>
      <c r="J730" s="91"/>
      <c r="K730" s="91"/>
      <c r="L730" s="91"/>
      <c r="M730" s="91"/>
    </row>
    <row r="731" spans="1:13" ht="16" x14ac:dyDescent="0.2">
      <c r="A731" s="161">
        <f>_xlfn.XLOOKUP(E731,'M A C R O S'!R:R,'M A C R O S'!J:J,0)</f>
        <v>0</v>
      </c>
      <c r="B731" s="161" t="str">
        <f t="shared" si="11"/>
        <v>UH.VM.00046-10091</v>
      </c>
      <c r="C731" s="161">
        <f>SUM(A731:A731)</f>
        <v>0</v>
      </c>
      <c r="D731" s="161">
        <v>10091</v>
      </c>
      <c r="E731" s="161" t="s">
        <v>259</v>
      </c>
      <c r="F731" s="91" t="e">
        <f>_xlfn.XLOOKUP(#REF!,'F U L L   S E T S  (-10%)'!T:T,'F U L L   S E T S  (-10%)'!K:K,0)</f>
        <v>#REF!</v>
      </c>
      <c r="G731" s="90" t="s">
        <v>95</v>
      </c>
      <c r="H731" s="91">
        <f>_xlfn.XLOOKUP(G731,'F U L L   S E T S  (-10%)'!T:T,'F U L L   S E T S  (-10%)'!K:K,0)+_xlfn.XLOOKUP(G731,'M A C R O S'!R:R,'M A C R O S'!J:J,0)</f>
        <v>0</v>
      </c>
      <c r="I731" s="91"/>
      <c r="J731" s="91"/>
      <c r="K731" s="91"/>
      <c r="L731" s="91"/>
      <c r="M731" s="91"/>
    </row>
    <row r="732" spans="1:13" ht="16" x14ac:dyDescent="0.2">
      <c r="A732" s="95">
        <f>_xlfn.XLOOKUP(E732,'M A C R O S'!R:R,'M A C R O S'!J:J,0)</f>
        <v>0</v>
      </c>
      <c r="B732" s="161" t="str">
        <f t="shared" si="11"/>
        <v>UH.VM.00047-10091</v>
      </c>
      <c r="C732" s="95">
        <f>SUM(A732:A732)</f>
        <v>0</v>
      </c>
      <c r="D732" s="95">
        <v>10091</v>
      </c>
      <c r="E732" s="95" t="s">
        <v>261</v>
      </c>
      <c r="F732" s="91" t="e">
        <f>_xlfn.XLOOKUP(#REF!,'F U L L   S E T S  (-10%)'!T:T,'F U L L   S E T S  (-10%)'!K:K,0)</f>
        <v>#REF!</v>
      </c>
      <c r="G732" s="90" t="s">
        <v>95</v>
      </c>
      <c r="H732" s="91">
        <f>_xlfn.XLOOKUP(G732,'F U L L   S E T S  (-10%)'!T:T,'F U L L   S E T S  (-10%)'!K:K,0)+_xlfn.XLOOKUP(G732,'M A C R O S'!R:R,'M A C R O S'!J:J,0)</f>
        <v>0</v>
      </c>
      <c r="I732" s="91"/>
      <c r="J732" s="91"/>
      <c r="K732" s="91"/>
      <c r="L732" s="91"/>
      <c r="M732" s="91"/>
    </row>
    <row r="733" spans="1:13" ht="16" x14ac:dyDescent="0.2">
      <c r="A733" s="95">
        <f>_xlfn.XLOOKUP(E733,'M A C R O S'!R:R,'M A C R O S'!J:J,0)</f>
        <v>0</v>
      </c>
      <c r="B733" s="161" t="str">
        <f t="shared" si="11"/>
        <v>UH.VM.00048-10091</v>
      </c>
      <c r="C733" s="95">
        <f>SUM(A733:A733)</f>
        <v>0</v>
      </c>
      <c r="D733" s="95">
        <v>10091</v>
      </c>
      <c r="E733" s="95" t="s">
        <v>263</v>
      </c>
      <c r="F733" s="91" t="e">
        <f>_xlfn.XLOOKUP(#REF!,'F U L L   S E T S  (-10%)'!T:T,'F U L L   S E T S  (-10%)'!K:K,0)</f>
        <v>#REF!</v>
      </c>
      <c r="G733" s="90" t="s">
        <v>95</v>
      </c>
      <c r="H733" s="91">
        <f>_xlfn.XLOOKUP(G733,'F U L L   S E T S  (-10%)'!T:T,'F U L L   S E T S  (-10%)'!K:K,0)+_xlfn.XLOOKUP(G733,'M A C R O S'!R:R,'M A C R O S'!J:J,0)</f>
        <v>0</v>
      </c>
      <c r="I733" s="91"/>
      <c r="J733" s="91"/>
      <c r="K733" s="91"/>
      <c r="L733" s="91"/>
      <c r="M733" s="91"/>
    </row>
    <row r="734" spans="1:13" ht="16" x14ac:dyDescent="0.2">
      <c r="A734" s="95">
        <f>_xlfn.XLOOKUP(E734,'M A C R O S'!R:R,'M A C R O S'!J:J,0)</f>
        <v>0</v>
      </c>
      <c r="B734" s="161" t="str">
        <f t="shared" si="11"/>
        <v>UH.VM.00049-10091</v>
      </c>
      <c r="C734" s="95">
        <f>SUM(A734:A734)</f>
        <v>0</v>
      </c>
      <c r="D734" s="95">
        <v>10091</v>
      </c>
      <c r="E734" s="95" t="s">
        <v>265</v>
      </c>
      <c r="F734" s="91" t="e">
        <f>_xlfn.XLOOKUP(#REF!,'F U L L   S E T S  (-10%)'!T:T,'F U L L   S E T S  (-10%)'!K:K,0)</f>
        <v>#REF!</v>
      </c>
      <c r="G734" s="90" t="s">
        <v>95</v>
      </c>
      <c r="H734" s="91">
        <f>_xlfn.XLOOKUP(G734,'F U L L   S E T S  (-10%)'!T:T,'F U L L   S E T S  (-10%)'!K:K,0)+_xlfn.XLOOKUP(G734,'M A C R O S'!R:R,'M A C R O S'!J:J,0)</f>
        <v>0</v>
      </c>
      <c r="I734" s="91"/>
      <c r="J734" s="91"/>
      <c r="K734" s="91"/>
      <c r="L734" s="91"/>
      <c r="M734" s="91"/>
    </row>
    <row r="735" spans="1:13" ht="16" x14ac:dyDescent="0.2">
      <c r="A735" s="95">
        <f>_xlfn.XLOOKUP(E735,'M A C R O S'!R:R,'M A C R O S'!J:J,0)</f>
        <v>0</v>
      </c>
      <c r="B735" s="161" t="str">
        <f t="shared" si="11"/>
        <v>UH.VM.00050-10091</v>
      </c>
      <c r="C735" s="95">
        <f>SUM(A735:A735)</f>
        <v>0</v>
      </c>
      <c r="D735" s="95">
        <v>10091</v>
      </c>
      <c r="E735" s="95" t="s">
        <v>267</v>
      </c>
      <c r="F735" s="91" t="e">
        <f>_xlfn.XLOOKUP(#REF!,'F U L L   S E T S  (-10%)'!T:T,'F U L L   S E T S  (-10%)'!K:K,0)</f>
        <v>#REF!</v>
      </c>
      <c r="G735" s="90" t="s">
        <v>95</v>
      </c>
      <c r="H735" s="91">
        <f>_xlfn.XLOOKUP(G735,'F U L L   S E T S  (-10%)'!T:T,'F U L L   S E T S  (-10%)'!K:K,0)+_xlfn.XLOOKUP(G735,'M A C R O S'!R:R,'M A C R O S'!J:J,0)</f>
        <v>0</v>
      </c>
      <c r="I735" s="91"/>
      <c r="J735" s="91"/>
      <c r="K735" s="91"/>
      <c r="L735" s="91"/>
      <c r="M735" s="91"/>
    </row>
    <row r="736" spans="1:13" ht="16" x14ac:dyDescent="0.2">
      <c r="A736" s="95">
        <f>_xlfn.XLOOKUP(E736,'M A C R O S'!R:R,'M A C R O S'!J:J,0)</f>
        <v>0</v>
      </c>
      <c r="B736" s="161" t="str">
        <f t="shared" si="11"/>
        <v>UH.VM.00051-10091</v>
      </c>
      <c r="C736" s="95">
        <f>SUM(A736:A736)</f>
        <v>0</v>
      </c>
      <c r="D736" s="95">
        <v>10091</v>
      </c>
      <c r="E736" s="95" t="s">
        <v>269</v>
      </c>
      <c r="F736" s="91" t="e">
        <f>_xlfn.XLOOKUP(#REF!,'F U L L   S E T S  (-10%)'!T:T,'F U L L   S E T S  (-10%)'!K:K,0)</f>
        <v>#REF!</v>
      </c>
      <c r="G736" s="90" t="s">
        <v>95</v>
      </c>
      <c r="H736" s="91">
        <f>_xlfn.XLOOKUP(G736,'F U L L   S E T S  (-10%)'!T:T,'F U L L   S E T S  (-10%)'!K:K,0)+_xlfn.XLOOKUP(G736,'M A C R O S'!R:R,'M A C R O S'!J:J,0)</f>
        <v>0</v>
      </c>
      <c r="I736" s="91"/>
      <c r="J736" s="91"/>
      <c r="K736" s="91"/>
      <c r="L736" s="91"/>
      <c r="M736" s="91"/>
    </row>
    <row r="737" spans="1:13" ht="16" x14ac:dyDescent="0.2">
      <c r="A737" s="95">
        <f>_xlfn.XLOOKUP(E737,'M A C R O S'!R:R,'M A C R O S'!J:J,0)</f>
        <v>0</v>
      </c>
      <c r="B737" s="161" t="str">
        <f t="shared" si="11"/>
        <v>UH.VM.00105-10091</v>
      </c>
      <c r="C737" s="95">
        <f>SUM(A737:A737)</f>
        <v>0</v>
      </c>
      <c r="D737" s="95">
        <v>10091</v>
      </c>
      <c r="E737" s="40" t="s">
        <v>271</v>
      </c>
      <c r="F737" s="91" t="e">
        <f>_xlfn.XLOOKUP(#REF!,'F U L L   S E T S  (-10%)'!T:T,'F U L L   S E T S  (-10%)'!K:K,0)</f>
        <v>#REF!</v>
      </c>
      <c r="G737" s="90" t="s">
        <v>95</v>
      </c>
      <c r="H737" s="91">
        <f>_xlfn.XLOOKUP(G737,'F U L L   S E T S  (-10%)'!T:T,'F U L L   S E T S  (-10%)'!K:K,0)+_xlfn.XLOOKUP(G737,'M A C R O S'!R:R,'M A C R O S'!J:J,0)</f>
        <v>0</v>
      </c>
      <c r="I737" s="91"/>
      <c r="J737" s="91"/>
      <c r="K737" s="91"/>
      <c r="L737" s="91"/>
      <c r="M737" s="91"/>
    </row>
    <row r="738" spans="1:13" ht="16" x14ac:dyDescent="0.2">
      <c r="A738" s="95">
        <f>_xlfn.XLOOKUP(E738,'M A C R O S'!R:R,'M A C R O S'!J:J,0)</f>
        <v>0</v>
      </c>
      <c r="B738" s="161" t="str">
        <f t="shared" si="11"/>
        <v>UH.VM.00106-10091</v>
      </c>
      <c r="C738" s="95">
        <f>SUM(A738:A738)</f>
        <v>0</v>
      </c>
      <c r="D738" s="95">
        <v>10091</v>
      </c>
      <c r="E738" s="40" t="s">
        <v>273</v>
      </c>
      <c r="F738" s="91" t="e">
        <f>_xlfn.XLOOKUP(#REF!,'F U L L   S E T S  (-10%)'!T:T,'F U L L   S E T S  (-10%)'!K:K,0)</f>
        <v>#REF!</v>
      </c>
      <c r="G738" s="90" t="s">
        <v>95</v>
      </c>
      <c r="H738" s="91">
        <f>_xlfn.XLOOKUP(G738,'F U L L   S E T S  (-10%)'!T:T,'F U L L   S E T S  (-10%)'!K:K,0)+_xlfn.XLOOKUP(G738,'M A C R O S'!R:R,'M A C R O S'!J:J,0)</f>
        <v>0</v>
      </c>
      <c r="I738" s="91"/>
      <c r="J738" s="91"/>
      <c r="K738" s="91"/>
      <c r="L738" s="91"/>
      <c r="M738" s="91"/>
    </row>
    <row r="739" spans="1:13" ht="16" x14ac:dyDescent="0.2">
      <c r="A739" s="95">
        <f>_xlfn.XLOOKUP(E739,'M A C R O S'!R:R,'M A C R O S'!J:J,0)</f>
        <v>0</v>
      </c>
      <c r="B739" s="161" t="str">
        <f t="shared" si="11"/>
        <v>UH.VM.00107-10091</v>
      </c>
      <c r="C739" s="95">
        <f>SUM(A739:A739)</f>
        <v>0</v>
      </c>
      <c r="D739" s="95">
        <v>10091</v>
      </c>
      <c r="E739" s="40" t="s">
        <v>275</v>
      </c>
      <c r="F739" s="91" t="e">
        <f>_xlfn.XLOOKUP(#REF!,'F U L L   S E T S  (-10%)'!T:T,'F U L L   S E T S  (-10%)'!K:K,0)</f>
        <v>#REF!</v>
      </c>
      <c r="G739" s="90" t="s">
        <v>95</v>
      </c>
      <c r="H739" s="91">
        <f>_xlfn.XLOOKUP(G739,'F U L L   S E T S  (-10%)'!T:T,'F U L L   S E T S  (-10%)'!K:K,0)+_xlfn.XLOOKUP(G739,'M A C R O S'!R:R,'M A C R O S'!J:J,0)</f>
        <v>0</v>
      </c>
      <c r="I739" s="91"/>
      <c r="J739" s="91"/>
      <c r="K739" s="91"/>
      <c r="L739" s="91"/>
      <c r="M739" s="91"/>
    </row>
    <row r="740" spans="1:13" ht="16" x14ac:dyDescent="0.2">
      <c r="A740" s="95">
        <f>_xlfn.XLOOKUP(E740,'M A C R O S'!R:R,'M A C R O S'!J:J,0)</f>
        <v>0</v>
      </c>
      <c r="B740" s="161" t="str">
        <f t="shared" si="11"/>
        <v>UH.VM.00108-10091</v>
      </c>
      <c r="C740" s="95">
        <f>SUM(A740:A740)</f>
        <v>0</v>
      </c>
      <c r="D740" s="95">
        <v>10091</v>
      </c>
      <c r="E740" s="40" t="s">
        <v>277</v>
      </c>
      <c r="F740" s="91" t="e">
        <f>_xlfn.XLOOKUP(#REF!,'F U L L   S E T S  (-10%)'!T:T,'F U L L   S E T S  (-10%)'!K:K,0)</f>
        <v>#REF!</v>
      </c>
      <c r="G740" s="90" t="s">
        <v>95</v>
      </c>
      <c r="H740" s="91">
        <f>_xlfn.XLOOKUP(G740,'F U L L   S E T S  (-10%)'!T:T,'F U L L   S E T S  (-10%)'!K:K,0)+_xlfn.XLOOKUP(G740,'M A C R O S'!R:R,'M A C R O S'!J:J,0)</f>
        <v>0</v>
      </c>
      <c r="I740" s="91"/>
      <c r="J740" s="91"/>
      <c r="K740" s="91"/>
      <c r="L740" s="91"/>
      <c r="M740" s="91"/>
    </row>
    <row r="741" spans="1:13" ht="16" x14ac:dyDescent="0.2">
      <c r="A741" s="95">
        <f>_xlfn.XLOOKUP(E741,'M A C R O S'!R:R,'M A C R O S'!J:J,0)</f>
        <v>0</v>
      </c>
      <c r="B741" s="161" t="str">
        <f t="shared" si="11"/>
        <v>UH.VM.00109-10091</v>
      </c>
      <c r="C741" s="95">
        <f>SUM(A741:A741)</f>
        <v>0</v>
      </c>
      <c r="D741" s="95">
        <v>10091</v>
      </c>
      <c r="E741" s="40" t="s">
        <v>279</v>
      </c>
      <c r="F741" s="91" t="e">
        <f>_xlfn.XLOOKUP(#REF!,'F U L L   S E T S  (-10%)'!T:T,'F U L L   S E T S  (-10%)'!K:K,0)</f>
        <v>#REF!</v>
      </c>
      <c r="G741" s="90" t="s">
        <v>95</v>
      </c>
      <c r="H741" s="91">
        <f>_xlfn.XLOOKUP(G741,'F U L L   S E T S  (-10%)'!T:T,'F U L L   S E T S  (-10%)'!K:K,0)+_xlfn.XLOOKUP(G741,'M A C R O S'!R:R,'M A C R O S'!J:J,0)</f>
        <v>0</v>
      </c>
      <c r="I741" s="91"/>
      <c r="J741" s="91"/>
      <c r="K741" s="91"/>
      <c r="L741" s="91"/>
      <c r="M741" s="91"/>
    </row>
    <row r="742" spans="1:13" ht="16" x14ac:dyDescent="0.2">
      <c r="A742" s="95">
        <f>_xlfn.XLOOKUP(E742,'M A C R O S'!R:R,'M A C R O S'!J:J,0)</f>
        <v>0</v>
      </c>
      <c r="B742" s="161" t="str">
        <f t="shared" si="11"/>
        <v>UH.VM.00110-10091</v>
      </c>
      <c r="C742" s="95">
        <f>SUM(A742:A742)</f>
        <v>0</v>
      </c>
      <c r="D742" s="95">
        <v>10091</v>
      </c>
      <c r="E742" s="40" t="s">
        <v>281</v>
      </c>
      <c r="F742" s="91" t="e">
        <f>_xlfn.XLOOKUP(#REF!,'F U L L   S E T S  (-10%)'!T:T,'F U L L   S E T S  (-10%)'!K:K,0)</f>
        <v>#REF!</v>
      </c>
      <c r="G742" s="90" t="s">
        <v>95</v>
      </c>
      <c r="H742" s="91">
        <f>_xlfn.XLOOKUP(G742,'F U L L   S E T S  (-10%)'!T:T,'F U L L   S E T S  (-10%)'!K:K,0)+_xlfn.XLOOKUP(G742,'M A C R O S'!R:R,'M A C R O S'!J:J,0)</f>
        <v>0</v>
      </c>
      <c r="I742" s="91"/>
      <c r="J742" s="91"/>
      <c r="K742" s="91"/>
      <c r="L742" s="91"/>
      <c r="M742" s="91"/>
    </row>
    <row r="743" spans="1:13" ht="16" x14ac:dyDescent="0.2">
      <c r="A743" s="95">
        <f>_xlfn.XLOOKUP(E743,'M A C R O S'!R:R,'M A C R O S'!J:J,0)</f>
        <v>0</v>
      </c>
      <c r="B743" s="161" t="str">
        <f t="shared" si="11"/>
        <v>UH.VM.00111-10091</v>
      </c>
      <c r="C743" s="95">
        <f>SUM(A743:A743)</f>
        <v>0</v>
      </c>
      <c r="D743" s="95">
        <v>10091</v>
      </c>
      <c r="E743" s="40" t="s">
        <v>283</v>
      </c>
      <c r="F743" s="91" t="e">
        <f>_xlfn.XLOOKUP(#REF!,'F U L L   S E T S  (-10%)'!T:T,'F U L L   S E T S  (-10%)'!K:K,0)</f>
        <v>#REF!</v>
      </c>
      <c r="G743" s="90" t="s">
        <v>95</v>
      </c>
      <c r="H743" s="91">
        <f>_xlfn.XLOOKUP(G743,'F U L L   S E T S  (-10%)'!T:T,'F U L L   S E T S  (-10%)'!K:K,0)+_xlfn.XLOOKUP(G743,'M A C R O S'!R:R,'M A C R O S'!J:J,0)</f>
        <v>0</v>
      </c>
      <c r="I743" s="91"/>
      <c r="J743" s="91"/>
      <c r="K743" s="91"/>
      <c r="L743" s="91"/>
      <c r="M743" s="91"/>
    </row>
    <row r="744" spans="1:13" ht="16" x14ac:dyDescent="0.2">
      <c r="A744" s="95">
        <f>_xlfn.XLOOKUP(E744,'M A C R O S'!R:R,'M A C R O S'!J:J,0)</f>
        <v>0</v>
      </c>
      <c r="B744" s="161" t="str">
        <f t="shared" si="11"/>
        <v>UH.VM.00112-10091</v>
      </c>
      <c r="C744" s="95">
        <f>SUM(A744:A744)</f>
        <v>0</v>
      </c>
      <c r="D744" s="95">
        <v>10091</v>
      </c>
      <c r="E744" s="40" t="s">
        <v>285</v>
      </c>
      <c r="F744" s="91" t="e">
        <f>_xlfn.XLOOKUP(#REF!,'F U L L   S E T S  (-10%)'!T:T,'F U L L   S E T S  (-10%)'!K:K,0)</f>
        <v>#REF!</v>
      </c>
      <c r="G744" s="90" t="s">
        <v>95</v>
      </c>
      <c r="H744" s="91">
        <f>_xlfn.XLOOKUP(G744,'F U L L   S E T S  (-10%)'!T:T,'F U L L   S E T S  (-10%)'!K:K,0)+_xlfn.XLOOKUP(G744,'M A C R O S'!R:R,'M A C R O S'!J:J,0)</f>
        <v>0</v>
      </c>
      <c r="I744" s="91"/>
      <c r="J744" s="91"/>
      <c r="K744" s="91"/>
      <c r="L744" s="91"/>
      <c r="M744" s="91"/>
    </row>
    <row r="745" spans="1:13" ht="16" x14ac:dyDescent="0.2">
      <c r="A745" s="95">
        <f>_xlfn.XLOOKUP(E745,'M A C R O S'!R:R,'M A C R O S'!J:J,0)</f>
        <v>0</v>
      </c>
      <c r="B745" s="161" t="str">
        <f t="shared" si="11"/>
        <v>UH.VM.00113-10091</v>
      </c>
      <c r="C745" s="95">
        <f>SUM(A745:A745)</f>
        <v>0</v>
      </c>
      <c r="D745" s="95">
        <v>10091</v>
      </c>
      <c r="E745" s="40" t="s">
        <v>287</v>
      </c>
      <c r="F745" s="91" t="e">
        <f>_xlfn.XLOOKUP(#REF!,'F U L L   S E T S  (-10%)'!T:T,'F U L L   S E T S  (-10%)'!K:K,0)</f>
        <v>#REF!</v>
      </c>
      <c r="G745" s="90" t="s">
        <v>95</v>
      </c>
      <c r="H745" s="91">
        <f>_xlfn.XLOOKUP(G745,'F U L L   S E T S  (-10%)'!T:T,'F U L L   S E T S  (-10%)'!K:K,0)+_xlfn.XLOOKUP(G745,'M A C R O S'!R:R,'M A C R O S'!J:J,0)</f>
        <v>0</v>
      </c>
      <c r="I745" s="91"/>
      <c r="J745" s="91"/>
      <c r="K745" s="91"/>
      <c r="L745" s="91"/>
      <c r="M745" s="91"/>
    </row>
    <row r="746" spans="1:13" ht="16" x14ac:dyDescent="0.2">
      <c r="A746" s="163">
        <f>_xlfn.XLOOKUP(E746,'M A C R O S'!R:R,'M A C R O S'!J:J,0)</f>
        <v>0</v>
      </c>
      <c r="B746" s="161" t="str">
        <f t="shared" si="11"/>
        <v>UH.VM.00016-10091</v>
      </c>
      <c r="C746" s="163">
        <f>SUM(A746:A746)</f>
        <v>0</v>
      </c>
      <c r="D746" s="163">
        <v>10091</v>
      </c>
      <c r="E746" s="163" t="s">
        <v>340</v>
      </c>
      <c r="F746" s="91"/>
      <c r="G746" s="91"/>
      <c r="H746" s="91"/>
      <c r="I746" s="91"/>
      <c r="J746" s="91"/>
      <c r="K746" s="91"/>
      <c r="L746" s="91"/>
      <c r="M746" s="91"/>
    </row>
    <row r="747" spans="1:13" ht="16" x14ac:dyDescent="0.2">
      <c r="A747" s="95">
        <f>_xlfn.XLOOKUP(E747,'M A C R O S'!R:R,'M A C R O S'!J:J,0)</f>
        <v>0</v>
      </c>
      <c r="B747" s="161" t="str">
        <f t="shared" si="11"/>
        <v>UH.VM.00017-10091</v>
      </c>
      <c r="C747" s="95">
        <f>SUM(A747:A747)</f>
        <v>0</v>
      </c>
      <c r="D747" s="95">
        <v>10091</v>
      </c>
      <c r="E747" s="95" t="s">
        <v>342</v>
      </c>
      <c r="F747" s="91"/>
      <c r="G747" s="91"/>
      <c r="H747" s="91"/>
      <c r="I747" s="91"/>
      <c r="J747" s="91"/>
      <c r="K747" s="91"/>
      <c r="L747" s="91"/>
      <c r="M747" s="91"/>
    </row>
    <row r="748" spans="1:13" ht="16" x14ac:dyDescent="0.2">
      <c r="A748" s="95">
        <f>_xlfn.XLOOKUP(E748,'M A C R O S'!R:R,'M A C R O S'!J:J,0)</f>
        <v>0</v>
      </c>
      <c r="B748" s="161" t="str">
        <f t="shared" si="11"/>
        <v>UH.VM.00018-10091</v>
      </c>
      <c r="C748" s="95">
        <f>SUM(A748:A748)</f>
        <v>0</v>
      </c>
      <c r="D748" s="95">
        <v>10091</v>
      </c>
      <c r="E748" s="95" t="s">
        <v>344</v>
      </c>
      <c r="F748" s="91"/>
      <c r="G748" s="91"/>
      <c r="H748" s="91"/>
      <c r="I748" s="91"/>
      <c r="J748" s="91"/>
      <c r="K748" s="91"/>
      <c r="L748" s="91"/>
      <c r="M748" s="91"/>
    </row>
    <row r="749" spans="1:13" ht="16" x14ac:dyDescent="0.2">
      <c r="A749" s="95">
        <f>_xlfn.XLOOKUP(E749,'M A C R O S'!R:R,'M A C R O S'!J:J,0)</f>
        <v>0</v>
      </c>
      <c r="B749" s="161" t="str">
        <f t="shared" si="11"/>
        <v>UH.VM.00019-10091</v>
      </c>
      <c r="C749" s="95">
        <f>SUM(A749:A749)</f>
        <v>0</v>
      </c>
      <c r="D749" s="95">
        <v>10091</v>
      </c>
      <c r="E749" s="95" t="s">
        <v>346</v>
      </c>
      <c r="F749" s="91"/>
      <c r="G749" s="91"/>
      <c r="H749" s="91"/>
      <c r="I749" s="91"/>
      <c r="J749" s="91"/>
      <c r="K749" s="91"/>
      <c r="L749" s="91"/>
      <c r="M749" s="91"/>
    </row>
    <row r="750" spans="1:13" ht="16" x14ac:dyDescent="0.2">
      <c r="A750" s="95">
        <f>_xlfn.XLOOKUP(E750,'M A C R O S'!R:R,'M A C R O S'!J:J,0)</f>
        <v>0</v>
      </c>
      <c r="B750" s="161" t="str">
        <f t="shared" si="11"/>
        <v>UH.VM.00020-10091</v>
      </c>
      <c r="C750" s="95">
        <f>SUM(A750:A750)</f>
        <v>0</v>
      </c>
      <c r="D750" s="95">
        <v>10091</v>
      </c>
      <c r="E750" s="95" t="s">
        <v>348</v>
      </c>
      <c r="F750" s="91"/>
      <c r="G750" s="91"/>
      <c r="H750" s="91"/>
      <c r="I750" s="91"/>
      <c r="J750" s="91"/>
      <c r="K750" s="91"/>
      <c r="L750" s="91"/>
      <c r="M750" s="91"/>
    </row>
    <row r="751" spans="1:13" ht="16" x14ac:dyDescent="0.2">
      <c r="A751" s="95">
        <f>_xlfn.XLOOKUP(E751,'M A C R O S'!R:R,'M A C R O S'!J:J,0)</f>
        <v>0</v>
      </c>
      <c r="B751" s="161" t="str">
        <f t="shared" si="11"/>
        <v>UH.VM.00114-10091</v>
      </c>
      <c r="C751" s="95">
        <f>SUM(A751:A751)</f>
        <v>0</v>
      </c>
      <c r="D751" s="95">
        <v>10091</v>
      </c>
      <c r="E751" s="141" t="s">
        <v>350</v>
      </c>
      <c r="F751" s="91"/>
      <c r="G751" s="91"/>
      <c r="H751" s="91"/>
      <c r="I751" s="91"/>
      <c r="J751" s="91"/>
      <c r="K751" s="91"/>
      <c r="L751" s="91"/>
      <c r="M751" s="91"/>
    </row>
    <row r="752" spans="1:13" ht="16" x14ac:dyDescent="0.2">
      <c r="A752" s="95">
        <f>_xlfn.XLOOKUP(E752,'M A C R O S'!R:R,'M A C R O S'!J:J,0)</f>
        <v>0</v>
      </c>
      <c r="B752" s="161" t="str">
        <f t="shared" si="11"/>
        <v>UH.VM.00115-10091</v>
      </c>
      <c r="C752" s="95">
        <f>SUM(A752:A752)</f>
        <v>0</v>
      </c>
      <c r="D752" s="95">
        <v>10091</v>
      </c>
      <c r="E752" s="140" t="s">
        <v>352</v>
      </c>
      <c r="F752" s="91"/>
      <c r="G752" s="91"/>
      <c r="H752" s="91"/>
      <c r="I752" s="91"/>
      <c r="J752" s="91"/>
      <c r="K752" s="91"/>
      <c r="L752" s="91"/>
      <c r="M752" s="91"/>
    </row>
    <row r="753" spans="1:13" ht="16" x14ac:dyDescent="0.2">
      <c r="A753" s="95">
        <f>_xlfn.XLOOKUP(E753,'M A C R O S'!R:R,'M A C R O S'!J:J,0)</f>
        <v>0</v>
      </c>
      <c r="B753" s="161" t="str">
        <f t="shared" si="11"/>
        <v>UH.VM.00116-10091</v>
      </c>
      <c r="C753" s="95">
        <f>SUM(A753:A753)</f>
        <v>0</v>
      </c>
      <c r="D753" s="95">
        <v>10091</v>
      </c>
      <c r="E753" s="141" t="s">
        <v>354</v>
      </c>
      <c r="F753" s="91"/>
      <c r="G753" s="91"/>
      <c r="H753" s="91"/>
      <c r="I753" s="91"/>
      <c r="J753" s="91"/>
      <c r="K753" s="91"/>
      <c r="L753" s="91"/>
      <c r="M753" s="91"/>
    </row>
    <row r="754" spans="1:13" ht="16" x14ac:dyDescent="0.2">
      <c r="A754" s="95">
        <f>_xlfn.XLOOKUP(E754,'M A C R O S'!R:R,'M A C R O S'!J:J,0)</f>
        <v>0</v>
      </c>
      <c r="B754" s="161" t="str">
        <f t="shared" si="11"/>
        <v>UH.VM.00117-10091</v>
      </c>
      <c r="C754" s="95">
        <f>SUM(A754:A754)</f>
        <v>0</v>
      </c>
      <c r="D754" s="95">
        <v>10091</v>
      </c>
      <c r="E754" s="140" t="s">
        <v>356</v>
      </c>
      <c r="F754" s="91"/>
      <c r="G754" s="91"/>
      <c r="H754" s="91"/>
      <c r="I754" s="91"/>
      <c r="J754" s="91"/>
      <c r="K754" s="91"/>
      <c r="L754" s="91"/>
      <c r="M754" s="91"/>
    </row>
    <row r="755" spans="1:13" ht="16" x14ac:dyDescent="0.2">
      <c r="A755" s="163">
        <f>_xlfn.XLOOKUP(E755,'M A C R O S'!R:R,'M A C R O S'!J:J,0)</f>
        <v>0</v>
      </c>
      <c r="B755" s="161" t="str">
        <f t="shared" si="11"/>
        <v>UH.VM.00006-10091</v>
      </c>
      <c r="C755" s="163">
        <f>SUM(A755:A755)</f>
        <v>0</v>
      </c>
      <c r="D755" s="163">
        <v>10091</v>
      </c>
      <c r="E755" s="163" t="s">
        <v>390</v>
      </c>
      <c r="F755" s="91"/>
      <c r="G755" s="91"/>
      <c r="H755" s="91"/>
      <c r="I755" s="91"/>
      <c r="J755" s="91"/>
      <c r="K755" s="91"/>
      <c r="L755" s="91"/>
      <c r="M755" s="91"/>
    </row>
    <row r="756" spans="1:13" ht="16" x14ac:dyDescent="0.2">
      <c r="A756" s="95">
        <f>_xlfn.XLOOKUP(E756,'M A C R O S'!R:R,'M A C R O S'!J:J,0)</f>
        <v>0</v>
      </c>
      <c r="B756" s="161" t="str">
        <f t="shared" si="11"/>
        <v>UH.VM.00007-10091</v>
      </c>
      <c r="C756" s="95">
        <f>SUM(A756:A756)</f>
        <v>0</v>
      </c>
      <c r="D756" s="95">
        <v>10091</v>
      </c>
      <c r="E756" s="95" t="s">
        <v>392</v>
      </c>
      <c r="F756" s="91"/>
      <c r="G756" s="91"/>
      <c r="H756" s="91"/>
      <c r="I756" s="91"/>
      <c r="J756" s="91"/>
      <c r="K756" s="91"/>
      <c r="L756" s="91"/>
      <c r="M756" s="91"/>
    </row>
    <row r="757" spans="1:13" ht="16" x14ac:dyDescent="0.2">
      <c r="A757" s="95">
        <f>_xlfn.XLOOKUP(E757,'M A C R O S'!R:R,'M A C R O S'!J:J,0)</f>
        <v>0</v>
      </c>
      <c r="B757" s="161" t="str">
        <f t="shared" si="11"/>
        <v>UH.VM.00008-10091</v>
      </c>
      <c r="C757" s="95">
        <f>SUM(A757:A757)</f>
        <v>0</v>
      </c>
      <c r="D757" s="95">
        <v>10091</v>
      </c>
      <c r="E757" s="95" t="s">
        <v>394</v>
      </c>
      <c r="F757" s="91"/>
      <c r="G757" s="91"/>
      <c r="H757" s="91"/>
      <c r="I757" s="91"/>
      <c r="J757" s="91"/>
      <c r="K757" s="91"/>
      <c r="L757" s="91"/>
      <c r="M757" s="91"/>
    </row>
    <row r="758" spans="1:13" ht="16" x14ac:dyDescent="0.2">
      <c r="A758" s="95">
        <f>_xlfn.XLOOKUP(E758,'M A C R O S'!R:R,'M A C R O S'!J:J,0)</f>
        <v>0</v>
      </c>
      <c r="B758" s="161" t="str">
        <f t="shared" si="11"/>
        <v>UH.VM.00009-10091</v>
      </c>
      <c r="C758" s="95">
        <f>SUM(A758:A758)</f>
        <v>0</v>
      </c>
      <c r="D758" s="95">
        <v>10091</v>
      </c>
      <c r="E758" s="95" t="s">
        <v>396</v>
      </c>
      <c r="F758" s="91"/>
      <c r="G758" s="91"/>
      <c r="H758" s="91"/>
      <c r="I758" s="91"/>
      <c r="J758" s="91"/>
      <c r="K758" s="91"/>
      <c r="L758" s="91"/>
      <c r="M758" s="91"/>
    </row>
    <row r="759" spans="1:13" ht="16" x14ac:dyDescent="0.2">
      <c r="A759" s="95">
        <f>_xlfn.XLOOKUP(E759,'M A C R O S'!R:R,'M A C R O S'!J:J,0)</f>
        <v>0</v>
      </c>
      <c r="B759" s="161" t="str">
        <f t="shared" si="11"/>
        <v>UH.VM.00010-10091</v>
      </c>
      <c r="C759" s="95">
        <f>SUM(A759:A759)</f>
        <v>0</v>
      </c>
      <c r="D759" s="95">
        <v>10091</v>
      </c>
      <c r="E759" s="95" t="s">
        <v>398</v>
      </c>
      <c r="F759" s="91"/>
      <c r="G759" s="91"/>
      <c r="H759" s="91"/>
      <c r="I759" s="91"/>
      <c r="J759" s="91"/>
      <c r="K759" s="91"/>
      <c r="L759" s="91"/>
      <c r="M759" s="91"/>
    </row>
    <row r="760" spans="1:13" ht="16" x14ac:dyDescent="0.2">
      <c r="A760" s="95">
        <f>_xlfn.XLOOKUP(E760,'M A C R O S'!R:R,'M A C R O S'!J:J,0)</f>
        <v>0</v>
      </c>
      <c r="B760" s="161" t="str">
        <f t="shared" si="11"/>
        <v>UH.VM.00021-10091</v>
      </c>
      <c r="C760" s="95">
        <f>SUM(A760:A760)</f>
        <v>0</v>
      </c>
      <c r="D760" s="95">
        <v>10091</v>
      </c>
      <c r="E760" s="95" t="s">
        <v>400</v>
      </c>
      <c r="F760" s="91"/>
      <c r="G760" s="91"/>
      <c r="H760" s="91"/>
      <c r="I760" s="91"/>
      <c r="J760" s="91"/>
      <c r="K760" s="91"/>
      <c r="L760" s="91"/>
      <c r="M760" s="91"/>
    </row>
    <row r="761" spans="1:13" ht="16" x14ac:dyDescent="0.2">
      <c r="A761" s="95">
        <f>_xlfn.XLOOKUP(E761,'M A C R O S'!R:R,'M A C R O S'!J:J,0)</f>
        <v>0</v>
      </c>
      <c r="B761" s="161" t="str">
        <f t="shared" si="11"/>
        <v>UH.VM.00022-10091</v>
      </c>
      <c r="C761" s="95">
        <f>SUM(A761:A761)</f>
        <v>0</v>
      </c>
      <c r="D761" s="95">
        <v>10091</v>
      </c>
      <c r="E761" s="95" t="s">
        <v>402</v>
      </c>
      <c r="F761" s="91"/>
      <c r="G761" s="91"/>
      <c r="H761" s="91"/>
      <c r="I761" s="91"/>
      <c r="J761" s="91"/>
      <c r="K761" s="91"/>
      <c r="L761" s="91"/>
      <c r="M761" s="91"/>
    </row>
    <row r="762" spans="1:13" ht="16" x14ac:dyDescent="0.2">
      <c r="A762" s="95">
        <f>_xlfn.XLOOKUP(E762,'M A C R O S'!R:R,'M A C R O S'!J:J,0)</f>
        <v>0</v>
      </c>
      <c r="B762" s="161" t="str">
        <f t="shared" si="11"/>
        <v>UH.VM.00023-10091</v>
      </c>
      <c r="C762" s="95">
        <f>SUM(A762:A762)</f>
        <v>0</v>
      </c>
      <c r="D762" s="95">
        <v>10091</v>
      </c>
      <c r="E762" s="95" t="s">
        <v>404</v>
      </c>
      <c r="F762" s="91"/>
      <c r="G762" s="91"/>
      <c r="H762" s="91"/>
      <c r="I762" s="91"/>
      <c r="J762" s="91"/>
      <c r="K762" s="91"/>
      <c r="L762" s="91"/>
      <c r="M762" s="91"/>
    </row>
    <row r="763" spans="1:13" ht="16" x14ac:dyDescent="0.2">
      <c r="A763" s="95">
        <f>_xlfn.XLOOKUP(E763,'M A C R O S'!R:R,'M A C R O S'!J:J,0)</f>
        <v>0</v>
      </c>
      <c r="B763" s="161" t="str">
        <f t="shared" si="11"/>
        <v>UH.VM.00024-10091</v>
      </c>
      <c r="C763" s="95">
        <f>SUM(A763:A763)</f>
        <v>0</v>
      </c>
      <c r="D763" s="95">
        <v>10091</v>
      </c>
      <c r="E763" s="95" t="s">
        <v>406</v>
      </c>
      <c r="F763" s="91"/>
      <c r="G763" s="91"/>
      <c r="H763" s="91"/>
      <c r="I763" s="91"/>
      <c r="J763" s="91"/>
      <c r="K763" s="91"/>
      <c r="L763" s="91"/>
      <c r="M763" s="91"/>
    </row>
    <row r="764" spans="1:13" ht="16" x14ac:dyDescent="0.2">
      <c r="A764" s="95">
        <f>_xlfn.XLOOKUP(E764,'M A C R O S'!R:R,'M A C R O S'!J:J,0)</f>
        <v>0</v>
      </c>
      <c r="B764" s="161" t="str">
        <f t="shared" si="11"/>
        <v>UH.VM.00025-10091</v>
      </c>
      <c r="C764" s="95">
        <f>SUM(A764:A764)</f>
        <v>0</v>
      </c>
      <c r="D764" s="95">
        <v>10091</v>
      </c>
      <c r="E764" s="95" t="s">
        <v>408</v>
      </c>
      <c r="F764" s="91"/>
      <c r="G764" s="91"/>
      <c r="H764" s="91"/>
      <c r="I764" s="91"/>
      <c r="J764" s="91"/>
      <c r="K764" s="91"/>
      <c r="L764" s="91"/>
      <c r="M764" s="91"/>
    </row>
    <row r="765" spans="1:13" ht="16" x14ac:dyDescent="0.2">
      <c r="A765" s="95">
        <f>_xlfn.XLOOKUP(E765,'M A C R O S'!R:R,'M A C R O S'!J:J,0)</f>
        <v>0</v>
      </c>
      <c r="B765" s="161" t="str">
        <f t="shared" si="11"/>
        <v>UH.VM.00026-10091</v>
      </c>
      <c r="C765" s="95">
        <f>SUM(A765:A765)</f>
        <v>0</v>
      </c>
      <c r="D765" s="95">
        <v>10091</v>
      </c>
      <c r="E765" s="95" t="s">
        <v>410</v>
      </c>
      <c r="F765" s="91"/>
      <c r="G765" s="91"/>
      <c r="H765" s="91"/>
      <c r="I765" s="91"/>
      <c r="J765" s="91"/>
      <c r="K765" s="91"/>
      <c r="L765" s="91"/>
      <c r="M765" s="91"/>
    </row>
    <row r="766" spans="1:13" ht="16" x14ac:dyDescent="0.2">
      <c r="A766" s="95">
        <f>_xlfn.XLOOKUP(E766,'M A C R O S'!R:R,'M A C R O S'!J:J,0)</f>
        <v>0</v>
      </c>
      <c r="B766" s="161" t="str">
        <f t="shared" si="11"/>
        <v>UH.VM.00027-10091</v>
      </c>
      <c r="C766" s="95">
        <f>SUM(A766:A766)</f>
        <v>0</v>
      </c>
      <c r="D766" s="95">
        <v>10091</v>
      </c>
      <c r="E766" s="95" t="s">
        <v>412</v>
      </c>
      <c r="F766" s="91"/>
      <c r="G766" s="91"/>
      <c r="H766" s="91"/>
      <c r="I766" s="91"/>
      <c r="J766" s="91"/>
      <c r="K766" s="91"/>
      <c r="L766" s="91"/>
      <c r="M766" s="91"/>
    </row>
    <row r="767" spans="1:13" ht="16" x14ac:dyDescent="0.2">
      <c r="A767" s="95">
        <f>_xlfn.XLOOKUP(E767,'M A C R O S'!R:R,'M A C R O S'!J:J,0)</f>
        <v>0</v>
      </c>
      <c r="B767" s="161" t="str">
        <f t="shared" si="11"/>
        <v>UH.VM.00028-10091</v>
      </c>
      <c r="C767" s="95">
        <f>SUM(A767:A767)</f>
        <v>0</v>
      </c>
      <c r="D767" s="95">
        <v>10091</v>
      </c>
      <c r="E767" s="95" t="s">
        <v>414</v>
      </c>
      <c r="F767" s="91"/>
      <c r="G767" s="91"/>
      <c r="H767" s="91"/>
      <c r="I767" s="91"/>
      <c r="J767" s="91"/>
      <c r="K767" s="91"/>
      <c r="L767" s="91"/>
      <c r="M767" s="91"/>
    </row>
    <row r="768" spans="1:13" ht="16" x14ac:dyDescent="0.2">
      <c r="A768" s="95">
        <f>_xlfn.XLOOKUP(E768,'M A C R O S'!R:R,'M A C R O S'!J:J,0)</f>
        <v>0</v>
      </c>
      <c r="B768" s="161" t="str">
        <f t="shared" si="11"/>
        <v>UH.VM.00029-10091</v>
      </c>
      <c r="C768" s="95">
        <f>SUM(A768:A768)</f>
        <v>0</v>
      </c>
      <c r="D768" s="95">
        <v>10091</v>
      </c>
      <c r="E768" s="95" t="s">
        <v>416</v>
      </c>
      <c r="F768" s="91"/>
      <c r="G768" s="91"/>
      <c r="H768" s="91"/>
      <c r="I768" s="91"/>
      <c r="J768" s="91"/>
      <c r="K768" s="91"/>
      <c r="L768" s="91"/>
      <c r="M768" s="91"/>
    </row>
    <row r="769" spans="1:13" ht="16" x14ac:dyDescent="0.2">
      <c r="A769" s="95">
        <f>_xlfn.XLOOKUP(E769,'M A C R O S'!R:R,'M A C R O S'!J:J,0)</f>
        <v>0</v>
      </c>
      <c r="B769" s="161" t="str">
        <f t="shared" si="11"/>
        <v>UH.VM.00030-10091</v>
      </c>
      <c r="C769" s="95">
        <f>SUM(A769:A769)</f>
        <v>0</v>
      </c>
      <c r="D769" s="95">
        <v>10091</v>
      </c>
      <c r="E769" s="95" t="s">
        <v>418</v>
      </c>
      <c r="F769" s="91"/>
      <c r="G769" s="91"/>
      <c r="H769" s="91"/>
      <c r="I769" s="91"/>
      <c r="J769" s="91"/>
      <c r="K769" s="91"/>
      <c r="L769" s="91"/>
      <c r="M769" s="91"/>
    </row>
    <row r="770" spans="1:13" ht="16" x14ac:dyDescent="0.2">
      <c r="A770" s="161">
        <f>_xlfn.XLOOKUP(E770,'M A C R O S'!R:R,'M A C R O S'!K:K,0)</f>
        <v>0</v>
      </c>
      <c r="B770" s="161" t="str">
        <f t="shared" si="11"/>
        <v>UH.VM.00046-10094</v>
      </c>
      <c r="C770" s="161">
        <f>SUM(A770:A770)</f>
        <v>0</v>
      </c>
      <c r="D770" s="161">
        <v>10094</v>
      </c>
      <c r="E770" s="161" t="s">
        <v>259</v>
      </c>
      <c r="F770" s="91" t="e">
        <f>_xlfn.XLOOKUP(#REF!,'F U L L   S E T S  (-10%)'!T:T,'F U L L   S E T S  (-10%)'!L:L,0)</f>
        <v>#REF!</v>
      </c>
      <c r="G770" s="90" t="s">
        <v>95</v>
      </c>
      <c r="H770" s="91">
        <f>_xlfn.XLOOKUP(G770,'F U L L   S E T S  (-10%)'!T:T,'F U L L   S E T S  (-10%)'!L:L,0)+_xlfn.XLOOKUP(G770,'M A C R O S'!R:R,'M A C R O S'!K:K,0)</f>
        <v>0</v>
      </c>
      <c r="I770" s="91"/>
      <c r="J770" s="91"/>
      <c r="K770" s="91"/>
      <c r="L770" s="91"/>
      <c r="M770" s="91"/>
    </row>
    <row r="771" spans="1:13" ht="16" x14ac:dyDescent="0.2">
      <c r="A771" s="95">
        <f>_xlfn.XLOOKUP(E771,'M A C R O S'!R:R,'M A C R O S'!K:K,0)</f>
        <v>0</v>
      </c>
      <c r="B771" s="161" t="str">
        <f t="shared" ref="B771:B834" si="12">E771&amp;"-"&amp;D771</f>
        <v>UH.VM.00047-10094</v>
      </c>
      <c r="C771" s="95">
        <f>SUM(A771:A771)</f>
        <v>0</v>
      </c>
      <c r="D771" s="95">
        <v>10094</v>
      </c>
      <c r="E771" s="95" t="s">
        <v>261</v>
      </c>
      <c r="F771" s="91" t="e">
        <f>_xlfn.XLOOKUP(#REF!,'F U L L   S E T S  (-10%)'!T:T,'F U L L   S E T S  (-10%)'!L:L,0)</f>
        <v>#REF!</v>
      </c>
      <c r="G771" s="90" t="s">
        <v>95</v>
      </c>
      <c r="H771" s="91">
        <f>_xlfn.XLOOKUP(G771,'F U L L   S E T S  (-10%)'!T:T,'F U L L   S E T S  (-10%)'!L:L,0)+_xlfn.XLOOKUP(G771,'M A C R O S'!R:R,'M A C R O S'!K:K,0)</f>
        <v>0</v>
      </c>
      <c r="I771" s="91"/>
      <c r="J771" s="91"/>
      <c r="K771" s="91"/>
      <c r="L771" s="91"/>
      <c r="M771" s="91"/>
    </row>
    <row r="772" spans="1:13" ht="16" x14ac:dyDescent="0.2">
      <c r="A772" s="95">
        <f>_xlfn.XLOOKUP(E772,'M A C R O S'!R:R,'M A C R O S'!K:K,0)</f>
        <v>0</v>
      </c>
      <c r="B772" s="161" t="str">
        <f t="shared" si="12"/>
        <v>UH.VM.00048-10094</v>
      </c>
      <c r="C772" s="95">
        <f>SUM(A772:A772)</f>
        <v>0</v>
      </c>
      <c r="D772" s="95">
        <v>10094</v>
      </c>
      <c r="E772" s="95" t="s">
        <v>263</v>
      </c>
      <c r="F772" s="91" t="e">
        <f>_xlfn.XLOOKUP(#REF!,'F U L L   S E T S  (-10%)'!T:T,'F U L L   S E T S  (-10%)'!L:L,0)</f>
        <v>#REF!</v>
      </c>
      <c r="G772" s="90" t="s">
        <v>95</v>
      </c>
      <c r="H772" s="91">
        <f>_xlfn.XLOOKUP(G772,'F U L L   S E T S  (-10%)'!T:T,'F U L L   S E T S  (-10%)'!L:L,0)+_xlfn.XLOOKUP(G772,'M A C R O S'!R:R,'M A C R O S'!K:K,0)</f>
        <v>0</v>
      </c>
      <c r="I772" s="91"/>
      <c r="J772" s="91"/>
      <c r="K772" s="91"/>
      <c r="L772" s="91"/>
      <c r="M772" s="91"/>
    </row>
    <row r="773" spans="1:13" ht="16" x14ac:dyDescent="0.2">
      <c r="A773" s="95">
        <f>_xlfn.XLOOKUP(E773,'M A C R O S'!R:R,'M A C R O S'!K:K,0)</f>
        <v>0</v>
      </c>
      <c r="B773" s="161" t="str">
        <f t="shared" si="12"/>
        <v>UH.VM.00049-10094</v>
      </c>
      <c r="C773" s="95">
        <f>SUM(A773:A773)</f>
        <v>0</v>
      </c>
      <c r="D773" s="95">
        <v>10094</v>
      </c>
      <c r="E773" s="95" t="s">
        <v>265</v>
      </c>
      <c r="F773" s="91" t="e">
        <f>_xlfn.XLOOKUP(#REF!,'F U L L   S E T S  (-10%)'!T:T,'F U L L   S E T S  (-10%)'!L:L,0)</f>
        <v>#REF!</v>
      </c>
      <c r="G773" s="90" t="s">
        <v>95</v>
      </c>
      <c r="H773" s="91">
        <f>_xlfn.XLOOKUP(G773,'F U L L   S E T S  (-10%)'!T:T,'F U L L   S E T S  (-10%)'!L:L,0)+_xlfn.XLOOKUP(G773,'M A C R O S'!R:R,'M A C R O S'!K:K,0)</f>
        <v>0</v>
      </c>
      <c r="I773" s="91"/>
      <c r="J773" s="91"/>
      <c r="K773" s="91"/>
      <c r="L773" s="91"/>
      <c r="M773" s="91"/>
    </row>
    <row r="774" spans="1:13" ht="16" x14ac:dyDescent="0.2">
      <c r="A774" s="95">
        <f>_xlfn.XLOOKUP(E774,'M A C R O S'!R:R,'M A C R O S'!K:K,0)</f>
        <v>0</v>
      </c>
      <c r="B774" s="161" t="str">
        <f t="shared" si="12"/>
        <v>UH.VM.00050-10094</v>
      </c>
      <c r="C774" s="95">
        <f>SUM(A774:A774)</f>
        <v>0</v>
      </c>
      <c r="D774" s="95">
        <v>10094</v>
      </c>
      <c r="E774" s="95" t="s">
        <v>267</v>
      </c>
      <c r="F774" s="91" t="e">
        <f>_xlfn.XLOOKUP(#REF!,'F U L L   S E T S  (-10%)'!T:T,'F U L L   S E T S  (-10%)'!L:L,0)</f>
        <v>#REF!</v>
      </c>
      <c r="G774" s="90" t="s">
        <v>95</v>
      </c>
      <c r="H774" s="91">
        <f>_xlfn.XLOOKUP(G774,'F U L L   S E T S  (-10%)'!T:T,'F U L L   S E T S  (-10%)'!L:L,0)+_xlfn.XLOOKUP(G774,'M A C R O S'!R:R,'M A C R O S'!K:K,0)</f>
        <v>0</v>
      </c>
      <c r="I774" s="91"/>
      <c r="J774" s="91"/>
      <c r="K774" s="91"/>
      <c r="L774" s="91"/>
      <c r="M774" s="91"/>
    </row>
    <row r="775" spans="1:13" ht="16" x14ac:dyDescent="0.2">
      <c r="A775" s="95">
        <f>_xlfn.XLOOKUP(E775,'M A C R O S'!R:R,'M A C R O S'!K:K,0)</f>
        <v>0</v>
      </c>
      <c r="B775" s="161" t="str">
        <f t="shared" si="12"/>
        <v>UH.VM.00051-10094</v>
      </c>
      <c r="C775" s="95">
        <f>SUM(A775:A775)</f>
        <v>0</v>
      </c>
      <c r="D775" s="95">
        <v>10094</v>
      </c>
      <c r="E775" s="95" t="s">
        <v>269</v>
      </c>
      <c r="F775" s="91" t="e">
        <f>_xlfn.XLOOKUP(#REF!,'F U L L   S E T S  (-10%)'!T:T,'F U L L   S E T S  (-10%)'!L:L,0)</f>
        <v>#REF!</v>
      </c>
      <c r="G775" s="90" t="s">
        <v>95</v>
      </c>
      <c r="H775" s="91">
        <f>_xlfn.XLOOKUP(G775,'F U L L   S E T S  (-10%)'!T:T,'F U L L   S E T S  (-10%)'!L:L,0)+_xlfn.XLOOKUP(G775,'M A C R O S'!R:R,'M A C R O S'!K:K,0)</f>
        <v>0</v>
      </c>
      <c r="I775" s="91"/>
      <c r="J775" s="91"/>
      <c r="K775" s="91"/>
      <c r="L775" s="91"/>
      <c r="M775" s="91"/>
    </row>
    <row r="776" spans="1:13" ht="16" x14ac:dyDescent="0.2">
      <c r="A776" s="95">
        <f>_xlfn.XLOOKUP(E776,'M A C R O S'!R:R,'M A C R O S'!K:K,0)</f>
        <v>0</v>
      </c>
      <c r="B776" s="161" t="str">
        <f t="shared" si="12"/>
        <v>UH.VM.00105-10094</v>
      </c>
      <c r="C776" s="95">
        <f>SUM(A776:A776)</f>
        <v>0</v>
      </c>
      <c r="D776" s="95">
        <v>10094</v>
      </c>
      <c r="E776" s="40" t="s">
        <v>271</v>
      </c>
      <c r="F776" s="91" t="e">
        <f>_xlfn.XLOOKUP(#REF!,'F U L L   S E T S  (-10%)'!T:T,'F U L L   S E T S  (-10%)'!L:L,0)</f>
        <v>#REF!</v>
      </c>
      <c r="G776" s="90" t="s">
        <v>95</v>
      </c>
      <c r="H776" s="91">
        <f>_xlfn.XLOOKUP(G776,'F U L L   S E T S  (-10%)'!T:T,'F U L L   S E T S  (-10%)'!L:L,0)+_xlfn.XLOOKUP(G776,'M A C R O S'!R:R,'M A C R O S'!K:K,0)</f>
        <v>0</v>
      </c>
      <c r="I776" s="91"/>
      <c r="J776" s="91"/>
      <c r="K776" s="91"/>
      <c r="L776" s="91"/>
      <c r="M776" s="91"/>
    </row>
    <row r="777" spans="1:13" ht="16" x14ac:dyDescent="0.2">
      <c r="A777" s="95">
        <f>_xlfn.XLOOKUP(E777,'M A C R O S'!R:R,'M A C R O S'!K:K,0)</f>
        <v>0</v>
      </c>
      <c r="B777" s="161" t="str">
        <f t="shared" si="12"/>
        <v>UH.VM.00106-10094</v>
      </c>
      <c r="C777" s="95">
        <f>SUM(A777:A777)</f>
        <v>0</v>
      </c>
      <c r="D777" s="95">
        <v>10094</v>
      </c>
      <c r="E777" s="40" t="s">
        <v>273</v>
      </c>
      <c r="F777" s="91" t="e">
        <f>_xlfn.XLOOKUP(#REF!,'F U L L   S E T S  (-10%)'!T:T,'F U L L   S E T S  (-10%)'!L:L,0)</f>
        <v>#REF!</v>
      </c>
      <c r="G777" s="90" t="s">
        <v>95</v>
      </c>
      <c r="H777" s="91">
        <f>_xlfn.XLOOKUP(G777,'F U L L   S E T S  (-10%)'!T:T,'F U L L   S E T S  (-10%)'!L:L,0)+_xlfn.XLOOKUP(G777,'M A C R O S'!R:R,'M A C R O S'!K:K,0)</f>
        <v>0</v>
      </c>
      <c r="I777" s="91"/>
      <c r="J777" s="91"/>
      <c r="K777" s="91"/>
      <c r="L777" s="91"/>
      <c r="M777" s="91"/>
    </row>
    <row r="778" spans="1:13" ht="16" x14ac:dyDescent="0.2">
      <c r="A778" s="95">
        <f>_xlfn.XLOOKUP(E778,'M A C R O S'!R:R,'M A C R O S'!K:K,0)</f>
        <v>0</v>
      </c>
      <c r="B778" s="161" t="str">
        <f t="shared" si="12"/>
        <v>UH.VM.00107-10094</v>
      </c>
      <c r="C778" s="95">
        <f>SUM(A778:A778)</f>
        <v>0</v>
      </c>
      <c r="D778" s="95">
        <v>10094</v>
      </c>
      <c r="E778" s="40" t="s">
        <v>275</v>
      </c>
      <c r="F778" s="91" t="e">
        <f>_xlfn.XLOOKUP(#REF!,'F U L L   S E T S  (-10%)'!T:T,'F U L L   S E T S  (-10%)'!L:L,0)</f>
        <v>#REF!</v>
      </c>
      <c r="G778" s="90" t="s">
        <v>95</v>
      </c>
      <c r="H778" s="91">
        <f>_xlfn.XLOOKUP(G778,'F U L L   S E T S  (-10%)'!T:T,'F U L L   S E T S  (-10%)'!L:L,0)+_xlfn.XLOOKUP(G778,'M A C R O S'!R:R,'M A C R O S'!K:K,0)</f>
        <v>0</v>
      </c>
      <c r="I778" s="91"/>
      <c r="J778" s="91"/>
      <c r="K778" s="91"/>
      <c r="L778" s="91"/>
      <c r="M778" s="91"/>
    </row>
    <row r="779" spans="1:13" ht="16" x14ac:dyDescent="0.2">
      <c r="A779" s="95">
        <f>_xlfn.XLOOKUP(E779,'M A C R O S'!R:R,'M A C R O S'!K:K,0)</f>
        <v>0</v>
      </c>
      <c r="B779" s="161" t="str">
        <f t="shared" si="12"/>
        <v>UH.VM.00108-10094</v>
      </c>
      <c r="C779" s="95">
        <f>SUM(A779:A779)</f>
        <v>0</v>
      </c>
      <c r="D779" s="95">
        <v>10094</v>
      </c>
      <c r="E779" s="40" t="s">
        <v>277</v>
      </c>
      <c r="F779" s="91" t="e">
        <f>_xlfn.XLOOKUP(#REF!,'F U L L   S E T S  (-10%)'!T:T,'F U L L   S E T S  (-10%)'!L:L,0)</f>
        <v>#REF!</v>
      </c>
      <c r="G779" s="90" t="s">
        <v>95</v>
      </c>
      <c r="H779" s="91">
        <f>_xlfn.XLOOKUP(G779,'F U L L   S E T S  (-10%)'!T:T,'F U L L   S E T S  (-10%)'!L:L,0)+_xlfn.XLOOKUP(G779,'M A C R O S'!R:R,'M A C R O S'!K:K,0)</f>
        <v>0</v>
      </c>
      <c r="I779" s="91"/>
      <c r="J779" s="91"/>
      <c r="K779" s="91"/>
      <c r="L779" s="91"/>
      <c r="M779" s="91"/>
    </row>
    <row r="780" spans="1:13" ht="16" x14ac:dyDescent="0.2">
      <c r="A780" s="95">
        <f>_xlfn.XLOOKUP(E780,'M A C R O S'!R:R,'M A C R O S'!K:K,0)</f>
        <v>0</v>
      </c>
      <c r="B780" s="161" t="str">
        <f t="shared" si="12"/>
        <v>UH.VM.00109-10094</v>
      </c>
      <c r="C780" s="95">
        <f>SUM(A780:A780)</f>
        <v>0</v>
      </c>
      <c r="D780" s="95">
        <v>10094</v>
      </c>
      <c r="E780" s="40" t="s">
        <v>279</v>
      </c>
      <c r="F780" s="91" t="e">
        <f>_xlfn.XLOOKUP(#REF!,'F U L L   S E T S  (-10%)'!T:T,'F U L L   S E T S  (-10%)'!L:L,0)</f>
        <v>#REF!</v>
      </c>
      <c r="G780" s="90" t="s">
        <v>95</v>
      </c>
      <c r="H780" s="91">
        <f>_xlfn.XLOOKUP(G780,'F U L L   S E T S  (-10%)'!T:T,'F U L L   S E T S  (-10%)'!L:L,0)+_xlfn.XLOOKUP(G780,'M A C R O S'!R:R,'M A C R O S'!K:K,0)</f>
        <v>0</v>
      </c>
      <c r="I780" s="91"/>
      <c r="J780" s="91"/>
      <c r="K780" s="91"/>
      <c r="L780" s="91"/>
      <c r="M780" s="91"/>
    </row>
    <row r="781" spans="1:13" ht="16" x14ac:dyDescent="0.2">
      <c r="A781" s="95">
        <f>_xlfn.XLOOKUP(E781,'M A C R O S'!R:R,'M A C R O S'!K:K,0)</f>
        <v>0</v>
      </c>
      <c r="B781" s="161" t="str">
        <f t="shared" si="12"/>
        <v>UH.VM.00110-10094</v>
      </c>
      <c r="C781" s="95">
        <f>SUM(A781:A781)</f>
        <v>0</v>
      </c>
      <c r="D781" s="95">
        <v>10094</v>
      </c>
      <c r="E781" s="40" t="s">
        <v>281</v>
      </c>
      <c r="F781" s="91" t="e">
        <f>_xlfn.XLOOKUP(#REF!,'F U L L   S E T S  (-10%)'!T:T,'F U L L   S E T S  (-10%)'!L:L,0)</f>
        <v>#REF!</v>
      </c>
      <c r="G781" s="90" t="s">
        <v>95</v>
      </c>
      <c r="H781" s="91">
        <f>_xlfn.XLOOKUP(G781,'F U L L   S E T S  (-10%)'!T:T,'F U L L   S E T S  (-10%)'!L:L,0)+_xlfn.XLOOKUP(G781,'M A C R O S'!R:R,'M A C R O S'!K:K,0)</f>
        <v>0</v>
      </c>
      <c r="I781" s="91"/>
      <c r="J781" s="91"/>
      <c r="K781" s="91"/>
      <c r="L781" s="91"/>
      <c r="M781" s="91"/>
    </row>
    <row r="782" spans="1:13" ht="16" x14ac:dyDescent="0.2">
      <c r="A782" s="95">
        <f>_xlfn.XLOOKUP(E782,'M A C R O S'!R:R,'M A C R O S'!K:K,0)</f>
        <v>0</v>
      </c>
      <c r="B782" s="161" t="str">
        <f t="shared" si="12"/>
        <v>UH.VM.00111-10094</v>
      </c>
      <c r="C782" s="95">
        <f>SUM(A782:A782)</f>
        <v>0</v>
      </c>
      <c r="D782" s="95">
        <v>10094</v>
      </c>
      <c r="E782" s="40" t="s">
        <v>283</v>
      </c>
      <c r="F782" s="91" t="e">
        <f>_xlfn.XLOOKUP(#REF!,'F U L L   S E T S  (-10%)'!T:T,'F U L L   S E T S  (-10%)'!L:L,0)</f>
        <v>#REF!</v>
      </c>
      <c r="G782" s="90" t="s">
        <v>95</v>
      </c>
      <c r="H782" s="91">
        <f>_xlfn.XLOOKUP(G782,'F U L L   S E T S  (-10%)'!T:T,'F U L L   S E T S  (-10%)'!L:L,0)+_xlfn.XLOOKUP(G782,'M A C R O S'!R:R,'M A C R O S'!K:K,0)</f>
        <v>0</v>
      </c>
      <c r="I782" s="91"/>
      <c r="J782" s="91"/>
      <c r="K782" s="91"/>
      <c r="L782" s="91"/>
      <c r="M782" s="91"/>
    </row>
    <row r="783" spans="1:13" ht="16" x14ac:dyDescent="0.2">
      <c r="A783" s="95">
        <f>_xlfn.XLOOKUP(E783,'M A C R O S'!R:R,'M A C R O S'!K:K,0)</f>
        <v>0</v>
      </c>
      <c r="B783" s="161" t="str">
        <f t="shared" si="12"/>
        <v>UH.VM.00112-10094</v>
      </c>
      <c r="C783" s="95">
        <f>SUM(A783:A783)</f>
        <v>0</v>
      </c>
      <c r="D783" s="95">
        <v>10094</v>
      </c>
      <c r="E783" s="40" t="s">
        <v>285</v>
      </c>
      <c r="F783" s="91" t="e">
        <f>_xlfn.XLOOKUP(#REF!,'F U L L   S E T S  (-10%)'!T:T,'F U L L   S E T S  (-10%)'!L:L,0)</f>
        <v>#REF!</v>
      </c>
      <c r="G783" s="90" t="s">
        <v>95</v>
      </c>
      <c r="H783" s="91">
        <f>_xlfn.XLOOKUP(G783,'F U L L   S E T S  (-10%)'!T:T,'F U L L   S E T S  (-10%)'!L:L,0)+_xlfn.XLOOKUP(G783,'M A C R O S'!R:R,'M A C R O S'!K:K,0)</f>
        <v>0</v>
      </c>
      <c r="I783" s="91"/>
      <c r="J783" s="91"/>
      <c r="K783" s="91"/>
      <c r="L783" s="91"/>
      <c r="M783" s="91"/>
    </row>
    <row r="784" spans="1:13" ht="16" x14ac:dyDescent="0.2">
      <c r="A784" s="95">
        <f>_xlfn.XLOOKUP(E784,'M A C R O S'!R:R,'M A C R O S'!K:K,0)</f>
        <v>0</v>
      </c>
      <c r="B784" s="161" t="str">
        <f t="shared" si="12"/>
        <v>UH.VM.00113-10094</v>
      </c>
      <c r="C784" s="95">
        <f>SUM(A784:A784)</f>
        <v>0</v>
      </c>
      <c r="D784" s="95">
        <v>10094</v>
      </c>
      <c r="E784" s="40" t="s">
        <v>287</v>
      </c>
      <c r="F784" s="91" t="e">
        <f>_xlfn.XLOOKUP(#REF!,'F U L L   S E T S  (-10%)'!T:T,'F U L L   S E T S  (-10%)'!L:L,0)</f>
        <v>#REF!</v>
      </c>
      <c r="G784" s="90" t="s">
        <v>95</v>
      </c>
      <c r="H784" s="91">
        <f>_xlfn.XLOOKUP(G784,'F U L L   S E T S  (-10%)'!T:T,'F U L L   S E T S  (-10%)'!L:L,0)+_xlfn.XLOOKUP(G784,'M A C R O S'!R:R,'M A C R O S'!K:K,0)</f>
        <v>0</v>
      </c>
      <c r="I784" s="91"/>
      <c r="J784" s="91"/>
      <c r="K784" s="91"/>
      <c r="L784" s="91"/>
      <c r="M784" s="91"/>
    </row>
    <row r="785" spans="1:13" ht="16" x14ac:dyDescent="0.2">
      <c r="A785" s="163">
        <f>_xlfn.XLOOKUP(E785,'M A C R O S'!R:R,'M A C R O S'!K:K,0)</f>
        <v>0</v>
      </c>
      <c r="B785" s="161" t="str">
        <f t="shared" si="12"/>
        <v>UH.VM.00016-10094</v>
      </c>
      <c r="C785" s="163">
        <f>SUM(A785:A785)</f>
        <v>0</v>
      </c>
      <c r="D785" s="163">
        <v>10094</v>
      </c>
      <c r="E785" s="163" t="s">
        <v>340</v>
      </c>
      <c r="F785" s="91"/>
      <c r="G785" s="91"/>
      <c r="H785" s="91"/>
      <c r="I785" s="91"/>
      <c r="J785" s="91"/>
      <c r="K785" s="91"/>
      <c r="L785" s="91"/>
      <c r="M785" s="91"/>
    </row>
    <row r="786" spans="1:13" ht="16" x14ac:dyDescent="0.2">
      <c r="A786" s="95">
        <f>_xlfn.XLOOKUP(E786,'M A C R O S'!R:R,'M A C R O S'!K:K,0)</f>
        <v>0</v>
      </c>
      <c r="B786" s="161" t="str">
        <f t="shared" si="12"/>
        <v>UH.VM.00017-10094</v>
      </c>
      <c r="C786" s="95">
        <f>SUM(A786:A786)</f>
        <v>0</v>
      </c>
      <c r="D786" s="95">
        <v>10094</v>
      </c>
      <c r="E786" s="95" t="s">
        <v>342</v>
      </c>
      <c r="F786" s="91"/>
      <c r="G786" s="91"/>
      <c r="H786" s="91"/>
      <c r="I786" s="91"/>
      <c r="J786" s="91"/>
      <c r="K786" s="91"/>
      <c r="L786" s="91"/>
      <c r="M786" s="91"/>
    </row>
    <row r="787" spans="1:13" ht="16" x14ac:dyDescent="0.2">
      <c r="A787" s="95">
        <f>_xlfn.XLOOKUP(E787,'M A C R O S'!R:R,'M A C R O S'!K:K,0)</f>
        <v>0</v>
      </c>
      <c r="B787" s="161" t="str">
        <f t="shared" si="12"/>
        <v>UH.VM.00018-10094</v>
      </c>
      <c r="C787" s="95">
        <f>SUM(A787:A787)</f>
        <v>0</v>
      </c>
      <c r="D787" s="95">
        <v>10094</v>
      </c>
      <c r="E787" s="95" t="s">
        <v>344</v>
      </c>
      <c r="F787" s="91"/>
      <c r="G787" s="91"/>
      <c r="H787" s="91"/>
      <c r="I787" s="91"/>
      <c r="J787" s="91"/>
      <c r="K787" s="91"/>
      <c r="L787" s="91"/>
      <c r="M787" s="91"/>
    </row>
    <row r="788" spans="1:13" ht="16" x14ac:dyDescent="0.2">
      <c r="A788" s="95">
        <f>_xlfn.XLOOKUP(E788,'M A C R O S'!R:R,'M A C R O S'!K:K,0)</f>
        <v>0</v>
      </c>
      <c r="B788" s="161" t="str">
        <f t="shared" si="12"/>
        <v>UH.VM.00019-10094</v>
      </c>
      <c r="C788" s="95">
        <f>SUM(A788:A788)</f>
        <v>0</v>
      </c>
      <c r="D788" s="95">
        <v>10094</v>
      </c>
      <c r="E788" s="95" t="s">
        <v>346</v>
      </c>
      <c r="F788" s="91"/>
      <c r="G788" s="91"/>
      <c r="H788" s="91"/>
      <c r="I788" s="91"/>
      <c r="J788" s="91"/>
      <c r="K788" s="91"/>
      <c r="L788" s="91"/>
      <c r="M788" s="91"/>
    </row>
    <row r="789" spans="1:13" ht="16" x14ac:dyDescent="0.2">
      <c r="A789" s="95">
        <f>_xlfn.XLOOKUP(E789,'M A C R O S'!R:R,'M A C R O S'!K:K,0)</f>
        <v>0</v>
      </c>
      <c r="B789" s="161" t="str">
        <f t="shared" si="12"/>
        <v>UH.VM.00020-10094</v>
      </c>
      <c r="C789" s="95">
        <f>SUM(A789:A789)</f>
        <v>0</v>
      </c>
      <c r="D789" s="95">
        <v>10094</v>
      </c>
      <c r="E789" s="95" t="s">
        <v>348</v>
      </c>
      <c r="F789" s="91"/>
      <c r="G789" s="91"/>
      <c r="H789" s="91"/>
      <c r="I789" s="91"/>
      <c r="J789" s="91"/>
      <c r="K789" s="91"/>
      <c r="L789" s="91"/>
      <c r="M789" s="91"/>
    </row>
    <row r="790" spans="1:13" ht="16" x14ac:dyDescent="0.2">
      <c r="A790" s="95">
        <f>_xlfn.XLOOKUP(E790,'M A C R O S'!R:R,'M A C R O S'!K:K,0)</f>
        <v>0</v>
      </c>
      <c r="B790" s="161" t="str">
        <f t="shared" si="12"/>
        <v>UH.VM.00114-10094</v>
      </c>
      <c r="C790" s="95">
        <f>SUM(A790:A790)</f>
        <v>0</v>
      </c>
      <c r="D790" s="95">
        <v>10094</v>
      </c>
      <c r="E790" s="141" t="s">
        <v>350</v>
      </c>
      <c r="F790" s="91"/>
      <c r="G790" s="91"/>
      <c r="H790" s="91"/>
      <c r="I790" s="91"/>
      <c r="J790" s="91"/>
      <c r="K790" s="91"/>
      <c r="L790" s="91"/>
      <c r="M790" s="91"/>
    </row>
    <row r="791" spans="1:13" ht="16" x14ac:dyDescent="0.2">
      <c r="A791" s="95">
        <f>_xlfn.XLOOKUP(E791,'M A C R O S'!R:R,'M A C R O S'!K:K,0)</f>
        <v>0</v>
      </c>
      <c r="B791" s="161" t="str">
        <f t="shared" si="12"/>
        <v>UH.VM.00115-10094</v>
      </c>
      <c r="C791" s="95">
        <f>SUM(A791:A791)</f>
        <v>0</v>
      </c>
      <c r="D791" s="95">
        <v>10094</v>
      </c>
      <c r="E791" s="140" t="s">
        <v>352</v>
      </c>
      <c r="F791" s="91"/>
      <c r="G791" s="91"/>
      <c r="H791" s="91"/>
      <c r="I791" s="91"/>
      <c r="J791" s="91"/>
      <c r="K791" s="91"/>
      <c r="L791" s="91"/>
      <c r="M791" s="91"/>
    </row>
    <row r="792" spans="1:13" ht="16" x14ac:dyDescent="0.2">
      <c r="A792" s="95">
        <f>_xlfn.XLOOKUP(E792,'M A C R O S'!R:R,'M A C R O S'!K:K,0)</f>
        <v>0</v>
      </c>
      <c r="B792" s="161" t="str">
        <f t="shared" si="12"/>
        <v>UH.VM.00116-10094</v>
      </c>
      <c r="C792" s="95">
        <f>SUM(A792:A792)</f>
        <v>0</v>
      </c>
      <c r="D792" s="95">
        <v>10094</v>
      </c>
      <c r="E792" s="141" t="s">
        <v>354</v>
      </c>
      <c r="F792" s="91"/>
      <c r="G792" s="91"/>
      <c r="H792" s="91"/>
      <c r="I792" s="91"/>
      <c r="J792" s="91"/>
      <c r="K792" s="91"/>
      <c r="L792" s="91"/>
      <c r="M792" s="91"/>
    </row>
    <row r="793" spans="1:13" ht="16" x14ac:dyDescent="0.2">
      <c r="A793" s="95">
        <f>_xlfn.XLOOKUP(E793,'M A C R O S'!R:R,'M A C R O S'!K:K,0)</f>
        <v>0</v>
      </c>
      <c r="B793" s="161" t="str">
        <f t="shared" si="12"/>
        <v>UH.VM.00117-10094</v>
      </c>
      <c r="C793" s="95">
        <f>SUM(A793:A793)</f>
        <v>0</v>
      </c>
      <c r="D793" s="95">
        <v>10094</v>
      </c>
      <c r="E793" s="140" t="s">
        <v>356</v>
      </c>
      <c r="F793" s="91"/>
      <c r="G793" s="91"/>
      <c r="H793" s="91"/>
      <c r="I793" s="91"/>
      <c r="J793" s="91"/>
      <c r="K793" s="91"/>
      <c r="L793" s="91"/>
      <c r="M793" s="91"/>
    </row>
    <row r="794" spans="1:13" ht="16" x14ac:dyDescent="0.2">
      <c r="A794" s="163">
        <f>_xlfn.XLOOKUP(E794,'M A C R O S'!R:R,'M A C R O S'!K:K,0)</f>
        <v>0</v>
      </c>
      <c r="B794" s="161" t="str">
        <f t="shared" si="12"/>
        <v>UH.VM.00006-10094</v>
      </c>
      <c r="C794" s="163">
        <f>SUM(A794:A794)</f>
        <v>0</v>
      </c>
      <c r="D794" s="163">
        <v>10094</v>
      </c>
      <c r="E794" s="163" t="s">
        <v>390</v>
      </c>
      <c r="F794" s="91"/>
      <c r="G794" s="91"/>
      <c r="H794" s="91"/>
      <c r="I794" s="91"/>
      <c r="J794" s="91"/>
      <c r="K794" s="91"/>
      <c r="L794" s="91"/>
      <c r="M794" s="91"/>
    </row>
    <row r="795" spans="1:13" ht="16" x14ac:dyDescent="0.2">
      <c r="A795" s="95">
        <f>_xlfn.XLOOKUP(E795,'M A C R O S'!R:R,'M A C R O S'!K:K,0)</f>
        <v>0</v>
      </c>
      <c r="B795" s="161" t="str">
        <f t="shared" si="12"/>
        <v>UH.VM.00007-10094</v>
      </c>
      <c r="C795" s="95">
        <f>SUM(A795:A795)</f>
        <v>0</v>
      </c>
      <c r="D795" s="95">
        <v>10094</v>
      </c>
      <c r="E795" s="95" t="s">
        <v>392</v>
      </c>
      <c r="F795" s="91"/>
      <c r="G795" s="91"/>
      <c r="H795" s="91"/>
      <c r="I795" s="91"/>
      <c r="J795" s="91"/>
      <c r="K795" s="91"/>
      <c r="L795" s="91"/>
      <c r="M795" s="91"/>
    </row>
    <row r="796" spans="1:13" ht="16" x14ac:dyDescent="0.2">
      <c r="A796" s="95">
        <f>_xlfn.XLOOKUP(E796,'M A C R O S'!R:R,'M A C R O S'!K:K,0)</f>
        <v>0</v>
      </c>
      <c r="B796" s="161" t="str">
        <f t="shared" si="12"/>
        <v>UH.VM.00008-10094</v>
      </c>
      <c r="C796" s="95">
        <f>SUM(A796:A796)</f>
        <v>0</v>
      </c>
      <c r="D796" s="95">
        <v>10094</v>
      </c>
      <c r="E796" s="95" t="s">
        <v>394</v>
      </c>
      <c r="F796" s="91"/>
      <c r="G796" s="91"/>
      <c r="H796" s="91"/>
      <c r="I796" s="91"/>
      <c r="J796" s="91"/>
      <c r="K796" s="91"/>
      <c r="L796" s="91"/>
      <c r="M796" s="91"/>
    </row>
    <row r="797" spans="1:13" ht="16" x14ac:dyDescent="0.2">
      <c r="A797" s="95">
        <f>_xlfn.XLOOKUP(E797,'M A C R O S'!R:R,'M A C R O S'!K:K,0)</f>
        <v>0</v>
      </c>
      <c r="B797" s="161" t="str">
        <f t="shared" si="12"/>
        <v>UH.VM.00009-10094</v>
      </c>
      <c r="C797" s="95">
        <f>SUM(A797:A797)</f>
        <v>0</v>
      </c>
      <c r="D797" s="95">
        <v>10094</v>
      </c>
      <c r="E797" s="95" t="s">
        <v>396</v>
      </c>
      <c r="F797" s="91"/>
      <c r="G797" s="91"/>
      <c r="H797" s="91"/>
      <c r="I797" s="91"/>
      <c r="J797" s="91"/>
      <c r="K797" s="91"/>
      <c r="L797" s="91"/>
      <c r="M797" s="91"/>
    </row>
    <row r="798" spans="1:13" ht="16" x14ac:dyDescent="0.2">
      <c r="A798" s="95">
        <f>_xlfn.XLOOKUP(E798,'M A C R O S'!R:R,'M A C R O S'!K:K,0)</f>
        <v>0</v>
      </c>
      <c r="B798" s="161" t="str">
        <f t="shared" si="12"/>
        <v>UH.VM.00010-10094</v>
      </c>
      <c r="C798" s="95">
        <f>SUM(A798:A798)</f>
        <v>0</v>
      </c>
      <c r="D798" s="95">
        <v>10094</v>
      </c>
      <c r="E798" s="95" t="s">
        <v>398</v>
      </c>
      <c r="F798" s="91"/>
      <c r="G798" s="91"/>
      <c r="H798" s="91"/>
      <c r="I798" s="91"/>
      <c r="J798" s="91"/>
      <c r="K798" s="91"/>
      <c r="L798" s="91"/>
      <c r="M798" s="91"/>
    </row>
    <row r="799" spans="1:13" ht="16" x14ac:dyDescent="0.2">
      <c r="A799" s="95">
        <f>_xlfn.XLOOKUP(E799,'M A C R O S'!R:R,'M A C R O S'!K:K,0)</f>
        <v>0</v>
      </c>
      <c r="B799" s="161" t="str">
        <f t="shared" si="12"/>
        <v>UH.VM.00021-10094</v>
      </c>
      <c r="C799" s="95">
        <f>SUM(A799:A799)</f>
        <v>0</v>
      </c>
      <c r="D799" s="95">
        <v>10094</v>
      </c>
      <c r="E799" s="95" t="s">
        <v>400</v>
      </c>
      <c r="F799" s="91"/>
      <c r="G799" s="91"/>
      <c r="H799" s="91"/>
      <c r="I799" s="91"/>
      <c r="J799" s="91"/>
      <c r="K799" s="91"/>
      <c r="L799" s="91"/>
      <c r="M799" s="91"/>
    </row>
    <row r="800" spans="1:13" ht="16" x14ac:dyDescent="0.2">
      <c r="A800" s="95">
        <f>_xlfn.XLOOKUP(E800,'M A C R O S'!R:R,'M A C R O S'!K:K,0)</f>
        <v>0</v>
      </c>
      <c r="B800" s="161" t="str">
        <f t="shared" si="12"/>
        <v>UH.VM.00022-10094</v>
      </c>
      <c r="C800" s="95">
        <f>SUM(A800:A800)</f>
        <v>0</v>
      </c>
      <c r="D800" s="95">
        <v>10094</v>
      </c>
      <c r="E800" s="95" t="s">
        <v>402</v>
      </c>
      <c r="F800" s="91"/>
      <c r="G800" s="91"/>
      <c r="H800" s="91"/>
      <c r="I800" s="91"/>
      <c r="J800" s="91"/>
      <c r="K800" s="91"/>
      <c r="L800" s="91"/>
      <c r="M800" s="91"/>
    </row>
    <row r="801" spans="1:13" ht="16" x14ac:dyDescent="0.2">
      <c r="A801" s="95">
        <f>_xlfn.XLOOKUP(E801,'M A C R O S'!R:R,'M A C R O S'!K:K,0)</f>
        <v>0</v>
      </c>
      <c r="B801" s="161" t="str">
        <f t="shared" si="12"/>
        <v>UH.VM.00023-10094</v>
      </c>
      <c r="C801" s="95">
        <f>SUM(A801:A801)</f>
        <v>0</v>
      </c>
      <c r="D801" s="95">
        <v>10094</v>
      </c>
      <c r="E801" s="95" t="s">
        <v>404</v>
      </c>
      <c r="F801" s="91"/>
      <c r="G801" s="91"/>
      <c r="H801" s="91"/>
      <c r="I801" s="91"/>
      <c r="J801" s="91"/>
      <c r="K801" s="91"/>
      <c r="L801" s="91"/>
      <c r="M801" s="91"/>
    </row>
    <row r="802" spans="1:13" ht="16" x14ac:dyDescent="0.2">
      <c r="A802" s="95">
        <f>_xlfn.XLOOKUP(E802,'M A C R O S'!R:R,'M A C R O S'!K:K,0)</f>
        <v>0</v>
      </c>
      <c r="B802" s="161" t="str">
        <f t="shared" si="12"/>
        <v>UH.VM.00024-10094</v>
      </c>
      <c r="C802" s="95">
        <f>SUM(A802:A802)</f>
        <v>0</v>
      </c>
      <c r="D802" s="95">
        <v>10094</v>
      </c>
      <c r="E802" s="95" t="s">
        <v>406</v>
      </c>
      <c r="F802" s="91"/>
      <c r="G802" s="91"/>
      <c r="H802" s="91"/>
      <c r="I802" s="91"/>
      <c r="J802" s="91"/>
      <c r="K802" s="91"/>
      <c r="L802" s="91"/>
      <c r="M802" s="91"/>
    </row>
    <row r="803" spans="1:13" ht="16" x14ac:dyDescent="0.2">
      <c r="A803" s="95">
        <f>_xlfn.XLOOKUP(E803,'M A C R O S'!R:R,'M A C R O S'!K:K,0)</f>
        <v>0</v>
      </c>
      <c r="B803" s="161" t="str">
        <f t="shared" si="12"/>
        <v>UH.VM.00025-10094</v>
      </c>
      <c r="C803" s="95">
        <f>SUM(A803:A803)</f>
        <v>0</v>
      </c>
      <c r="D803" s="95">
        <v>10094</v>
      </c>
      <c r="E803" s="95" t="s">
        <v>408</v>
      </c>
      <c r="F803" s="91"/>
      <c r="G803" s="91"/>
      <c r="H803" s="91"/>
      <c r="I803" s="91"/>
      <c r="J803" s="91"/>
      <c r="K803" s="91"/>
      <c r="L803" s="91"/>
      <c r="M803" s="91"/>
    </row>
    <row r="804" spans="1:13" ht="16" x14ac:dyDescent="0.2">
      <c r="A804" s="95">
        <f>_xlfn.XLOOKUP(E804,'M A C R O S'!R:R,'M A C R O S'!K:K,0)</f>
        <v>0</v>
      </c>
      <c r="B804" s="161" t="str">
        <f t="shared" si="12"/>
        <v>UH.VM.00026-10094</v>
      </c>
      <c r="C804" s="95">
        <f>SUM(A804:A804)</f>
        <v>0</v>
      </c>
      <c r="D804" s="95">
        <v>10094</v>
      </c>
      <c r="E804" s="95" t="s">
        <v>410</v>
      </c>
      <c r="F804" s="91"/>
      <c r="G804" s="91"/>
      <c r="H804" s="91"/>
      <c r="I804" s="91"/>
      <c r="J804" s="91"/>
      <c r="K804" s="91"/>
      <c r="L804" s="91"/>
      <c r="M804" s="91"/>
    </row>
    <row r="805" spans="1:13" ht="16" x14ac:dyDescent="0.2">
      <c r="A805" s="95">
        <f>_xlfn.XLOOKUP(E805,'M A C R O S'!R:R,'M A C R O S'!K:K,0)</f>
        <v>0</v>
      </c>
      <c r="B805" s="161" t="str">
        <f t="shared" si="12"/>
        <v>UH.VM.00027-10094</v>
      </c>
      <c r="C805" s="95">
        <f>SUM(A805:A805)</f>
        <v>0</v>
      </c>
      <c r="D805" s="95">
        <v>10094</v>
      </c>
      <c r="E805" s="95" t="s">
        <v>412</v>
      </c>
      <c r="F805" s="91"/>
      <c r="G805" s="91"/>
      <c r="H805" s="91"/>
      <c r="I805" s="91"/>
      <c r="J805" s="91"/>
      <c r="K805" s="91"/>
      <c r="L805" s="91"/>
      <c r="M805" s="91"/>
    </row>
    <row r="806" spans="1:13" ht="16" x14ac:dyDescent="0.2">
      <c r="A806" s="95">
        <f>_xlfn.XLOOKUP(E806,'M A C R O S'!R:R,'M A C R O S'!K:K,0)</f>
        <v>0</v>
      </c>
      <c r="B806" s="161" t="str">
        <f t="shared" si="12"/>
        <v>UH.VM.00028-10094</v>
      </c>
      <c r="C806" s="95">
        <f>SUM(A806:A806)</f>
        <v>0</v>
      </c>
      <c r="D806" s="95">
        <v>10094</v>
      </c>
      <c r="E806" s="95" t="s">
        <v>414</v>
      </c>
      <c r="F806" s="91"/>
      <c r="G806" s="91"/>
      <c r="H806" s="91"/>
      <c r="I806" s="91"/>
      <c r="J806" s="91"/>
      <c r="K806" s="91"/>
      <c r="L806" s="91"/>
      <c r="M806" s="91"/>
    </row>
    <row r="807" spans="1:13" ht="16" x14ac:dyDescent="0.2">
      <c r="A807" s="95">
        <f>_xlfn.XLOOKUP(E807,'M A C R O S'!R:R,'M A C R O S'!K:K,0)</f>
        <v>0</v>
      </c>
      <c r="B807" s="161" t="str">
        <f t="shared" si="12"/>
        <v>UH.VM.00029-10094</v>
      </c>
      <c r="C807" s="95">
        <f>SUM(A807:A807)</f>
        <v>0</v>
      </c>
      <c r="D807" s="95">
        <v>10094</v>
      </c>
      <c r="E807" s="95" t="s">
        <v>416</v>
      </c>
      <c r="F807" s="91"/>
      <c r="G807" s="91"/>
      <c r="H807" s="91"/>
      <c r="I807" s="91"/>
      <c r="J807" s="91"/>
      <c r="K807" s="91"/>
      <c r="L807" s="91"/>
      <c r="M807" s="91"/>
    </row>
    <row r="808" spans="1:13" ht="16" x14ac:dyDescent="0.2">
      <c r="A808" s="95">
        <f>_xlfn.XLOOKUP(E808,'M A C R O S'!R:R,'M A C R O S'!K:K,0)</f>
        <v>0</v>
      </c>
      <c r="B808" s="161" t="str">
        <f t="shared" si="12"/>
        <v>UH.VM.00030-10094</v>
      </c>
      <c r="C808" s="95">
        <f>SUM(A808:A808)</f>
        <v>0</v>
      </c>
      <c r="D808" s="95">
        <v>10094</v>
      </c>
      <c r="E808" s="95" t="s">
        <v>418</v>
      </c>
      <c r="F808" s="91"/>
      <c r="G808" s="91"/>
      <c r="H808" s="91"/>
      <c r="I808" s="91"/>
      <c r="J808" s="91"/>
      <c r="K808" s="91"/>
      <c r="L808" s="91"/>
      <c r="M808" s="91"/>
    </row>
    <row r="809" spans="1:13" ht="16" x14ac:dyDescent="0.2">
      <c r="A809" s="161">
        <f>_xlfn.XLOOKUP(E809,'M A C R O S'!R:R,'M A C R O S'!L:L,0)</f>
        <v>0</v>
      </c>
      <c r="B809" s="161" t="str">
        <f t="shared" si="12"/>
        <v>UH.VM.00046-10095</v>
      </c>
      <c r="C809" s="161">
        <f>SUM(A809:A809)</f>
        <v>0</v>
      </c>
      <c r="D809" s="161">
        <v>10095</v>
      </c>
      <c r="E809" s="161" t="s">
        <v>259</v>
      </c>
      <c r="F809" s="91" t="e">
        <f>_xlfn.XLOOKUP(#REF!,'F U L L   S E T S  (-10%)'!T:T,'F U L L   S E T S  (-10%)'!M:M,0)</f>
        <v>#REF!</v>
      </c>
      <c r="G809" s="90" t="s">
        <v>95</v>
      </c>
      <c r="H809" s="91">
        <f>_xlfn.XLOOKUP(G809,'F U L L   S E T S  (-10%)'!T:T,'F U L L   S E T S  (-10%)'!M:M,0)+_xlfn.XLOOKUP(G809,'M A C R O S'!R:R,'M A C R O S'!L:L,0)</f>
        <v>0</v>
      </c>
      <c r="I809" s="91"/>
      <c r="J809" s="91"/>
      <c r="K809" s="91"/>
      <c r="L809" s="91"/>
      <c r="M809" s="91"/>
    </row>
    <row r="810" spans="1:13" ht="16" x14ac:dyDescent="0.2">
      <c r="A810" s="95">
        <f>_xlfn.XLOOKUP(E810,'M A C R O S'!R:R,'M A C R O S'!L:L,0)</f>
        <v>0</v>
      </c>
      <c r="B810" s="161" t="str">
        <f t="shared" si="12"/>
        <v>UH.VM.00047-10095</v>
      </c>
      <c r="C810" s="95">
        <f>SUM(A810:A810)</f>
        <v>0</v>
      </c>
      <c r="D810" s="95">
        <v>10095</v>
      </c>
      <c r="E810" s="95" t="s">
        <v>261</v>
      </c>
      <c r="F810" s="91" t="e">
        <f>_xlfn.XLOOKUP(#REF!,'F U L L   S E T S  (-10%)'!T:T,'F U L L   S E T S  (-10%)'!M:M,0)</f>
        <v>#REF!</v>
      </c>
      <c r="G810" s="90" t="s">
        <v>95</v>
      </c>
      <c r="H810" s="91">
        <f>_xlfn.XLOOKUP(G810,'F U L L   S E T S  (-10%)'!T:T,'F U L L   S E T S  (-10%)'!M:M,0)+_xlfn.XLOOKUP(G810,'M A C R O S'!R:R,'M A C R O S'!L:L,0)</f>
        <v>0</v>
      </c>
      <c r="I810" s="91"/>
      <c r="J810" s="91"/>
      <c r="K810" s="91"/>
      <c r="L810" s="91"/>
      <c r="M810" s="91"/>
    </row>
    <row r="811" spans="1:13" ht="16" x14ac:dyDescent="0.2">
      <c r="A811" s="95">
        <f>_xlfn.XLOOKUP(E811,'M A C R O S'!R:R,'M A C R O S'!L:L,0)</f>
        <v>0</v>
      </c>
      <c r="B811" s="161" t="str">
        <f t="shared" si="12"/>
        <v>UH.VM.00048-10095</v>
      </c>
      <c r="C811" s="95">
        <f>SUM(A811:A811)</f>
        <v>0</v>
      </c>
      <c r="D811" s="95">
        <v>10095</v>
      </c>
      <c r="E811" s="95" t="s">
        <v>263</v>
      </c>
      <c r="F811" s="91" t="e">
        <f>_xlfn.XLOOKUP(#REF!,'F U L L   S E T S  (-10%)'!T:T,'F U L L   S E T S  (-10%)'!M:M,0)</f>
        <v>#REF!</v>
      </c>
      <c r="G811" s="90" t="s">
        <v>95</v>
      </c>
      <c r="H811" s="91">
        <f>_xlfn.XLOOKUP(G811,'F U L L   S E T S  (-10%)'!T:T,'F U L L   S E T S  (-10%)'!M:M,0)+_xlfn.XLOOKUP(G811,'M A C R O S'!R:R,'M A C R O S'!L:L,0)</f>
        <v>0</v>
      </c>
      <c r="I811" s="91"/>
      <c r="J811" s="91"/>
      <c r="K811" s="91"/>
      <c r="L811" s="91"/>
      <c r="M811" s="91"/>
    </row>
    <row r="812" spans="1:13" ht="16" x14ac:dyDescent="0.2">
      <c r="A812" s="95">
        <f>_xlfn.XLOOKUP(E812,'M A C R O S'!R:R,'M A C R O S'!L:L,0)</f>
        <v>0</v>
      </c>
      <c r="B812" s="161" t="str">
        <f t="shared" si="12"/>
        <v>UH.VM.00049-10095</v>
      </c>
      <c r="C812" s="95">
        <f>SUM(A812:A812)</f>
        <v>0</v>
      </c>
      <c r="D812" s="95">
        <v>10095</v>
      </c>
      <c r="E812" s="95" t="s">
        <v>265</v>
      </c>
      <c r="F812" s="91" t="e">
        <f>_xlfn.XLOOKUP(#REF!,'F U L L   S E T S  (-10%)'!T:T,'F U L L   S E T S  (-10%)'!M:M,0)</f>
        <v>#REF!</v>
      </c>
      <c r="G812" s="90" t="s">
        <v>95</v>
      </c>
      <c r="H812" s="91">
        <f>_xlfn.XLOOKUP(G812,'F U L L   S E T S  (-10%)'!T:T,'F U L L   S E T S  (-10%)'!M:M,0)+_xlfn.XLOOKUP(G812,'M A C R O S'!R:R,'M A C R O S'!L:L,0)</f>
        <v>0</v>
      </c>
      <c r="I812" s="91"/>
      <c r="J812" s="91"/>
      <c r="K812" s="91"/>
      <c r="L812" s="91"/>
      <c r="M812" s="91"/>
    </row>
    <row r="813" spans="1:13" ht="16" x14ac:dyDescent="0.2">
      <c r="A813" s="95">
        <f>_xlfn.XLOOKUP(E813,'M A C R O S'!R:R,'M A C R O S'!L:L,0)</f>
        <v>0</v>
      </c>
      <c r="B813" s="161" t="str">
        <f t="shared" si="12"/>
        <v>UH.VM.00050-10095</v>
      </c>
      <c r="C813" s="95">
        <f>SUM(A813:A813)</f>
        <v>0</v>
      </c>
      <c r="D813" s="95">
        <v>10095</v>
      </c>
      <c r="E813" s="95" t="s">
        <v>267</v>
      </c>
      <c r="F813" s="91" t="e">
        <f>_xlfn.XLOOKUP(#REF!,'F U L L   S E T S  (-10%)'!T:T,'F U L L   S E T S  (-10%)'!M:M,0)</f>
        <v>#REF!</v>
      </c>
      <c r="G813" s="90" t="s">
        <v>95</v>
      </c>
      <c r="H813" s="91">
        <f>_xlfn.XLOOKUP(G813,'F U L L   S E T S  (-10%)'!T:T,'F U L L   S E T S  (-10%)'!M:M,0)+_xlfn.XLOOKUP(G813,'M A C R O S'!R:R,'M A C R O S'!L:L,0)</f>
        <v>0</v>
      </c>
      <c r="I813" s="91"/>
      <c r="J813" s="91"/>
      <c r="K813" s="91"/>
      <c r="L813" s="91"/>
      <c r="M813" s="91"/>
    </row>
    <row r="814" spans="1:13" ht="16" x14ac:dyDescent="0.2">
      <c r="A814" s="95">
        <f>_xlfn.XLOOKUP(E814,'M A C R O S'!R:R,'M A C R O S'!L:L,0)</f>
        <v>0</v>
      </c>
      <c r="B814" s="161" t="str">
        <f t="shared" si="12"/>
        <v>UH.VM.00051-10095</v>
      </c>
      <c r="C814" s="95">
        <f>SUM(A814:A814)</f>
        <v>0</v>
      </c>
      <c r="D814" s="95">
        <v>10095</v>
      </c>
      <c r="E814" s="95" t="s">
        <v>269</v>
      </c>
      <c r="F814" s="91" t="e">
        <f>_xlfn.XLOOKUP(#REF!,'F U L L   S E T S  (-10%)'!T:T,'F U L L   S E T S  (-10%)'!M:M,0)</f>
        <v>#REF!</v>
      </c>
      <c r="G814" s="90" t="s">
        <v>95</v>
      </c>
      <c r="H814" s="91">
        <f>_xlfn.XLOOKUP(G814,'F U L L   S E T S  (-10%)'!T:T,'F U L L   S E T S  (-10%)'!M:M,0)+_xlfn.XLOOKUP(G814,'M A C R O S'!R:R,'M A C R O S'!L:L,0)</f>
        <v>0</v>
      </c>
      <c r="I814" s="91"/>
      <c r="J814" s="91"/>
      <c r="K814" s="91"/>
      <c r="L814" s="91"/>
      <c r="M814" s="91"/>
    </row>
    <row r="815" spans="1:13" ht="16" x14ac:dyDescent="0.2">
      <c r="A815" s="95">
        <f>_xlfn.XLOOKUP(E815,'M A C R O S'!R:R,'M A C R O S'!L:L,0)</f>
        <v>0</v>
      </c>
      <c r="B815" s="161" t="str">
        <f t="shared" si="12"/>
        <v>UH.VM.00105-10095</v>
      </c>
      <c r="C815" s="95">
        <f>SUM(A815:A815)</f>
        <v>0</v>
      </c>
      <c r="D815" s="95">
        <v>10095</v>
      </c>
      <c r="E815" s="40" t="s">
        <v>271</v>
      </c>
      <c r="F815" s="91" t="e">
        <f>_xlfn.XLOOKUP(#REF!,'F U L L   S E T S  (-10%)'!T:T,'F U L L   S E T S  (-10%)'!M:M,0)</f>
        <v>#REF!</v>
      </c>
      <c r="G815" s="90" t="s">
        <v>95</v>
      </c>
      <c r="H815" s="91">
        <f>_xlfn.XLOOKUP(G815,'F U L L   S E T S  (-10%)'!T:T,'F U L L   S E T S  (-10%)'!M:M,0)+_xlfn.XLOOKUP(G815,'M A C R O S'!R:R,'M A C R O S'!L:L,0)</f>
        <v>0</v>
      </c>
      <c r="I815" s="91"/>
      <c r="J815" s="91"/>
      <c r="K815" s="91"/>
      <c r="L815" s="91"/>
      <c r="M815" s="91"/>
    </row>
    <row r="816" spans="1:13" ht="16" x14ac:dyDescent="0.2">
      <c r="A816" s="95">
        <f>_xlfn.XLOOKUP(E816,'M A C R O S'!R:R,'M A C R O S'!L:L,0)</f>
        <v>0</v>
      </c>
      <c r="B816" s="161" t="str">
        <f t="shared" si="12"/>
        <v>UH.VM.00106-10095</v>
      </c>
      <c r="C816" s="95">
        <f>SUM(A816:A816)</f>
        <v>0</v>
      </c>
      <c r="D816" s="95">
        <v>10095</v>
      </c>
      <c r="E816" s="40" t="s">
        <v>273</v>
      </c>
      <c r="F816" s="91" t="e">
        <f>_xlfn.XLOOKUP(#REF!,'F U L L   S E T S  (-10%)'!T:T,'F U L L   S E T S  (-10%)'!M:M,0)</f>
        <v>#REF!</v>
      </c>
      <c r="G816" s="90" t="s">
        <v>95</v>
      </c>
      <c r="H816" s="91">
        <f>_xlfn.XLOOKUP(G816,'F U L L   S E T S  (-10%)'!T:T,'F U L L   S E T S  (-10%)'!M:M,0)+_xlfn.XLOOKUP(G816,'M A C R O S'!R:R,'M A C R O S'!L:L,0)</f>
        <v>0</v>
      </c>
      <c r="I816" s="91"/>
      <c r="J816" s="91"/>
      <c r="K816" s="91"/>
      <c r="L816" s="91"/>
      <c r="M816" s="91"/>
    </row>
    <row r="817" spans="1:13" ht="16" x14ac:dyDescent="0.2">
      <c r="A817" s="95">
        <f>_xlfn.XLOOKUP(E817,'M A C R O S'!R:R,'M A C R O S'!L:L,0)</f>
        <v>0</v>
      </c>
      <c r="B817" s="161" t="str">
        <f t="shared" si="12"/>
        <v>UH.VM.00107-10095</v>
      </c>
      <c r="C817" s="95">
        <f>SUM(A817:A817)</f>
        <v>0</v>
      </c>
      <c r="D817" s="95">
        <v>10095</v>
      </c>
      <c r="E817" s="40" t="s">
        <v>275</v>
      </c>
      <c r="F817" s="91" t="e">
        <f>_xlfn.XLOOKUP(#REF!,'F U L L   S E T S  (-10%)'!T:T,'F U L L   S E T S  (-10%)'!M:M,0)</f>
        <v>#REF!</v>
      </c>
      <c r="G817" s="90" t="s">
        <v>95</v>
      </c>
      <c r="H817" s="91">
        <f>_xlfn.XLOOKUP(G817,'F U L L   S E T S  (-10%)'!T:T,'F U L L   S E T S  (-10%)'!M:M,0)+_xlfn.XLOOKUP(G817,'M A C R O S'!R:R,'M A C R O S'!L:L,0)</f>
        <v>0</v>
      </c>
      <c r="I817" s="91"/>
      <c r="J817" s="91"/>
      <c r="K817" s="91"/>
      <c r="L817" s="91"/>
      <c r="M817" s="91"/>
    </row>
    <row r="818" spans="1:13" ht="16" x14ac:dyDescent="0.2">
      <c r="A818" s="95">
        <f>_xlfn.XLOOKUP(E818,'M A C R O S'!R:R,'M A C R O S'!L:L,0)</f>
        <v>0</v>
      </c>
      <c r="B818" s="161" t="str">
        <f t="shared" si="12"/>
        <v>UH.VM.00108-10095</v>
      </c>
      <c r="C818" s="95">
        <f>SUM(A818:A818)</f>
        <v>0</v>
      </c>
      <c r="D818" s="95">
        <v>10095</v>
      </c>
      <c r="E818" s="40" t="s">
        <v>277</v>
      </c>
      <c r="F818" s="91" t="e">
        <f>_xlfn.XLOOKUP(#REF!,'F U L L   S E T S  (-10%)'!T:T,'F U L L   S E T S  (-10%)'!M:M,0)</f>
        <v>#REF!</v>
      </c>
      <c r="G818" s="90" t="s">
        <v>95</v>
      </c>
      <c r="H818" s="91">
        <f>_xlfn.XLOOKUP(G818,'F U L L   S E T S  (-10%)'!T:T,'F U L L   S E T S  (-10%)'!M:M,0)+_xlfn.XLOOKUP(G818,'M A C R O S'!R:R,'M A C R O S'!L:L,0)</f>
        <v>0</v>
      </c>
      <c r="I818" s="91"/>
      <c r="J818" s="91"/>
      <c r="K818" s="91"/>
      <c r="L818" s="91"/>
      <c r="M818" s="91"/>
    </row>
    <row r="819" spans="1:13" ht="16" x14ac:dyDescent="0.2">
      <c r="A819" s="95">
        <f>_xlfn.XLOOKUP(E819,'M A C R O S'!R:R,'M A C R O S'!L:L,0)</f>
        <v>0</v>
      </c>
      <c r="B819" s="161" t="str">
        <f t="shared" si="12"/>
        <v>UH.VM.00109-10095</v>
      </c>
      <c r="C819" s="95">
        <f>SUM(A819:A819)</f>
        <v>0</v>
      </c>
      <c r="D819" s="95">
        <v>10095</v>
      </c>
      <c r="E819" s="40" t="s">
        <v>279</v>
      </c>
      <c r="F819" s="91" t="e">
        <f>_xlfn.XLOOKUP(#REF!,'F U L L   S E T S  (-10%)'!T:T,'F U L L   S E T S  (-10%)'!M:M,0)</f>
        <v>#REF!</v>
      </c>
      <c r="G819" s="90" t="s">
        <v>95</v>
      </c>
      <c r="H819" s="91">
        <f>_xlfn.XLOOKUP(G819,'F U L L   S E T S  (-10%)'!T:T,'F U L L   S E T S  (-10%)'!M:M,0)+_xlfn.XLOOKUP(G819,'M A C R O S'!R:R,'M A C R O S'!L:L,0)</f>
        <v>0</v>
      </c>
      <c r="I819" s="91"/>
      <c r="J819" s="91"/>
      <c r="K819" s="91"/>
      <c r="L819" s="91"/>
      <c r="M819" s="91"/>
    </row>
    <row r="820" spans="1:13" ht="16" x14ac:dyDescent="0.2">
      <c r="A820" s="95">
        <f>_xlfn.XLOOKUP(E820,'M A C R O S'!R:R,'M A C R O S'!L:L,0)</f>
        <v>0</v>
      </c>
      <c r="B820" s="161" t="str">
        <f t="shared" si="12"/>
        <v>UH.VM.00110-10095</v>
      </c>
      <c r="C820" s="95">
        <f>SUM(A820:A820)</f>
        <v>0</v>
      </c>
      <c r="D820" s="95">
        <v>10095</v>
      </c>
      <c r="E820" s="40" t="s">
        <v>281</v>
      </c>
      <c r="F820" s="91" t="e">
        <f>_xlfn.XLOOKUP(#REF!,'F U L L   S E T S  (-10%)'!T:T,'F U L L   S E T S  (-10%)'!M:M,0)</f>
        <v>#REF!</v>
      </c>
      <c r="G820" s="90" t="s">
        <v>95</v>
      </c>
      <c r="H820" s="91">
        <f>_xlfn.XLOOKUP(G820,'F U L L   S E T S  (-10%)'!T:T,'F U L L   S E T S  (-10%)'!M:M,0)+_xlfn.XLOOKUP(G820,'M A C R O S'!R:R,'M A C R O S'!L:L,0)</f>
        <v>0</v>
      </c>
      <c r="I820" s="91"/>
      <c r="J820" s="91"/>
      <c r="K820" s="91"/>
      <c r="L820" s="91"/>
      <c r="M820" s="91"/>
    </row>
    <row r="821" spans="1:13" ht="16" x14ac:dyDescent="0.2">
      <c r="A821" s="95">
        <f>_xlfn.XLOOKUP(E821,'M A C R O S'!R:R,'M A C R O S'!L:L,0)</f>
        <v>0</v>
      </c>
      <c r="B821" s="161" t="str">
        <f t="shared" si="12"/>
        <v>UH.VM.00111-10095</v>
      </c>
      <c r="C821" s="95">
        <f>SUM(A821:A821)</f>
        <v>0</v>
      </c>
      <c r="D821" s="95">
        <v>10095</v>
      </c>
      <c r="E821" s="40" t="s">
        <v>283</v>
      </c>
      <c r="F821" s="91" t="e">
        <f>_xlfn.XLOOKUP(#REF!,'F U L L   S E T S  (-10%)'!T:T,'F U L L   S E T S  (-10%)'!M:M,0)</f>
        <v>#REF!</v>
      </c>
      <c r="G821" s="90" t="s">
        <v>95</v>
      </c>
      <c r="H821" s="91">
        <f>_xlfn.XLOOKUP(G821,'F U L L   S E T S  (-10%)'!T:T,'F U L L   S E T S  (-10%)'!M:M,0)+_xlfn.XLOOKUP(G821,'M A C R O S'!R:R,'M A C R O S'!L:L,0)</f>
        <v>0</v>
      </c>
      <c r="I821" s="91"/>
      <c r="J821" s="91"/>
      <c r="K821" s="91"/>
      <c r="L821" s="91"/>
      <c r="M821" s="91"/>
    </row>
    <row r="822" spans="1:13" ht="16" x14ac:dyDescent="0.2">
      <c r="A822" s="95">
        <f>_xlfn.XLOOKUP(E822,'M A C R O S'!R:R,'M A C R O S'!L:L,0)</f>
        <v>0</v>
      </c>
      <c r="B822" s="161" t="str">
        <f t="shared" si="12"/>
        <v>UH.VM.00112-10095</v>
      </c>
      <c r="C822" s="95">
        <f>SUM(A822:A822)</f>
        <v>0</v>
      </c>
      <c r="D822" s="95">
        <v>10095</v>
      </c>
      <c r="E822" s="40" t="s">
        <v>285</v>
      </c>
      <c r="F822" s="91" t="e">
        <f>_xlfn.XLOOKUP(#REF!,'F U L L   S E T S  (-10%)'!T:T,'F U L L   S E T S  (-10%)'!M:M,0)</f>
        <v>#REF!</v>
      </c>
      <c r="G822" s="90" t="s">
        <v>95</v>
      </c>
      <c r="H822" s="91">
        <f>_xlfn.XLOOKUP(G822,'F U L L   S E T S  (-10%)'!T:T,'F U L L   S E T S  (-10%)'!M:M,0)+_xlfn.XLOOKUP(G822,'M A C R O S'!R:R,'M A C R O S'!L:L,0)</f>
        <v>0</v>
      </c>
      <c r="I822" s="91"/>
      <c r="J822" s="91"/>
      <c r="K822" s="91"/>
      <c r="L822" s="91"/>
      <c r="M822" s="91"/>
    </row>
    <row r="823" spans="1:13" ht="16" x14ac:dyDescent="0.2">
      <c r="A823" s="95">
        <f>_xlfn.XLOOKUP(E823,'M A C R O S'!R:R,'M A C R O S'!L:L,0)</f>
        <v>0</v>
      </c>
      <c r="B823" s="161" t="str">
        <f t="shared" si="12"/>
        <v>UH.VM.00113-10095</v>
      </c>
      <c r="C823" s="95">
        <f>SUM(A823:A823)</f>
        <v>0</v>
      </c>
      <c r="D823" s="95">
        <v>10095</v>
      </c>
      <c r="E823" s="40" t="s">
        <v>287</v>
      </c>
      <c r="F823" s="91" t="e">
        <f>_xlfn.XLOOKUP(#REF!,'F U L L   S E T S  (-10%)'!T:T,'F U L L   S E T S  (-10%)'!M:M,0)</f>
        <v>#REF!</v>
      </c>
      <c r="G823" s="90" t="s">
        <v>95</v>
      </c>
      <c r="H823" s="91">
        <f>_xlfn.XLOOKUP(G823,'F U L L   S E T S  (-10%)'!T:T,'F U L L   S E T S  (-10%)'!M:M,0)+_xlfn.XLOOKUP(G823,'M A C R O S'!R:R,'M A C R O S'!L:L,0)</f>
        <v>0</v>
      </c>
      <c r="I823" s="91"/>
      <c r="J823" s="91"/>
      <c r="K823" s="91"/>
      <c r="L823" s="91"/>
      <c r="M823" s="91"/>
    </row>
    <row r="824" spans="1:13" ht="16" x14ac:dyDescent="0.2">
      <c r="A824" s="163">
        <f>_xlfn.XLOOKUP(E824,'M A C R O S'!R:R,'M A C R O S'!L:L,0)</f>
        <v>0</v>
      </c>
      <c r="B824" s="161" t="str">
        <f t="shared" si="12"/>
        <v>UH.VM.00016-10095</v>
      </c>
      <c r="C824" s="163">
        <f>SUM(A824:A824)</f>
        <v>0</v>
      </c>
      <c r="D824" s="163">
        <v>10095</v>
      </c>
      <c r="E824" s="163" t="s">
        <v>340</v>
      </c>
      <c r="F824" s="91"/>
      <c r="G824" s="91"/>
      <c r="H824" s="91"/>
      <c r="I824" s="91"/>
      <c r="J824" s="91"/>
      <c r="K824" s="91"/>
      <c r="L824" s="91"/>
      <c r="M824" s="91"/>
    </row>
    <row r="825" spans="1:13" ht="16" x14ac:dyDescent="0.2">
      <c r="A825" s="95">
        <f>_xlfn.XLOOKUP(E825,'M A C R O S'!R:R,'M A C R O S'!L:L,0)</f>
        <v>0</v>
      </c>
      <c r="B825" s="161" t="str">
        <f t="shared" si="12"/>
        <v>UH.VM.00017-10095</v>
      </c>
      <c r="C825" s="95">
        <f>SUM(A825:A825)</f>
        <v>0</v>
      </c>
      <c r="D825" s="95">
        <v>10095</v>
      </c>
      <c r="E825" s="95" t="s">
        <v>342</v>
      </c>
      <c r="F825" s="91"/>
      <c r="G825" s="91"/>
      <c r="H825" s="91"/>
      <c r="I825" s="91"/>
      <c r="J825" s="91"/>
      <c r="K825" s="91"/>
      <c r="L825" s="91"/>
      <c r="M825" s="91"/>
    </row>
    <row r="826" spans="1:13" ht="16" x14ac:dyDescent="0.2">
      <c r="A826" s="95">
        <f>_xlfn.XLOOKUP(E826,'M A C R O S'!R:R,'M A C R O S'!L:L,0)</f>
        <v>0</v>
      </c>
      <c r="B826" s="161" t="str">
        <f t="shared" si="12"/>
        <v>UH.VM.00018-10095</v>
      </c>
      <c r="C826" s="95">
        <f>SUM(A826:A826)</f>
        <v>0</v>
      </c>
      <c r="D826" s="95">
        <v>10095</v>
      </c>
      <c r="E826" s="95" t="s">
        <v>344</v>
      </c>
      <c r="F826" s="91"/>
      <c r="G826" s="91"/>
      <c r="H826" s="91"/>
      <c r="I826" s="91"/>
      <c r="J826" s="91"/>
      <c r="K826" s="91"/>
      <c r="L826" s="91"/>
      <c r="M826" s="91"/>
    </row>
    <row r="827" spans="1:13" ht="16" x14ac:dyDescent="0.2">
      <c r="A827" s="95">
        <f>_xlfn.XLOOKUP(E827,'M A C R O S'!R:R,'M A C R O S'!L:L,0)</f>
        <v>0</v>
      </c>
      <c r="B827" s="161" t="str">
        <f t="shared" si="12"/>
        <v>UH.VM.00019-10095</v>
      </c>
      <c r="C827" s="95">
        <f>SUM(A827:A827)</f>
        <v>0</v>
      </c>
      <c r="D827" s="95">
        <v>10095</v>
      </c>
      <c r="E827" s="95" t="s">
        <v>346</v>
      </c>
      <c r="F827" s="91"/>
      <c r="G827" s="91"/>
      <c r="H827" s="91"/>
      <c r="I827" s="91"/>
      <c r="J827" s="91"/>
      <c r="K827" s="91"/>
      <c r="L827" s="91"/>
      <c r="M827" s="91"/>
    </row>
    <row r="828" spans="1:13" ht="16" x14ac:dyDescent="0.2">
      <c r="A828" s="95">
        <f>_xlfn.XLOOKUP(E828,'M A C R O S'!R:R,'M A C R O S'!L:L,0)</f>
        <v>0</v>
      </c>
      <c r="B828" s="161" t="str">
        <f t="shared" si="12"/>
        <v>UH.VM.00020-10095</v>
      </c>
      <c r="C828" s="95">
        <f>SUM(A828:A828)</f>
        <v>0</v>
      </c>
      <c r="D828" s="95">
        <v>10095</v>
      </c>
      <c r="E828" s="95" t="s">
        <v>348</v>
      </c>
      <c r="F828" s="91"/>
      <c r="G828" s="91"/>
      <c r="H828" s="91"/>
      <c r="I828" s="91"/>
      <c r="J828" s="91"/>
      <c r="K828" s="91"/>
      <c r="L828" s="91"/>
      <c r="M828" s="91"/>
    </row>
    <row r="829" spans="1:13" ht="16" x14ac:dyDescent="0.2">
      <c r="A829" s="95">
        <f>_xlfn.XLOOKUP(E829,'M A C R O S'!R:R,'M A C R O S'!L:L,0)</f>
        <v>0</v>
      </c>
      <c r="B829" s="161" t="str">
        <f t="shared" si="12"/>
        <v>UH.VM.00114-10095</v>
      </c>
      <c r="C829" s="95">
        <f>SUM(A829:A829)</f>
        <v>0</v>
      </c>
      <c r="D829" s="95">
        <v>10095</v>
      </c>
      <c r="E829" s="141" t="s">
        <v>350</v>
      </c>
      <c r="F829" s="91"/>
      <c r="G829" s="91"/>
      <c r="H829" s="91"/>
      <c r="I829" s="91"/>
      <c r="J829" s="91"/>
      <c r="K829" s="91"/>
      <c r="L829" s="91"/>
      <c r="M829" s="91"/>
    </row>
    <row r="830" spans="1:13" ht="16" x14ac:dyDescent="0.2">
      <c r="A830" s="95">
        <f>_xlfn.XLOOKUP(E830,'M A C R O S'!R:R,'M A C R O S'!L:L,0)</f>
        <v>0</v>
      </c>
      <c r="B830" s="161" t="str">
        <f t="shared" si="12"/>
        <v>UH.VM.00115-10095</v>
      </c>
      <c r="C830" s="95">
        <f>SUM(A830:A830)</f>
        <v>0</v>
      </c>
      <c r="D830" s="95">
        <v>10095</v>
      </c>
      <c r="E830" s="140" t="s">
        <v>352</v>
      </c>
      <c r="F830" s="91"/>
      <c r="G830" s="91"/>
      <c r="H830" s="91"/>
      <c r="I830" s="91"/>
      <c r="J830" s="91"/>
      <c r="K830" s="91"/>
      <c r="L830" s="91"/>
      <c r="M830" s="91"/>
    </row>
    <row r="831" spans="1:13" ht="16" x14ac:dyDescent="0.2">
      <c r="A831" s="95">
        <f>_xlfn.XLOOKUP(E831,'M A C R O S'!R:R,'M A C R O S'!L:L,0)</f>
        <v>0</v>
      </c>
      <c r="B831" s="161" t="str">
        <f t="shared" si="12"/>
        <v>UH.VM.00116-10095</v>
      </c>
      <c r="C831" s="95">
        <f>SUM(A831:A831)</f>
        <v>0</v>
      </c>
      <c r="D831" s="95">
        <v>10095</v>
      </c>
      <c r="E831" s="141" t="s">
        <v>354</v>
      </c>
      <c r="F831" s="91"/>
      <c r="G831" s="91"/>
      <c r="H831" s="91"/>
      <c r="I831" s="91"/>
      <c r="J831" s="91"/>
      <c r="K831" s="91"/>
      <c r="L831" s="91"/>
      <c r="M831" s="91"/>
    </row>
    <row r="832" spans="1:13" ht="16" x14ac:dyDescent="0.2">
      <c r="A832" s="95">
        <f>_xlfn.XLOOKUP(E832,'M A C R O S'!R:R,'M A C R O S'!L:L,0)</f>
        <v>0</v>
      </c>
      <c r="B832" s="161" t="str">
        <f t="shared" si="12"/>
        <v>UH.VM.00117-10095</v>
      </c>
      <c r="C832" s="95">
        <f>SUM(A832:A832)</f>
        <v>0</v>
      </c>
      <c r="D832" s="95">
        <v>10095</v>
      </c>
      <c r="E832" s="140" t="s">
        <v>356</v>
      </c>
      <c r="F832" s="91"/>
      <c r="G832" s="91"/>
      <c r="H832" s="91"/>
      <c r="I832" s="91"/>
      <c r="J832" s="91"/>
      <c r="K832" s="91"/>
      <c r="L832" s="91"/>
      <c r="M832" s="91"/>
    </row>
    <row r="833" spans="1:13" ht="16" x14ac:dyDescent="0.2">
      <c r="A833" s="163">
        <f>_xlfn.XLOOKUP(E833,'M A C R O S'!R:R,'M A C R O S'!L:L,0)</f>
        <v>0</v>
      </c>
      <c r="B833" s="161" t="str">
        <f t="shared" si="12"/>
        <v>UH.VM.00006-10095</v>
      </c>
      <c r="C833" s="163">
        <f>SUM(A833:A833)</f>
        <v>0</v>
      </c>
      <c r="D833" s="163">
        <v>10095</v>
      </c>
      <c r="E833" s="163" t="s">
        <v>390</v>
      </c>
      <c r="F833" s="91"/>
      <c r="G833" s="91"/>
      <c r="H833" s="91"/>
      <c r="I833" s="91"/>
      <c r="J833" s="91"/>
      <c r="K833" s="91"/>
      <c r="L833" s="91"/>
      <c r="M833" s="91"/>
    </row>
    <row r="834" spans="1:13" ht="16" x14ac:dyDescent="0.2">
      <c r="A834" s="95">
        <f>_xlfn.XLOOKUP(E834,'M A C R O S'!R:R,'M A C R O S'!L:L,0)</f>
        <v>0</v>
      </c>
      <c r="B834" s="161" t="str">
        <f t="shared" si="12"/>
        <v>UH.VM.00007-10095</v>
      </c>
      <c r="C834" s="95">
        <f>SUM(A834:A834)</f>
        <v>0</v>
      </c>
      <c r="D834" s="95">
        <v>10095</v>
      </c>
      <c r="E834" s="95" t="s">
        <v>392</v>
      </c>
      <c r="F834" s="91"/>
      <c r="G834" s="91"/>
      <c r="H834" s="91"/>
      <c r="I834" s="91"/>
      <c r="J834" s="91"/>
      <c r="K834" s="91"/>
      <c r="L834" s="91"/>
      <c r="M834" s="91"/>
    </row>
    <row r="835" spans="1:13" ht="16" x14ac:dyDescent="0.2">
      <c r="A835" s="95">
        <f>_xlfn.XLOOKUP(E835,'M A C R O S'!R:R,'M A C R O S'!L:L,0)</f>
        <v>0</v>
      </c>
      <c r="B835" s="161" t="str">
        <f t="shared" ref="B835:B898" si="13">E835&amp;"-"&amp;D835</f>
        <v>UH.VM.00008-10095</v>
      </c>
      <c r="C835" s="95">
        <f>SUM(A835:A835)</f>
        <v>0</v>
      </c>
      <c r="D835" s="95">
        <v>10095</v>
      </c>
      <c r="E835" s="95" t="s">
        <v>394</v>
      </c>
      <c r="F835" s="91"/>
      <c r="G835" s="91"/>
      <c r="H835" s="91"/>
      <c r="I835" s="91"/>
      <c r="J835" s="91"/>
      <c r="K835" s="91"/>
      <c r="L835" s="91"/>
      <c r="M835" s="91"/>
    </row>
    <row r="836" spans="1:13" ht="16" x14ac:dyDescent="0.2">
      <c r="A836" s="95">
        <f>_xlfn.XLOOKUP(E836,'M A C R O S'!R:R,'M A C R O S'!L:L,0)</f>
        <v>0</v>
      </c>
      <c r="B836" s="161" t="str">
        <f t="shared" si="13"/>
        <v>UH.VM.00009-10095</v>
      </c>
      <c r="C836" s="95">
        <f>SUM(A836:A836)</f>
        <v>0</v>
      </c>
      <c r="D836" s="95">
        <v>10095</v>
      </c>
      <c r="E836" s="95" t="s">
        <v>396</v>
      </c>
      <c r="F836" s="91"/>
      <c r="G836" s="91"/>
      <c r="H836" s="91"/>
      <c r="I836" s="91"/>
      <c r="J836" s="91"/>
      <c r="K836" s="91"/>
      <c r="L836" s="91"/>
      <c r="M836" s="91"/>
    </row>
    <row r="837" spans="1:13" ht="16" x14ac:dyDescent="0.2">
      <c r="A837" s="95">
        <f>_xlfn.XLOOKUP(E837,'M A C R O S'!R:R,'M A C R O S'!L:L,0)</f>
        <v>0</v>
      </c>
      <c r="B837" s="161" t="str">
        <f t="shared" si="13"/>
        <v>UH.VM.00010-10095</v>
      </c>
      <c r="C837" s="95">
        <f>SUM(A837:A837)</f>
        <v>0</v>
      </c>
      <c r="D837" s="95">
        <v>10095</v>
      </c>
      <c r="E837" s="95" t="s">
        <v>398</v>
      </c>
      <c r="F837" s="91"/>
      <c r="G837" s="91"/>
      <c r="H837" s="91"/>
      <c r="I837" s="91"/>
      <c r="J837" s="91"/>
      <c r="K837" s="91"/>
      <c r="L837" s="91"/>
      <c r="M837" s="91"/>
    </row>
    <row r="838" spans="1:13" ht="16" x14ac:dyDescent="0.2">
      <c r="A838" s="95">
        <f>_xlfn.XLOOKUP(E838,'M A C R O S'!R:R,'M A C R O S'!L:L,0)</f>
        <v>0</v>
      </c>
      <c r="B838" s="161" t="str">
        <f t="shared" si="13"/>
        <v>UH.VM.00021-10095</v>
      </c>
      <c r="C838" s="95">
        <f>SUM(A838:A838)</f>
        <v>0</v>
      </c>
      <c r="D838" s="95">
        <v>10095</v>
      </c>
      <c r="E838" s="95" t="s">
        <v>400</v>
      </c>
      <c r="F838" s="91"/>
      <c r="G838" s="91"/>
      <c r="H838" s="91"/>
      <c r="I838" s="91"/>
      <c r="J838" s="91"/>
      <c r="K838" s="91"/>
      <c r="L838" s="91"/>
      <c r="M838" s="91"/>
    </row>
    <row r="839" spans="1:13" ht="16" x14ac:dyDescent="0.2">
      <c r="A839" s="95">
        <f>_xlfn.XLOOKUP(E839,'M A C R O S'!R:R,'M A C R O S'!L:L,0)</f>
        <v>0</v>
      </c>
      <c r="B839" s="161" t="str">
        <f t="shared" si="13"/>
        <v>UH.VM.00022-10095</v>
      </c>
      <c r="C839" s="95">
        <f>SUM(A839:A839)</f>
        <v>0</v>
      </c>
      <c r="D839" s="95">
        <v>10095</v>
      </c>
      <c r="E839" s="95" t="s">
        <v>402</v>
      </c>
      <c r="F839" s="91"/>
      <c r="G839" s="91"/>
      <c r="H839" s="91"/>
      <c r="I839" s="91"/>
      <c r="J839" s="91"/>
      <c r="K839" s="91"/>
      <c r="L839" s="91"/>
      <c r="M839" s="91"/>
    </row>
    <row r="840" spans="1:13" ht="16" x14ac:dyDescent="0.2">
      <c r="A840" s="95">
        <f>_xlfn.XLOOKUP(E840,'M A C R O S'!R:R,'M A C R O S'!L:L,0)</f>
        <v>0</v>
      </c>
      <c r="B840" s="161" t="str">
        <f t="shared" si="13"/>
        <v>UH.VM.00023-10095</v>
      </c>
      <c r="C840" s="95">
        <f>SUM(A840:A840)</f>
        <v>0</v>
      </c>
      <c r="D840" s="95">
        <v>10095</v>
      </c>
      <c r="E840" s="95" t="s">
        <v>404</v>
      </c>
      <c r="F840" s="91"/>
      <c r="G840" s="91"/>
      <c r="H840" s="91"/>
      <c r="I840" s="91"/>
      <c r="J840" s="91"/>
      <c r="K840" s="91"/>
      <c r="L840" s="91"/>
      <c r="M840" s="91"/>
    </row>
    <row r="841" spans="1:13" ht="16" x14ac:dyDescent="0.2">
      <c r="A841" s="95">
        <f>_xlfn.XLOOKUP(E841,'M A C R O S'!R:R,'M A C R O S'!L:L,0)</f>
        <v>0</v>
      </c>
      <c r="B841" s="161" t="str">
        <f t="shared" si="13"/>
        <v>UH.VM.00024-10095</v>
      </c>
      <c r="C841" s="95">
        <f>SUM(A841:A841)</f>
        <v>0</v>
      </c>
      <c r="D841" s="95">
        <v>10095</v>
      </c>
      <c r="E841" s="95" t="s">
        <v>406</v>
      </c>
      <c r="F841" s="91"/>
      <c r="G841" s="91"/>
      <c r="H841" s="91"/>
      <c r="I841" s="91"/>
      <c r="J841" s="91"/>
      <c r="K841" s="91"/>
      <c r="L841" s="91"/>
      <c r="M841" s="91"/>
    </row>
    <row r="842" spans="1:13" ht="16" x14ac:dyDescent="0.2">
      <c r="A842" s="95">
        <f>_xlfn.XLOOKUP(E842,'M A C R O S'!R:R,'M A C R O S'!L:L,0)</f>
        <v>0</v>
      </c>
      <c r="B842" s="161" t="str">
        <f t="shared" si="13"/>
        <v>UH.VM.00025-10095</v>
      </c>
      <c r="C842" s="95">
        <f>SUM(A842:A842)</f>
        <v>0</v>
      </c>
      <c r="D842" s="95">
        <v>10095</v>
      </c>
      <c r="E842" s="95" t="s">
        <v>408</v>
      </c>
      <c r="F842" s="91"/>
      <c r="G842" s="91"/>
      <c r="H842" s="91"/>
      <c r="I842" s="91"/>
      <c r="J842" s="91"/>
      <c r="K842" s="91"/>
      <c r="L842" s="91"/>
      <c r="M842" s="91"/>
    </row>
    <row r="843" spans="1:13" ht="16" x14ac:dyDescent="0.2">
      <c r="A843" s="95">
        <f>_xlfn.XLOOKUP(E843,'M A C R O S'!R:R,'M A C R O S'!L:L,0)</f>
        <v>0</v>
      </c>
      <c r="B843" s="161" t="str">
        <f t="shared" si="13"/>
        <v>UH.VM.00026-10095</v>
      </c>
      <c r="C843" s="95">
        <f>SUM(A843:A843)</f>
        <v>0</v>
      </c>
      <c r="D843" s="95">
        <v>10095</v>
      </c>
      <c r="E843" s="95" t="s">
        <v>410</v>
      </c>
      <c r="F843" s="91"/>
      <c r="G843" s="91"/>
      <c r="H843" s="91"/>
      <c r="I843" s="91"/>
      <c r="J843" s="91"/>
      <c r="K843" s="91"/>
      <c r="L843" s="91"/>
      <c r="M843" s="91"/>
    </row>
    <row r="844" spans="1:13" ht="16" x14ac:dyDescent="0.2">
      <c r="A844" s="95">
        <f>_xlfn.XLOOKUP(E844,'M A C R O S'!R:R,'M A C R O S'!L:L,0)</f>
        <v>0</v>
      </c>
      <c r="B844" s="161" t="str">
        <f t="shared" si="13"/>
        <v>UH.VM.00027-10095</v>
      </c>
      <c r="C844" s="95">
        <f>SUM(A844:A844)</f>
        <v>0</v>
      </c>
      <c r="D844" s="95">
        <v>10095</v>
      </c>
      <c r="E844" s="95" t="s">
        <v>412</v>
      </c>
      <c r="F844" s="91"/>
      <c r="G844" s="91"/>
      <c r="H844" s="91"/>
      <c r="I844" s="91"/>
      <c r="J844" s="91"/>
      <c r="K844" s="91"/>
      <c r="L844" s="91"/>
      <c r="M844" s="91"/>
    </row>
    <row r="845" spans="1:13" ht="16" x14ac:dyDescent="0.2">
      <c r="A845" s="95">
        <f>_xlfn.XLOOKUP(E845,'M A C R O S'!R:R,'M A C R O S'!L:L,0)</f>
        <v>0</v>
      </c>
      <c r="B845" s="161" t="str">
        <f t="shared" si="13"/>
        <v>UH.VM.00028-10095</v>
      </c>
      <c r="C845" s="95">
        <f>SUM(A845:A845)</f>
        <v>0</v>
      </c>
      <c r="D845" s="95">
        <v>10095</v>
      </c>
      <c r="E845" s="95" t="s">
        <v>414</v>
      </c>
      <c r="F845" s="91"/>
      <c r="G845" s="91"/>
      <c r="H845" s="91"/>
      <c r="I845" s="91"/>
      <c r="J845" s="91"/>
      <c r="K845" s="91"/>
      <c r="L845" s="91"/>
      <c r="M845" s="91"/>
    </row>
    <row r="846" spans="1:13" ht="16" x14ac:dyDescent="0.2">
      <c r="A846" s="95">
        <f>_xlfn.XLOOKUP(E846,'M A C R O S'!R:R,'M A C R O S'!L:L,0)</f>
        <v>0</v>
      </c>
      <c r="B846" s="161" t="str">
        <f t="shared" si="13"/>
        <v>UH.VM.00029-10095</v>
      </c>
      <c r="C846" s="95">
        <f>SUM(A846:A846)</f>
        <v>0</v>
      </c>
      <c r="D846" s="95">
        <v>10095</v>
      </c>
      <c r="E846" s="95" t="s">
        <v>416</v>
      </c>
      <c r="F846" s="91"/>
      <c r="G846" s="91"/>
      <c r="H846" s="91"/>
      <c r="I846" s="91"/>
      <c r="J846" s="91"/>
      <c r="K846" s="91"/>
      <c r="L846" s="91"/>
      <c r="M846" s="91"/>
    </row>
    <row r="847" spans="1:13" ht="16" x14ac:dyDescent="0.2">
      <c r="A847" s="95">
        <f>_xlfn.XLOOKUP(E847,'M A C R O S'!R:R,'M A C R O S'!L:L,0)</f>
        <v>0</v>
      </c>
      <c r="B847" s="161" t="str">
        <f t="shared" si="13"/>
        <v>UH.VM.00030-10095</v>
      </c>
      <c r="C847" s="95">
        <f>SUM(A847:A847)</f>
        <v>0</v>
      </c>
      <c r="D847" s="95">
        <v>10095</v>
      </c>
      <c r="E847" s="95" t="s">
        <v>418</v>
      </c>
      <c r="F847" s="91"/>
      <c r="G847" s="91"/>
      <c r="H847" s="91"/>
      <c r="I847" s="91"/>
      <c r="J847" s="91"/>
      <c r="K847" s="91"/>
      <c r="L847" s="91"/>
      <c r="M847" s="91"/>
    </row>
    <row r="848" spans="1:13" ht="16" x14ac:dyDescent="0.2">
      <c r="A848" s="161">
        <f>_xlfn.XLOOKUP(E848,'M A C R O S'!R:R,'M A C R O S'!N:N,0)</f>
        <v>0</v>
      </c>
      <c r="B848" s="161" t="str">
        <f t="shared" si="13"/>
        <v>UH.VM.00046-10083</v>
      </c>
      <c r="C848" s="161">
        <f>SUM(A848:A848)</f>
        <v>0</v>
      </c>
      <c r="D848" s="161">
        <v>10083</v>
      </c>
      <c r="E848" s="161" t="s">
        <v>259</v>
      </c>
      <c r="F848" s="91" t="e">
        <f>_xlfn.XLOOKUP(#REF!,'F U L L   S E T S  (-10%)'!T:T,'F U L L   S E T S  (-10%)'!O:O,0)</f>
        <v>#REF!</v>
      </c>
      <c r="G848" s="90" t="s">
        <v>95</v>
      </c>
      <c r="H848" s="91">
        <f>_xlfn.XLOOKUP(G848,'F U L L   S E T S  (-10%)'!T:T,'F U L L   S E T S  (-10%)'!O:O,0)+_xlfn.XLOOKUP(G848,'M A C R O S'!R:R,'M A C R O S'!N:N,0)</f>
        <v>0</v>
      </c>
      <c r="I848" s="91"/>
      <c r="J848" s="91"/>
      <c r="K848" s="91"/>
      <c r="L848" s="91"/>
      <c r="M848" s="91"/>
    </row>
    <row r="849" spans="1:13" ht="16" x14ac:dyDescent="0.2">
      <c r="A849" s="95">
        <f>_xlfn.XLOOKUP(E849,'M A C R O S'!R:R,'M A C R O S'!N:N,0)</f>
        <v>0</v>
      </c>
      <c r="B849" s="161" t="str">
        <f t="shared" si="13"/>
        <v>UH.VM.00047-10083</v>
      </c>
      <c r="C849" s="95">
        <f>SUM(A849:A849)</f>
        <v>0</v>
      </c>
      <c r="D849" s="95">
        <v>10083</v>
      </c>
      <c r="E849" s="95" t="s">
        <v>261</v>
      </c>
      <c r="F849" s="91" t="e">
        <f>_xlfn.XLOOKUP(#REF!,'F U L L   S E T S  (-10%)'!T:T,'F U L L   S E T S  (-10%)'!O:O,0)</f>
        <v>#REF!</v>
      </c>
      <c r="G849" s="90" t="s">
        <v>95</v>
      </c>
      <c r="H849" s="91">
        <f>_xlfn.XLOOKUP(G849,'F U L L   S E T S  (-10%)'!T:T,'F U L L   S E T S  (-10%)'!O:O,0)+_xlfn.XLOOKUP(G849,'M A C R O S'!R:R,'M A C R O S'!N:N,0)</f>
        <v>0</v>
      </c>
      <c r="I849" s="91"/>
      <c r="J849" s="91"/>
      <c r="K849" s="91"/>
      <c r="L849" s="91"/>
      <c r="M849" s="91"/>
    </row>
    <row r="850" spans="1:13" ht="16" x14ac:dyDescent="0.2">
      <c r="A850" s="95">
        <f>_xlfn.XLOOKUP(E850,'M A C R O S'!R:R,'M A C R O S'!N:N,0)</f>
        <v>0</v>
      </c>
      <c r="B850" s="161" t="str">
        <f t="shared" si="13"/>
        <v>UH.VM.00048-10083</v>
      </c>
      <c r="C850" s="95">
        <f>SUM(A850:A850)</f>
        <v>0</v>
      </c>
      <c r="D850" s="95">
        <v>10083</v>
      </c>
      <c r="E850" s="95" t="s">
        <v>263</v>
      </c>
      <c r="F850" s="91" t="e">
        <f>_xlfn.XLOOKUP(#REF!,'F U L L   S E T S  (-10%)'!T:T,'F U L L   S E T S  (-10%)'!O:O,0)</f>
        <v>#REF!</v>
      </c>
      <c r="G850" s="90" t="s">
        <v>95</v>
      </c>
      <c r="H850" s="91">
        <f>_xlfn.XLOOKUP(G850,'F U L L   S E T S  (-10%)'!T:T,'F U L L   S E T S  (-10%)'!O:O,0)+_xlfn.XLOOKUP(G850,'M A C R O S'!R:R,'M A C R O S'!N:N,0)</f>
        <v>0</v>
      </c>
      <c r="I850" s="91"/>
      <c r="J850" s="91"/>
      <c r="K850" s="91"/>
      <c r="L850" s="91"/>
      <c r="M850" s="91"/>
    </row>
    <row r="851" spans="1:13" ht="16" x14ac:dyDescent="0.2">
      <c r="A851" s="95">
        <f>_xlfn.XLOOKUP(E851,'M A C R O S'!R:R,'M A C R O S'!N:N,0)</f>
        <v>0</v>
      </c>
      <c r="B851" s="161" t="str">
        <f t="shared" si="13"/>
        <v>UH.VM.00049-10083</v>
      </c>
      <c r="C851" s="95">
        <f>SUM(A851:A851)</f>
        <v>0</v>
      </c>
      <c r="D851" s="95">
        <v>10083</v>
      </c>
      <c r="E851" s="95" t="s">
        <v>265</v>
      </c>
      <c r="F851" s="91" t="e">
        <f>_xlfn.XLOOKUP(#REF!,'F U L L   S E T S  (-10%)'!T:T,'F U L L   S E T S  (-10%)'!O:O,0)</f>
        <v>#REF!</v>
      </c>
      <c r="G851" s="90" t="s">
        <v>95</v>
      </c>
      <c r="H851" s="91">
        <f>_xlfn.XLOOKUP(G851,'F U L L   S E T S  (-10%)'!T:T,'F U L L   S E T S  (-10%)'!O:O,0)+_xlfn.XLOOKUP(G851,'M A C R O S'!R:R,'M A C R O S'!N:N,0)</f>
        <v>0</v>
      </c>
      <c r="I851" s="91"/>
      <c r="J851" s="91"/>
      <c r="K851" s="91"/>
      <c r="L851" s="91"/>
      <c r="M851" s="91"/>
    </row>
    <row r="852" spans="1:13" ht="16" x14ac:dyDescent="0.2">
      <c r="A852" s="95">
        <f>_xlfn.XLOOKUP(E852,'M A C R O S'!R:R,'M A C R O S'!N:N,0)</f>
        <v>0</v>
      </c>
      <c r="B852" s="161" t="str">
        <f t="shared" si="13"/>
        <v>UH.VM.00050-10083</v>
      </c>
      <c r="C852" s="95">
        <f>SUM(A852:A852)</f>
        <v>0</v>
      </c>
      <c r="D852" s="95">
        <v>10083</v>
      </c>
      <c r="E852" s="95" t="s">
        <v>267</v>
      </c>
      <c r="F852" s="91" t="e">
        <f>_xlfn.XLOOKUP(#REF!,'F U L L   S E T S  (-10%)'!T:T,'F U L L   S E T S  (-10%)'!O:O,0)</f>
        <v>#REF!</v>
      </c>
      <c r="G852" s="90" t="s">
        <v>95</v>
      </c>
      <c r="H852" s="91">
        <f>_xlfn.XLOOKUP(G852,'F U L L   S E T S  (-10%)'!T:T,'F U L L   S E T S  (-10%)'!O:O,0)+_xlfn.XLOOKUP(G852,'M A C R O S'!R:R,'M A C R O S'!N:N,0)</f>
        <v>0</v>
      </c>
      <c r="I852" s="91"/>
      <c r="J852" s="91"/>
      <c r="K852" s="91"/>
      <c r="L852" s="91"/>
      <c r="M852" s="91"/>
    </row>
    <row r="853" spans="1:13" ht="16" x14ac:dyDescent="0.2">
      <c r="A853" s="95">
        <f>_xlfn.XLOOKUP(E853,'M A C R O S'!R:R,'M A C R O S'!N:N,0)</f>
        <v>0</v>
      </c>
      <c r="B853" s="161" t="str">
        <f t="shared" si="13"/>
        <v>UH.VM.00051-10083</v>
      </c>
      <c r="C853" s="95">
        <f>SUM(A853:A853)</f>
        <v>0</v>
      </c>
      <c r="D853" s="95">
        <v>10083</v>
      </c>
      <c r="E853" s="95" t="s">
        <v>269</v>
      </c>
      <c r="F853" s="91" t="e">
        <f>_xlfn.XLOOKUP(#REF!,'F U L L   S E T S  (-10%)'!T:T,'F U L L   S E T S  (-10%)'!O:O,0)</f>
        <v>#REF!</v>
      </c>
      <c r="G853" s="90" t="s">
        <v>95</v>
      </c>
      <c r="H853" s="91">
        <f>_xlfn.XLOOKUP(G853,'F U L L   S E T S  (-10%)'!T:T,'F U L L   S E T S  (-10%)'!O:O,0)+_xlfn.XLOOKUP(G853,'M A C R O S'!R:R,'M A C R O S'!N:N,0)</f>
        <v>0</v>
      </c>
      <c r="I853" s="91"/>
      <c r="J853" s="91"/>
      <c r="K853" s="91"/>
      <c r="L853" s="91"/>
      <c r="M853" s="91"/>
    </row>
    <row r="854" spans="1:13" ht="16" x14ac:dyDescent="0.2">
      <c r="A854" s="95">
        <f>_xlfn.XLOOKUP(E854,'M A C R O S'!R:R,'M A C R O S'!N:N,0)</f>
        <v>0</v>
      </c>
      <c r="B854" s="161" t="str">
        <f t="shared" si="13"/>
        <v>UH.VM.00105-10083</v>
      </c>
      <c r="C854" s="95">
        <f>SUM(A854:A854)</f>
        <v>0</v>
      </c>
      <c r="D854" s="95">
        <v>10083</v>
      </c>
      <c r="E854" s="40" t="s">
        <v>271</v>
      </c>
      <c r="F854" s="91" t="e">
        <f>_xlfn.XLOOKUP(#REF!,'F U L L   S E T S  (-10%)'!T:T,'F U L L   S E T S  (-10%)'!O:O,0)</f>
        <v>#REF!</v>
      </c>
      <c r="G854" s="90" t="s">
        <v>95</v>
      </c>
      <c r="H854" s="91">
        <f>_xlfn.XLOOKUP(G854,'F U L L   S E T S  (-10%)'!T:T,'F U L L   S E T S  (-10%)'!O:O,0)+_xlfn.XLOOKUP(G854,'M A C R O S'!R:R,'M A C R O S'!N:N,0)</f>
        <v>0</v>
      </c>
      <c r="I854" s="91"/>
      <c r="J854" s="91"/>
      <c r="K854" s="91"/>
      <c r="L854" s="91"/>
      <c r="M854" s="91"/>
    </row>
    <row r="855" spans="1:13" ht="16" x14ac:dyDescent="0.2">
      <c r="A855" s="95">
        <f>_xlfn.XLOOKUP(E855,'M A C R O S'!R:R,'M A C R O S'!N:N,0)</f>
        <v>0</v>
      </c>
      <c r="B855" s="161" t="str">
        <f t="shared" si="13"/>
        <v>UH.VM.00106-10083</v>
      </c>
      <c r="C855" s="95">
        <f>SUM(A855:A855)</f>
        <v>0</v>
      </c>
      <c r="D855" s="95">
        <v>10083</v>
      </c>
      <c r="E855" s="40" t="s">
        <v>273</v>
      </c>
      <c r="F855" s="91" t="e">
        <f>_xlfn.XLOOKUP(#REF!,'F U L L   S E T S  (-10%)'!T:T,'F U L L   S E T S  (-10%)'!O:O,0)</f>
        <v>#REF!</v>
      </c>
      <c r="G855" s="90" t="s">
        <v>95</v>
      </c>
      <c r="H855" s="91">
        <f>_xlfn.XLOOKUP(G855,'F U L L   S E T S  (-10%)'!T:T,'F U L L   S E T S  (-10%)'!O:O,0)+_xlfn.XLOOKUP(G855,'M A C R O S'!R:R,'M A C R O S'!N:N,0)</f>
        <v>0</v>
      </c>
      <c r="I855" s="91"/>
      <c r="J855" s="91"/>
      <c r="K855" s="91"/>
      <c r="L855" s="91"/>
      <c r="M855" s="91"/>
    </row>
    <row r="856" spans="1:13" ht="16" x14ac:dyDescent="0.2">
      <c r="A856" s="95">
        <f>_xlfn.XLOOKUP(E856,'M A C R O S'!R:R,'M A C R O S'!N:N,0)</f>
        <v>0</v>
      </c>
      <c r="B856" s="161" t="str">
        <f t="shared" si="13"/>
        <v>UH.VM.00107-10083</v>
      </c>
      <c r="C856" s="95">
        <f>SUM(A856:A856)</f>
        <v>0</v>
      </c>
      <c r="D856" s="95">
        <v>10083</v>
      </c>
      <c r="E856" s="40" t="s">
        <v>275</v>
      </c>
      <c r="F856" s="91" t="e">
        <f>_xlfn.XLOOKUP(#REF!,'F U L L   S E T S  (-10%)'!T:T,'F U L L   S E T S  (-10%)'!O:O,0)</f>
        <v>#REF!</v>
      </c>
      <c r="G856" s="90" t="s">
        <v>95</v>
      </c>
      <c r="H856" s="91">
        <f>_xlfn.XLOOKUP(G856,'F U L L   S E T S  (-10%)'!T:T,'F U L L   S E T S  (-10%)'!O:O,0)+_xlfn.XLOOKUP(G856,'M A C R O S'!R:R,'M A C R O S'!N:N,0)</f>
        <v>0</v>
      </c>
      <c r="I856" s="91"/>
      <c r="J856" s="91"/>
      <c r="K856" s="91"/>
      <c r="L856" s="91"/>
      <c r="M856" s="91"/>
    </row>
    <row r="857" spans="1:13" ht="16" x14ac:dyDescent="0.2">
      <c r="A857" s="95">
        <f>_xlfn.XLOOKUP(E857,'M A C R O S'!R:R,'M A C R O S'!N:N,0)</f>
        <v>0</v>
      </c>
      <c r="B857" s="161" t="str">
        <f t="shared" si="13"/>
        <v>UH.VM.00108-10083</v>
      </c>
      <c r="C857" s="95">
        <f>SUM(A857:A857)</f>
        <v>0</v>
      </c>
      <c r="D857" s="95">
        <v>10083</v>
      </c>
      <c r="E857" s="40" t="s">
        <v>277</v>
      </c>
      <c r="F857" s="91" t="e">
        <f>_xlfn.XLOOKUP(#REF!,'F U L L   S E T S  (-10%)'!T:T,'F U L L   S E T S  (-10%)'!O:O,0)</f>
        <v>#REF!</v>
      </c>
      <c r="G857" s="90" t="s">
        <v>95</v>
      </c>
      <c r="H857" s="91">
        <f>_xlfn.XLOOKUP(G857,'F U L L   S E T S  (-10%)'!T:T,'F U L L   S E T S  (-10%)'!O:O,0)+_xlfn.XLOOKUP(G857,'M A C R O S'!R:R,'M A C R O S'!N:N,0)</f>
        <v>0</v>
      </c>
      <c r="I857" s="91"/>
      <c r="J857" s="91"/>
      <c r="K857" s="91"/>
      <c r="L857" s="91"/>
      <c r="M857" s="91"/>
    </row>
    <row r="858" spans="1:13" ht="16" x14ac:dyDescent="0.2">
      <c r="A858" s="95">
        <f>_xlfn.XLOOKUP(E858,'M A C R O S'!R:R,'M A C R O S'!N:N,0)</f>
        <v>0</v>
      </c>
      <c r="B858" s="161" t="str">
        <f t="shared" si="13"/>
        <v>UH.VM.00109-10083</v>
      </c>
      <c r="C858" s="95">
        <f>SUM(A858:A858)</f>
        <v>0</v>
      </c>
      <c r="D858" s="95">
        <v>10083</v>
      </c>
      <c r="E858" s="40" t="s">
        <v>279</v>
      </c>
      <c r="F858" s="91" t="e">
        <f>_xlfn.XLOOKUP(#REF!,'F U L L   S E T S  (-10%)'!T:T,'F U L L   S E T S  (-10%)'!O:O,0)</f>
        <v>#REF!</v>
      </c>
      <c r="G858" s="90" t="s">
        <v>95</v>
      </c>
      <c r="H858" s="91">
        <f>_xlfn.XLOOKUP(G858,'F U L L   S E T S  (-10%)'!T:T,'F U L L   S E T S  (-10%)'!O:O,0)+_xlfn.XLOOKUP(G858,'M A C R O S'!R:R,'M A C R O S'!N:N,0)</f>
        <v>0</v>
      </c>
      <c r="I858" s="91"/>
      <c r="J858" s="91"/>
      <c r="K858" s="91"/>
      <c r="L858" s="91"/>
      <c r="M858" s="91"/>
    </row>
    <row r="859" spans="1:13" ht="16" x14ac:dyDescent="0.2">
      <c r="A859" s="95">
        <f>_xlfn.XLOOKUP(E859,'M A C R O S'!R:R,'M A C R O S'!N:N,0)</f>
        <v>0</v>
      </c>
      <c r="B859" s="161" t="str">
        <f t="shared" si="13"/>
        <v>UH.VM.00110-10083</v>
      </c>
      <c r="C859" s="95">
        <f>SUM(A859:A859)</f>
        <v>0</v>
      </c>
      <c r="D859" s="95">
        <v>10083</v>
      </c>
      <c r="E859" s="40" t="s">
        <v>281</v>
      </c>
      <c r="F859" s="91" t="e">
        <f>_xlfn.XLOOKUP(#REF!,'F U L L   S E T S  (-10%)'!T:T,'F U L L   S E T S  (-10%)'!O:O,0)</f>
        <v>#REF!</v>
      </c>
      <c r="G859" s="90" t="s">
        <v>95</v>
      </c>
      <c r="H859" s="91">
        <f>_xlfn.XLOOKUP(G859,'F U L L   S E T S  (-10%)'!T:T,'F U L L   S E T S  (-10%)'!O:O,0)+_xlfn.XLOOKUP(G859,'M A C R O S'!R:R,'M A C R O S'!N:N,0)</f>
        <v>0</v>
      </c>
      <c r="I859" s="91"/>
      <c r="J859" s="91"/>
      <c r="K859" s="91"/>
      <c r="L859" s="91"/>
      <c r="M859" s="91"/>
    </row>
    <row r="860" spans="1:13" ht="16" x14ac:dyDescent="0.2">
      <c r="A860" s="95">
        <f>_xlfn.XLOOKUP(E860,'M A C R O S'!R:R,'M A C R O S'!N:N,0)</f>
        <v>0</v>
      </c>
      <c r="B860" s="161" t="str">
        <f t="shared" si="13"/>
        <v>UH.VM.00111-10083</v>
      </c>
      <c r="C860" s="95">
        <f>SUM(A860:A860)</f>
        <v>0</v>
      </c>
      <c r="D860" s="95">
        <v>10083</v>
      </c>
      <c r="E860" s="40" t="s">
        <v>283</v>
      </c>
      <c r="F860" s="91" t="e">
        <f>_xlfn.XLOOKUP(#REF!,'F U L L   S E T S  (-10%)'!T:T,'F U L L   S E T S  (-10%)'!O:O,0)</f>
        <v>#REF!</v>
      </c>
      <c r="G860" s="90" t="s">
        <v>95</v>
      </c>
      <c r="H860" s="91">
        <f>_xlfn.XLOOKUP(G860,'F U L L   S E T S  (-10%)'!T:T,'F U L L   S E T S  (-10%)'!O:O,0)+_xlfn.XLOOKUP(G860,'M A C R O S'!R:R,'M A C R O S'!N:N,0)</f>
        <v>0</v>
      </c>
      <c r="I860" s="91"/>
      <c r="J860" s="91"/>
      <c r="K860" s="91"/>
      <c r="L860" s="91"/>
      <c r="M860" s="91"/>
    </row>
    <row r="861" spans="1:13" ht="16" x14ac:dyDescent="0.2">
      <c r="A861" s="95">
        <f>_xlfn.XLOOKUP(E861,'M A C R O S'!R:R,'M A C R O S'!N:N,0)</f>
        <v>0</v>
      </c>
      <c r="B861" s="161" t="str">
        <f t="shared" si="13"/>
        <v>UH.VM.00112-10083</v>
      </c>
      <c r="C861" s="95">
        <f>SUM(A861:A861)</f>
        <v>0</v>
      </c>
      <c r="D861" s="95">
        <v>10083</v>
      </c>
      <c r="E861" s="40" t="s">
        <v>285</v>
      </c>
      <c r="F861" s="91" t="e">
        <f>_xlfn.XLOOKUP(#REF!,'F U L L   S E T S  (-10%)'!T:T,'F U L L   S E T S  (-10%)'!O:O,0)</f>
        <v>#REF!</v>
      </c>
      <c r="G861" s="90" t="s">
        <v>95</v>
      </c>
      <c r="H861" s="91">
        <f>_xlfn.XLOOKUP(G861,'F U L L   S E T S  (-10%)'!T:T,'F U L L   S E T S  (-10%)'!O:O,0)+_xlfn.XLOOKUP(G861,'M A C R O S'!R:R,'M A C R O S'!N:N,0)</f>
        <v>0</v>
      </c>
      <c r="I861" s="91"/>
      <c r="J861" s="91"/>
      <c r="K861" s="91"/>
      <c r="L861" s="91"/>
      <c r="M861" s="91"/>
    </row>
    <row r="862" spans="1:13" ht="16" x14ac:dyDescent="0.2">
      <c r="A862" s="95">
        <f>_xlfn.XLOOKUP(E862,'M A C R O S'!R:R,'M A C R O S'!N:N,0)</f>
        <v>0</v>
      </c>
      <c r="B862" s="161" t="str">
        <f t="shared" si="13"/>
        <v>UH.VM.00113-10083</v>
      </c>
      <c r="C862" s="95">
        <f>SUM(A862:A862)</f>
        <v>0</v>
      </c>
      <c r="D862" s="95">
        <v>10083</v>
      </c>
      <c r="E862" s="40" t="s">
        <v>287</v>
      </c>
      <c r="F862" s="91" t="e">
        <f>_xlfn.XLOOKUP(#REF!,'F U L L   S E T S  (-10%)'!T:T,'F U L L   S E T S  (-10%)'!O:O,0)</f>
        <v>#REF!</v>
      </c>
      <c r="G862" s="90" t="s">
        <v>95</v>
      </c>
      <c r="H862" s="91">
        <f>_xlfn.XLOOKUP(G862,'F U L L   S E T S  (-10%)'!T:T,'F U L L   S E T S  (-10%)'!O:O,0)+_xlfn.XLOOKUP(G862,'M A C R O S'!R:R,'M A C R O S'!N:N,0)</f>
        <v>0</v>
      </c>
      <c r="I862" s="91"/>
      <c r="J862" s="91"/>
      <c r="K862" s="91"/>
      <c r="L862" s="91"/>
      <c r="M862" s="91"/>
    </row>
    <row r="863" spans="1:13" ht="16" x14ac:dyDescent="0.2">
      <c r="A863" s="163">
        <f>_xlfn.XLOOKUP(E863,'M A C R O S'!R:R,'M A C R O S'!N:N,0)</f>
        <v>0</v>
      </c>
      <c r="B863" s="161" t="str">
        <f t="shared" si="13"/>
        <v>UH.VM.00016-10083</v>
      </c>
      <c r="C863" s="163">
        <f>SUM(A863:A863)</f>
        <v>0</v>
      </c>
      <c r="D863" s="163">
        <v>10083</v>
      </c>
      <c r="E863" s="163" t="s">
        <v>340</v>
      </c>
      <c r="F863" s="91"/>
      <c r="G863" s="91"/>
      <c r="H863" s="91"/>
      <c r="I863" s="91"/>
      <c r="J863" s="91"/>
      <c r="K863" s="91"/>
      <c r="L863" s="91"/>
      <c r="M863" s="91"/>
    </row>
    <row r="864" spans="1:13" ht="16" x14ac:dyDescent="0.2">
      <c r="A864" s="95">
        <f>_xlfn.XLOOKUP(E864,'M A C R O S'!R:R,'M A C R O S'!N:N,0)</f>
        <v>0</v>
      </c>
      <c r="B864" s="161" t="str">
        <f t="shared" si="13"/>
        <v>UH.VM.00017-10083</v>
      </c>
      <c r="C864" s="95">
        <f>SUM(A864:A864)</f>
        <v>0</v>
      </c>
      <c r="D864" s="95">
        <v>10083</v>
      </c>
      <c r="E864" s="95" t="s">
        <v>342</v>
      </c>
      <c r="F864" s="91"/>
      <c r="G864" s="91"/>
      <c r="H864" s="91"/>
      <c r="I864" s="91"/>
      <c r="J864" s="91"/>
      <c r="K864" s="91"/>
      <c r="L864" s="91"/>
      <c r="M864" s="91"/>
    </row>
    <row r="865" spans="1:13" ht="16" x14ac:dyDescent="0.2">
      <c r="A865" s="95">
        <f>_xlfn.XLOOKUP(E865,'M A C R O S'!R:R,'M A C R O S'!N:N,0)</f>
        <v>0</v>
      </c>
      <c r="B865" s="161" t="str">
        <f t="shared" si="13"/>
        <v>UH.VM.00018-10083</v>
      </c>
      <c r="C865" s="95">
        <f>SUM(A865:A865)</f>
        <v>0</v>
      </c>
      <c r="D865" s="95">
        <v>10083</v>
      </c>
      <c r="E865" s="95" t="s">
        <v>344</v>
      </c>
      <c r="F865" s="91"/>
      <c r="H865" s="91"/>
      <c r="I865" s="91"/>
      <c r="J865" s="91"/>
      <c r="K865" s="91"/>
      <c r="L865" s="91"/>
      <c r="M865" s="91"/>
    </row>
    <row r="866" spans="1:13" ht="16" x14ac:dyDescent="0.2">
      <c r="A866" s="95">
        <f>_xlfn.XLOOKUP(E866,'M A C R O S'!R:R,'M A C R O S'!N:N,0)</f>
        <v>0</v>
      </c>
      <c r="B866" s="161" t="str">
        <f t="shared" si="13"/>
        <v>UH.VM.00019-10083</v>
      </c>
      <c r="C866" s="95">
        <f>SUM(A866:A866)</f>
        <v>0</v>
      </c>
      <c r="D866" s="95">
        <v>10083</v>
      </c>
      <c r="E866" s="95" t="s">
        <v>346</v>
      </c>
      <c r="F866" s="91"/>
      <c r="G866" s="91"/>
      <c r="H866" s="91"/>
      <c r="I866" s="91"/>
      <c r="J866" s="91"/>
      <c r="K866" s="91"/>
      <c r="L866" s="91"/>
      <c r="M866" s="91"/>
    </row>
    <row r="867" spans="1:13" ht="16" x14ac:dyDescent="0.2">
      <c r="A867" s="95">
        <f>_xlfn.XLOOKUP(E867,'M A C R O S'!R:R,'M A C R O S'!N:N,0)</f>
        <v>0</v>
      </c>
      <c r="B867" s="161" t="str">
        <f t="shared" si="13"/>
        <v>UH.VM.00020-10083</v>
      </c>
      <c r="C867" s="95">
        <f>SUM(A867:A867)</f>
        <v>0</v>
      </c>
      <c r="D867" s="95">
        <v>10083</v>
      </c>
      <c r="E867" s="95" t="s">
        <v>348</v>
      </c>
      <c r="F867" s="91"/>
      <c r="G867" s="91"/>
      <c r="H867" s="91"/>
      <c r="I867" s="91"/>
      <c r="J867" s="91"/>
      <c r="K867" s="91"/>
      <c r="L867" s="91"/>
      <c r="M867" s="91"/>
    </row>
    <row r="868" spans="1:13" ht="16" x14ac:dyDescent="0.2">
      <c r="A868" s="95">
        <f>_xlfn.XLOOKUP(E868,'M A C R O S'!R:R,'M A C R O S'!N:N,0)</f>
        <v>0</v>
      </c>
      <c r="B868" s="161" t="str">
        <f t="shared" si="13"/>
        <v>UH.VM.00114-10083</v>
      </c>
      <c r="C868" s="95">
        <f>SUM(A868:A868)</f>
        <v>0</v>
      </c>
      <c r="D868" s="95">
        <v>10083</v>
      </c>
      <c r="E868" s="141" t="s">
        <v>350</v>
      </c>
      <c r="F868" s="91"/>
      <c r="G868" s="91"/>
      <c r="H868" s="91"/>
      <c r="I868" s="91"/>
      <c r="J868" s="91"/>
      <c r="K868" s="91"/>
      <c r="L868" s="91"/>
      <c r="M868" s="91"/>
    </row>
    <row r="869" spans="1:13" ht="16" x14ac:dyDescent="0.2">
      <c r="A869" s="95">
        <f>_xlfn.XLOOKUP(E869,'M A C R O S'!R:R,'M A C R O S'!N:N,0)</f>
        <v>0</v>
      </c>
      <c r="B869" s="161" t="str">
        <f t="shared" si="13"/>
        <v>UH.VM.00115-10083</v>
      </c>
      <c r="C869" s="95">
        <f>SUM(A869:A869)</f>
        <v>0</v>
      </c>
      <c r="D869" s="95">
        <v>10083</v>
      </c>
      <c r="E869" s="140" t="s">
        <v>352</v>
      </c>
      <c r="F869" s="91"/>
      <c r="G869" s="91"/>
      <c r="H869" s="91"/>
      <c r="I869" s="91"/>
      <c r="J869" s="91"/>
      <c r="K869" s="91"/>
      <c r="L869" s="91"/>
      <c r="M869" s="91"/>
    </row>
    <row r="870" spans="1:13" ht="16" x14ac:dyDescent="0.2">
      <c r="A870" s="95">
        <f>_xlfn.XLOOKUP(E870,'M A C R O S'!R:R,'M A C R O S'!N:N,0)</f>
        <v>0</v>
      </c>
      <c r="B870" s="161" t="str">
        <f t="shared" si="13"/>
        <v>UH.VM.00116-10083</v>
      </c>
      <c r="C870" s="95">
        <f>SUM(A870:A870)</f>
        <v>0</v>
      </c>
      <c r="D870" s="95">
        <v>10083</v>
      </c>
      <c r="E870" s="141" t="s">
        <v>354</v>
      </c>
      <c r="F870" s="91"/>
      <c r="G870" s="91"/>
      <c r="H870" s="91"/>
      <c r="I870" s="91"/>
      <c r="J870" s="91"/>
      <c r="K870" s="91"/>
      <c r="L870" s="91"/>
      <c r="M870" s="91"/>
    </row>
    <row r="871" spans="1:13" ht="16" x14ac:dyDescent="0.2">
      <c r="A871" s="95">
        <f>_xlfn.XLOOKUP(E871,'M A C R O S'!R:R,'M A C R O S'!N:N,0)</f>
        <v>0</v>
      </c>
      <c r="B871" s="161" t="str">
        <f t="shared" si="13"/>
        <v>UH.VM.00117-10083</v>
      </c>
      <c r="C871" s="95">
        <f>SUM(A871:A871)</f>
        <v>0</v>
      </c>
      <c r="D871" s="95">
        <v>10083</v>
      </c>
      <c r="E871" s="140" t="s">
        <v>356</v>
      </c>
      <c r="F871" s="91"/>
      <c r="G871" s="91"/>
      <c r="H871" s="91"/>
      <c r="I871" s="91"/>
      <c r="J871" s="91"/>
      <c r="K871" s="91"/>
      <c r="L871" s="91"/>
      <c r="M871" s="91"/>
    </row>
    <row r="872" spans="1:13" ht="16" x14ac:dyDescent="0.2">
      <c r="A872" s="163">
        <f>_xlfn.XLOOKUP(E872,'M A C R O S'!R:R,'M A C R O S'!N:N,0)</f>
        <v>0</v>
      </c>
      <c r="B872" s="161" t="str">
        <f t="shared" si="13"/>
        <v>UH.VM.00006-10083</v>
      </c>
      <c r="C872" s="163">
        <f>SUM(A872:A872)</f>
        <v>0</v>
      </c>
      <c r="D872" s="163">
        <v>10083</v>
      </c>
      <c r="E872" s="163" t="s">
        <v>390</v>
      </c>
      <c r="F872" s="91"/>
      <c r="G872" s="91"/>
      <c r="H872" s="91"/>
      <c r="I872" s="91"/>
      <c r="J872" s="91"/>
      <c r="K872" s="91"/>
      <c r="L872" s="91"/>
      <c r="M872" s="91"/>
    </row>
    <row r="873" spans="1:13" ht="16" x14ac:dyDescent="0.2">
      <c r="A873" s="95">
        <f>_xlfn.XLOOKUP(E873,'M A C R O S'!R:R,'M A C R O S'!N:N,0)</f>
        <v>0</v>
      </c>
      <c r="B873" s="161" t="str">
        <f t="shared" si="13"/>
        <v>UH.VM.00007-10083</v>
      </c>
      <c r="C873" s="95">
        <f>SUM(A873:A873)</f>
        <v>0</v>
      </c>
      <c r="D873" s="95">
        <v>10083</v>
      </c>
      <c r="E873" s="95" t="s">
        <v>392</v>
      </c>
      <c r="F873" s="91"/>
      <c r="G873" s="91"/>
      <c r="H873" s="91"/>
      <c r="I873" s="91"/>
      <c r="J873" s="91"/>
      <c r="K873" s="91"/>
      <c r="L873" s="91"/>
      <c r="M873" s="91"/>
    </row>
    <row r="874" spans="1:13" ht="16" x14ac:dyDescent="0.2">
      <c r="A874" s="95">
        <f>_xlfn.XLOOKUP(E874,'M A C R O S'!R:R,'M A C R O S'!N:N,0)</f>
        <v>0</v>
      </c>
      <c r="B874" s="161" t="str">
        <f t="shared" si="13"/>
        <v>UH.VM.00008-10083</v>
      </c>
      <c r="C874" s="95">
        <f>SUM(A874:A874)</f>
        <v>0</v>
      </c>
      <c r="D874" s="95">
        <v>10083</v>
      </c>
      <c r="E874" s="95" t="s">
        <v>394</v>
      </c>
      <c r="F874" s="91"/>
      <c r="G874" s="91"/>
      <c r="H874" s="91"/>
      <c r="I874" s="91"/>
      <c r="J874" s="91"/>
      <c r="K874" s="91"/>
      <c r="L874" s="91"/>
      <c r="M874" s="91"/>
    </row>
    <row r="875" spans="1:13" ht="16" x14ac:dyDescent="0.2">
      <c r="A875" s="95">
        <f>_xlfn.XLOOKUP(E875,'M A C R O S'!R:R,'M A C R O S'!N:N,0)</f>
        <v>0</v>
      </c>
      <c r="B875" s="161" t="str">
        <f t="shared" si="13"/>
        <v>UH.VM.00009-10083</v>
      </c>
      <c r="C875" s="95">
        <f>SUM(A875:A875)</f>
        <v>0</v>
      </c>
      <c r="D875" s="95">
        <v>10083</v>
      </c>
      <c r="E875" s="95" t="s">
        <v>396</v>
      </c>
      <c r="F875" s="91"/>
      <c r="G875" s="91"/>
      <c r="H875" s="91"/>
      <c r="I875" s="91"/>
      <c r="J875" s="91"/>
      <c r="K875" s="91"/>
      <c r="L875" s="91"/>
      <c r="M875" s="91"/>
    </row>
    <row r="876" spans="1:13" ht="16" x14ac:dyDescent="0.2">
      <c r="A876" s="95">
        <f>_xlfn.XLOOKUP(E876,'M A C R O S'!R:R,'M A C R O S'!N:N,0)</f>
        <v>0</v>
      </c>
      <c r="B876" s="161" t="str">
        <f t="shared" si="13"/>
        <v>UH.VM.00010-10083</v>
      </c>
      <c r="C876" s="95">
        <f>SUM(A876:A876)</f>
        <v>0</v>
      </c>
      <c r="D876" s="95">
        <v>10083</v>
      </c>
      <c r="E876" s="95" t="s">
        <v>398</v>
      </c>
      <c r="F876" s="91"/>
      <c r="G876" s="91"/>
      <c r="H876" s="91"/>
      <c r="I876" s="91"/>
      <c r="J876" s="91"/>
      <c r="K876" s="91"/>
      <c r="L876" s="91"/>
      <c r="M876" s="91"/>
    </row>
    <row r="877" spans="1:13" ht="16" x14ac:dyDescent="0.2">
      <c r="A877" s="95">
        <f>_xlfn.XLOOKUP(E877,'M A C R O S'!R:R,'M A C R O S'!N:N,0)</f>
        <v>0</v>
      </c>
      <c r="B877" s="161" t="str">
        <f t="shared" si="13"/>
        <v>UH.VM.00021-10083</v>
      </c>
      <c r="C877" s="95">
        <f>SUM(A877:A877)</f>
        <v>0</v>
      </c>
      <c r="D877" s="95">
        <v>10083</v>
      </c>
      <c r="E877" s="95" t="s">
        <v>400</v>
      </c>
      <c r="F877" s="91"/>
      <c r="G877" s="91"/>
      <c r="H877" s="91"/>
      <c r="I877" s="91"/>
      <c r="J877" s="91"/>
      <c r="K877" s="91"/>
      <c r="L877" s="91"/>
      <c r="M877" s="91"/>
    </row>
    <row r="878" spans="1:13" ht="16" x14ac:dyDescent="0.2">
      <c r="A878" s="95">
        <f>_xlfn.XLOOKUP(E878,'M A C R O S'!R:R,'M A C R O S'!N:N,0)</f>
        <v>0</v>
      </c>
      <c r="B878" s="161" t="str">
        <f t="shared" si="13"/>
        <v>UH.VM.00022-10083</v>
      </c>
      <c r="C878" s="95">
        <f>SUM(A878:A878)</f>
        <v>0</v>
      </c>
      <c r="D878" s="95">
        <v>10083</v>
      </c>
      <c r="E878" s="95" t="s">
        <v>402</v>
      </c>
      <c r="F878" s="91"/>
      <c r="G878" s="91"/>
      <c r="H878" s="91"/>
      <c r="I878" s="91"/>
      <c r="J878" s="91"/>
      <c r="K878" s="91"/>
      <c r="L878" s="91"/>
      <c r="M878" s="91"/>
    </row>
    <row r="879" spans="1:13" ht="16" x14ac:dyDescent="0.2">
      <c r="A879" s="95">
        <f>_xlfn.XLOOKUP(E879,'M A C R O S'!R:R,'M A C R O S'!N:N,0)</f>
        <v>0</v>
      </c>
      <c r="B879" s="161" t="str">
        <f t="shared" si="13"/>
        <v>UH.VM.00023-10083</v>
      </c>
      <c r="C879" s="95">
        <f>SUM(A879:A879)</f>
        <v>0</v>
      </c>
      <c r="D879" s="95">
        <v>10083</v>
      </c>
      <c r="E879" s="95" t="s">
        <v>404</v>
      </c>
      <c r="F879" s="91"/>
      <c r="G879" s="91"/>
      <c r="H879" s="91"/>
      <c r="I879" s="91"/>
      <c r="J879" s="91"/>
      <c r="K879" s="91"/>
      <c r="L879" s="91"/>
      <c r="M879" s="91"/>
    </row>
    <row r="880" spans="1:13" ht="16" x14ac:dyDescent="0.2">
      <c r="A880" s="95">
        <f>_xlfn.XLOOKUP(E880,'M A C R O S'!R:R,'M A C R O S'!N:N,0)</f>
        <v>0</v>
      </c>
      <c r="B880" s="161" t="str">
        <f t="shared" si="13"/>
        <v>UH.VM.00024-10083</v>
      </c>
      <c r="C880" s="95">
        <f>SUM(A880:A880)</f>
        <v>0</v>
      </c>
      <c r="D880" s="95">
        <v>10083</v>
      </c>
      <c r="E880" s="95" t="s">
        <v>406</v>
      </c>
      <c r="F880" s="91"/>
      <c r="G880" s="91"/>
      <c r="H880" s="91"/>
      <c r="I880" s="91"/>
      <c r="J880" s="91"/>
      <c r="K880" s="91"/>
      <c r="L880" s="91"/>
      <c r="M880" s="91"/>
    </row>
    <row r="881" spans="1:13" ht="16" x14ac:dyDescent="0.2">
      <c r="A881" s="95">
        <f>_xlfn.XLOOKUP(E881,'M A C R O S'!R:R,'M A C R O S'!N:N,0)</f>
        <v>0</v>
      </c>
      <c r="B881" s="161" t="str">
        <f t="shared" si="13"/>
        <v>UH.VM.00025-10083</v>
      </c>
      <c r="C881" s="95">
        <f>SUM(A881:A881)</f>
        <v>0</v>
      </c>
      <c r="D881" s="95">
        <v>10083</v>
      </c>
      <c r="E881" s="95" t="s">
        <v>408</v>
      </c>
      <c r="F881" s="91"/>
      <c r="G881" s="91"/>
      <c r="H881" s="91"/>
      <c r="I881" s="91"/>
      <c r="J881" s="91"/>
      <c r="K881" s="91"/>
      <c r="L881" s="91"/>
      <c r="M881" s="91"/>
    </row>
    <row r="882" spans="1:13" ht="16" x14ac:dyDescent="0.2">
      <c r="A882" s="95">
        <f>_xlfn.XLOOKUP(E882,'M A C R O S'!R:R,'M A C R O S'!N:N,0)</f>
        <v>0</v>
      </c>
      <c r="B882" s="161" t="str">
        <f t="shared" si="13"/>
        <v>UH.VM.00026-10083</v>
      </c>
      <c r="C882" s="95">
        <f>SUM(A882:A882)</f>
        <v>0</v>
      </c>
      <c r="D882" s="95">
        <v>10083</v>
      </c>
      <c r="E882" s="95" t="s">
        <v>410</v>
      </c>
      <c r="F882" s="91"/>
      <c r="G882" s="91"/>
      <c r="H882" s="91"/>
      <c r="I882" s="91"/>
      <c r="J882" s="91"/>
      <c r="K882" s="91"/>
      <c r="L882" s="91"/>
      <c r="M882" s="91"/>
    </row>
    <row r="883" spans="1:13" ht="16" x14ac:dyDescent="0.2">
      <c r="A883" s="95">
        <f>_xlfn.XLOOKUP(E883,'M A C R O S'!R:R,'M A C R O S'!N:N,0)</f>
        <v>0</v>
      </c>
      <c r="B883" s="161" t="str">
        <f t="shared" si="13"/>
        <v>UH.VM.00027-10083</v>
      </c>
      <c r="C883" s="95">
        <f>SUM(A883:A883)</f>
        <v>0</v>
      </c>
      <c r="D883" s="95">
        <v>10083</v>
      </c>
      <c r="E883" s="95" t="s">
        <v>412</v>
      </c>
      <c r="F883" s="91"/>
      <c r="G883" s="91"/>
      <c r="H883" s="91"/>
      <c r="I883" s="91"/>
      <c r="J883" s="91"/>
      <c r="K883" s="91"/>
      <c r="L883" s="91"/>
      <c r="M883" s="91"/>
    </row>
    <row r="884" spans="1:13" ht="16" x14ac:dyDescent="0.2">
      <c r="A884" s="95">
        <f>_xlfn.XLOOKUP(E884,'M A C R O S'!R:R,'M A C R O S'!N:N,0)</f>
        <v>0</v>
      </c>
      <c r="B884" s="161" t="str">
        <f t="shared" si="13"/>
        <v>UH.VM.00028-10083</v>
      </c>
      <c r="C884" s="95">
        <f>SUM(A884:A884)</f>
        <v>0</v>
      </c>
      <c r="D884" s="95">
        <v>10083</v>
      </c>
      <c r="E884" s="95" t="s">
        <v>414</v>
      </c>
      <c r="F884" s="91"/>
      <c r="G884" s="91"/>
      <c r="H884" s="91"/>
      <c r="I884" s="91"/>
      <c r="J884" s="91"/>
      <c r="K884" s="91"/>
      <c r="L884" s="91"/>
      <c r="M884" s="91"/>
    </row>
    <row r="885" spans="1:13" ht="16" x14ac:dyDescent="0.2">
      <c r="A885" s="95">
        <f>_xlfn.XLOOKUP(E885,'M A C R O S'!R:R,'M A C R O S'!N:N,0)</f>
        <v>0</v>
      </c>
      <c r="B885" s="161" t="str">
        <f t="shared" si="13"/>
        <v>UH.VM.00029-10083</v>
      </c>
      <c r="C885" s="95">
        <f>SUM(A885:A885)</f>
        <v>0</v>
      </c>
      <c r="D885" s="95">
        <v>10083</v>
      </c>
      <c r="E885" s="95" t="s">
        <v>416</v>
      </c>
      <c r="F885" s="91"/>
      <c r="G885" s="91"/>
      <c r="H885" s="91"/>
      <c r="I885" s="91"/>
      <c r="J885" s="91"/>
      <c r="K885" s="91"/>
      <c r="L885" s="91"/>
      <c r="M885" s="91"/>
    </row>
    <row r="886" spans="1:13" ht="16" x14ac:dyDescent="0.2">
      <c r="A886" s="95">
        <f>_xlfn.XLOOKUP(E886,'M A C R O S'!R:R,'M A C R O S'!N:N,0)</f>
        <v>0</v>
      </c>
      <c r="B886" s="161" t="str">
        <f t="shared" si="13"/>
        <v>UH.VM.00030-10083</v>
      </c>
      <c r="C886" s="95">
        <f>SUM(A886:A886)</f>
        <v>0</v>
      </c>
      <c r="D886" s="95">
        <v>10083</v>
      </c>
      <c r="E886" s="95" t="s">
        <v>418</v>
      </c>
      <c r="F886" s="91"/>
      <c r="G886" s="91"/>
      <c r="H886" s="91"/>
      <c r="I886" s="91"/>
      <c r="J886" s="91"/>
      <c r="K886" s="91"/>
      <c r="L886" s="91"/>
      <c r="M886" s="91"/>
    </row>
    <row r="887" spans="1:13" ht="16" x14ac:dyDescent="0.2">
      <c r="A887" s="161">
        <f>_xlfn.XLOOKUP(E887,'M A C R O S'!R:R,'M A C R O S'!O:O,0)</f>
        <v>0</v>
      </c>
      <c r="B887" s="161" t="str">
        <f t="shared" si="13"/>
        <v>UH.VM.00046-10082</v>
      </c>
      <c r="C887" s="161">
        <f>SUM(A887:A887)</f>
        <v>0</v>
      </c>
      <c r="D887" s="161">
        <v>10082</v>
      </c>
      <c r="E887" s="161" t="s">
        <v>259</v>
      </c>
      <c r="F887" s="91" t="e">
        <f>_xlfn.XLOOKUP(#REF!,'F U L L   S E T S  (-10%)'!T:T,'F U L L   S E T S  (-10%)'!P:P,0)</f>
        <v>#REF!</v>
      </c>
      <c r="G887" s="90" t="s">
        <v>95</v>
      </c>
      <c r="H887" s="91">
        <f>_xlfn.XLOOKUP(G887,'F U L L   S E T S  (-10%)'!T:T,'F U L L   S E T S  (-10%)'!P:P,0)+_xlfn.XLOOKUP(G887,'M A C R O S'!R:R,'M A C R O S'!O:O,0)</f>
        <v>0</v>
      </c>
      <c r="I887" s="91"/>
      <c r="J887" s="91"/>
      <c r="K887" s="91"/>
      <c r="L887" s="91"/>
      <c r="M887" s="91"/>
    </row>
    <row r="888" spans="1:13" ht="16" x14ac:dyDescent="0.2">
      <c r="A888" s="95">
        <f>_xlfn.XLOOKUP(E888,'M A C R O S'!R:R,'M A C R O S'!O:O,0)</f>
        <v>0</v>
      </c>
      <c r="B888" s="161" t="str">
        <f t="shared" si="13"/>
        <v>UH.VM.00047-10082</v>
      </c>
      <c r="C888" s="95">
        <f>SUM(A888:A888)</f>
        <v>0</v>
      </c>
      <c r="D888" s="95">
        <v>10082</v>
      </c>
      <c r="E888" s="95" t="s">
        <v>261</v>
      </c>
      <c r="F888" s="91" t="e">
        <f>_xlfn.XLOOKUP(#REF!,'F U L L   S E T S  (-10%)'!T:T,'F U L L   S E T S  (-10%)'!P:P,0)</f>
        <v>#REF!</v>
      </c>
      <c r="G888" s="90" t="s">
        <v>95</v>
      </c>
      <c r="H888" s="91">
        <f>_xlfn.XLOOKUP(G888,'F U L L   S E T S  (-10%)'!T:T,'F U L L   S E T S  (-10%)'!P:P,0)+_xlfn.XLOOKUP(G888,'M A C R O S'!R:R,'M A C R O S'!O:O,0)</f>
        <v>0</v>
      </c>
      <c r="I888" s="91"/>
      <c r="J888" s="91"/>
      <c r="K888" s="91"/>
      <c r="L888" s="91"/>
      <c r="M888" s="91"/>
    </row>
    <row r="889" spans="1:13" ht="16" x14ac:dyDescent="0.2">
      <c r="A889" s="95">
        <f>_xlfn.XLOOKUP(E889,'M A C R O S'!R:R,'M A C R O S'!O:O,0)</f>
        <v>0</v>
      </c>
      <c r="B889" s="161" t="str">
        <f t="shared" si="13"/>
        <v>UH.VM.00048-10082</v>
      </c>
      <c r="C889" s="95">
        <f>SUM(A889:A889)</f>
        <v>0</v>
      </c>
      <c r="D889" s="95">
        <v>10082</v>
      </c>
      <c r="E889" s="95" t="s">
        <v>263</v>
      </c>
      <c r="F889" s="91" t="e">
        <f>_xlfn.XLOOKUP(#REF!,'F U L L   S E T S  (-10%)'!T:T,'F U L L   S E T S  (-10%)'!P:P,0)</f>
        <v>#REF!</v>
      </c>
      <c r="G889" s="90" t="s">
        <v>95</v>
      </c>
      <c r="H889" s="91">
        <f>_xlfn.XLOOKUP(G889,'F U L L   S E T S  (-10%)'!T:T,'F U L L   S E T S  (-10%)'!P:P,0)+_xlfn.XLOOKUP(G889,'M A C R O S'!R:R,'M A C R O S'!O:O,0)</f>
        <v>0</v>
      </c>
      <c r="I889" s="91"/>
      <c r="J889" s="91"/>
      <c r="K889" s="91"/>
      <c r="L889" s="91"/>
      <c r="M889" s="91"/>
    </row>
    <row r="890" spans="1:13" ht="16" x14ac:dyDescent="0.2">
      <c r="A890" s="95">
        <f>_xlfn.XLOOKUP(E890,'M A C R O S'!R:R,'M A C R O S'!O:O,0)</f>
        <v>0</v>
      </c>
      <c r="B890" s="161" t="str">
        <f t="shared" si="13"/>
        <v>UH.VM.00049-10082</v>
      </c>
      <c r="C890" s="95">
        <f>SUM(A890:A890)</f>
        <v>0</v>
      </c>
      <c r="D890" s="95">
        <v>10082</v>
      </c>
      <c r="E890" s="95" t="s">
        <v>265</v>
      </c>
      <c r="F890" s="91" t="e">
        <f>_xlfn.XLOOKUP(#REF!,'F U L L   S E T S  (-10%)'!T:T,'F U L L   S E T S  (-10%)'!P:P,0)</f>
        <v>#REF!</v>
      </c>
      <c r="G890" s="90" t="s">
        <v>95</v>
      </c>
      <c r="H890" s="91">
        <f>_xlfn.XLOOKUP(G890,'F U L L   S E T S  (-10%)'!T:T,'F U L L   S E T S  (-10%)'!P:P,0)+_xlfn.XLOOKUP(G890,'M A C R O S'!R:R,'M A C R O S'!O:O,0)</f>
        <v>0</v>
      </c>
      <c r="I890" s="91"/>
      <c r="J890" s="91"/>
      <c r="K890" s="91"/>
      <c r="L890" s="91"/>
      <c r="M890" s="91"/>
    </row>
    <row r="891" spans="1:13" ht="16" x14ac:dyDescent="0.2">
      <c r="A891" s="95">
        <f>_xlfn.XLOOKUP(E891,'M A C R O S'!R:R,'M A C R O S'!O:O,0)</f>
        <v>0</v>
      </c>
      <c r="B891" s="161" t="str">
        <f t="shared" si="13"/>
        <v>UH.VM.00050-10082</v>
      </c>
      <c r="C891" s="95">
        <f>SUM(A891:A891)</f>
        <v>0</v>
      </c>
      <c r="D891" s="95">
        <v>10082</v>
      </c>
      <c r="E891" s="95" t="s">
        <v>267</v>
      </c>
      <c r="F891" s="91" t="e">
        <f>_xlfn.XLOOKUP(#REF!,'F U L L   S E T S  (-10%)'!T:T,'F U L L   S E T S  (-10%)'!P:P,0)</f>
        <v>#REF!</v>
      </c>
      <c r="G891" s="90" t="s">
        <v>95</v>
      </c>
      <c r="H891" s="91">
        <f>_xlfn.XLOOKUP(G891,'F U L L   S E T S  (-10%)'!T:T,'F U L L   S E T S  (-10%)'!P:P,0)+_xlfn.XLOOKUP(G891,'M A C R O S'!R:R,'M A C R O S'!O:O,0)</f>
        <v>0</v>
      </c>
      <c r="I891" s="91"/>
      <c r="J891" s="91"/>
      <c r="K891" s="91"/>
      <c r="L891" s="91"/>
      <c r="M891" s="91"/>
    </row>
    <row r="892" spans="1:13" ht="16" x14ac:dyDescent="0.2">
      <c r="A892" s="95">
        <f>_xlfn.XLOOKUP(E892,'M A C R O S'!R:R,'M A C R O S'!O:O,0)</f>
        <v>0</v>
      </c>
      <c r="B892" s="161" t="str">
        <f t="shared" si="13"/>
        <v>UH.VM.00051-10082</v>
      </c>
      <c r="C892" s="95">
        <f>SUM(A892:A892)</f>
        <v>0</v>
      </c>
      <c r="D892" s="95">
        <v>10082</v>
      </c>
      <c r="E892" s="95" t="s">
        <v>269</v>
      </c>
      <c r="F892" s="91" t="e">
        <f>_xlfn.XLOOKUP(#REF!,'F U L L   S E T S  (-10%)'!T:T,'F U L L   S E T S  (-10%)'!P:P,0)</f>
        <v>#REF!</v>
      </c>
      <c r="G892" s="90" t="s">
        <v>95</v>
      </c>
      <c r="H892" s="91">
        <f>_xlfn.XLOOKUP(G892,'F U L L   S E T S  (-10%)'!T:T,'F U L L   S E T S  (-10%)'!P:P,0)+_xlfn.XLOOKUP(G892,'M A C R O S'!R:R,'M A C R O S'!O:O,0)</f>
        <v>0</v>
      </c>
      <c r="I892" s="91"/>
      <c r="J892" s="91"/>
      <c r="K892" s="91"/>
      <c r="L892" s="91"/>
      <c r="M892" s="91"/>
    </row>
    <row r="893" spans="1:13" ht="16" x14ac:dyDescent="0.2">
      <c r="A893" s="95">
        <f>_xlfn.XLOOKUP(E893,'M A C R O S'!R:R,'M A C R O S'!O:O,0)</f>
        <v>0</v>
      </c>
      <c r="B893" s="161" t="str">
        <f t="shared" si="13"/>
        <v>UH.VM.00105-10082</v>
      </c>
      <c r="C893" s="95">
        <f>SUM(A893:A893)</f>
        <v>0</v>
      </c>
      <c r="D893" s="95">
        <v>10082</v>
      </c>
      <c r="E893" s="40" t="s">
        <v>271</v>
      </c>
      <c r="F893" s="91" t="e">
        <f>_xlfn.XLOOKUP(#REF!,'F U L L   S E T S  (-10%)'!T:T,'F U L L   S E T S  (-10%)'!P:P,0)</f>
        <v>#REF!</v>
      </c>
      <c r="G893" s="90" t="s">
        <v>95</v>
      </c>
      <c r="H893" s="91">
        <f>_xlfn.XLOOKUP(G893,'F U L L   S E T S  (-10%)'!T:T,'F U L L   S E T S  (-10%)'!P:P,0)+_xlfn.XLOOKUP(G893,'M A C R O S'!R:R,'M A C R O S'!O:O,0)</f>
        <v>0</v>
      </c>
      <c r="I893" s="91"/>
      <c r="J893" s="91"/>
      <c r="K893" s="91"/>
      <c r="L893" s="91"/>
      <c r="M893" s="91"/>
    </row>
    <row r="894" spans="1:13" ht="16" x14ac:dyDescent="0.2">
      <c r="A894" s="95">
        <f>_xlfn.XLOOKUP(E894,'M A C R O S'!R:R,'M A C R O S'!O:O,0)</f>
        <v>0</v>
      </c>
      <c r="B894" s="161" t="str">
        <f t="shared" si="13"/>
        <v>UH.VM.00106-10082</v>
      </c>
      <c r="C894" s="95">
        <f>SUM(A894:A894)</f>
        <v>0</v>
      </c>
      <c r="D894" s="95">
        <v>10082</v>
      </c>
      <c r="E894" s="40" t="s">
        <v>273</v>
      </c>
      <c r="F894" s="91" t="e">
        <f>_xlfn.XLOOKUP(#REF!,'F U L L   S E T S  (-10%)'!T:T,'F U L L   S E T S  (-10%)'!P:P,0)</f>
        <v>#REF!</v>
      </c>
      <c r="G894" s="90" t="s">
        <v>95</v>
      </c>
      <c r="H894" s="91">
        <f>_xlfn.XLOOKUP(G894,'F U L L   S E T S  (-10%)'!T:T,'F U L L   S E T S  (-10%)'!P:P,0)+_xlfn.XLOOKUP(G894,'M A C R O S'!R:R,'M A C R O S'!O:O,0)</f>
        <v>0</v>
      </c>
      <c r="I894" s="91"/>
      <c r="J894" s="91"/>
      <c r="K894" s="91"/>
      <c r="L894" s="91"/>
      <c r="M894" s="91"/>
    </row>
    <row r="895" spans="1:13" ht="16" x14ac:dyDescent="0.2">
      <c r="A895" s="95">
        <f>_xlfn.XLOOKUP(E895,'M A C R O S'!R:R,'M A C R O S'!O:O,0)</f>
        <v>0</v>
      </c>
      <c r="B895" s="161" t="str">
        <f t="shared" si="13"/>
        <v>UH.VM.00107-10082</v>
      </c>
      <c r="C895" s="95">
        <f>SUM(A895:A895)</f>
        <v>0</v>
      </c>
      <c r="D895" s="95">
        <v>10082</v>
      </c>
      <c r="E895" s="40" t="s">
        <v>275</v>
      </c>
      <c r="F895" s="91" t="e">
        <f>_xlfn.XLOOKUP(#REF!,'F U L L   S E T S  (-10%)'!T:T,'F U L L   S E T S  (-10%)'!P:P,0)</f>
        <v>#REF!</v>
      </c>
      <c r="G895" s="90" t="s">
        <v>95</v>
      </c>
      <c r="H895" s="91">
        <f>_xlfn.XLOOKUP(G895,'F U L L   S E T S  (-10%)'!T:T,'F U L L   S E T S  (-10%)'!P:P,0)+_xlfn.XLOOKUP(G895,'M A C R O S'!R:R,'M A C R O S'!O:O,0)</f>
        <v>0</v>
      </c>
      <c r="I895" s="91"/>
      <c r="J895" s="91"/>
      <c r="K895" s="91"/>
      <c r="L895" s="91"/>
      <c r="M895" s="91"/>
    </row>
    <row r="896" spans="1:13" ht="16" x14ac:dyDescent="0.2">
      <c r="A896" s="95">
        <f>_xlfn.XLOOKUP(E896,'M A C R O S'!R:R,'M A C R O S'!O:O,0)</f>
        <v>0</v>
      </c>
      <c r="B896" s="161" t="str">
        <f t="shared" si="13"/>
        <v>UH.VM.00108-10082</v>
      </c>
      <c r="C896" s="95">
        <f>SUM(A896:A896)</f>
        <v>0</v>
      </c>
      <c r="D896" s="95">
        <v>10082</v>
      </c>
      <c r="E896" s="40" t="s">
        <v>277</v>
      </c>
      <c r="F896" s="91" t="e">
        <f>_xlfn.XLOOKUP(#REF!,'F U L L   S E T S  (-10%)'!T:T,'F U L L   S E T S  (-10%)'!P:P,0)</f>
        <v>#REF!</v>
      </c>
      <c r="G896" s="90" t="s">
        <v>95</v>
      </c>
      <c r="H896" s="91">
        <f>_xlfn.XLOOKUP(G896,'F U L L   S E T S  (-10%)'!T:T,'F U L L   S E T S  (-10%)'!P:P,0)+_xlfn.XLOOKUP(G896,'M A C R O S'!R:R,'M A C R O S'!O:O,0)</f>
        <v>0</v>
      </c>
      <c r="I896" s="91"/>
      <c r="J896" s="91"/>
      <c r="K896" s="91"/>
      <c r="L896" s="91"/>
      <c r="M896" s="91"/>
    </row>
    <row r="897" spans="1:13" ht="16" x14ac:dyDescent="0.2">
      <c r="A897" s="95">
        <f>_xlfn.XLOOKUP(E897,'M A C R O S'!R:R,'M A C R O S'!O:O,0)</f>
        <v>0</v>
      </c>
      <c r="B897" s="161" t="str">
        <f t="shared" si="13"/>
        <v>UH.VM.00109-10082</v>
      </c>
      <c r="C897" s="95">
        <f>SUM(A897:A897)</f>
        <v>0</v>
      </c>
      <c r="D897" s="95">
        <v>10082</v>
      </c>
      <c r="E897" s="40" t="s">
        <v>279</v>
      </c>
      <c r="F897" s="91" t="e">
        <f>_xlfn.XLOOKUP(#REF!,'F U L L   S E T S  (-10%)'!T:T,'F U L L   S E T S  (-10%)'!P:P,0)</f>
        <v>#REF!</v>
      </c>
      <c r="G897" s="90" t="s">
        <v>95</v>
      </c>
      <c r="H897" s="91">
        <f>_xlfn.XLOOKUP(G897,'F U L L   S E T S  (-10%)'!T:T,'F U L L   S E T S  (-10%)'!P:P,0)+_xlfn.XLOOKUP(G897,'M A C R O S'!R:R,'M A C R O S'!O:O,0)</f>
        <v>0</v>
      </c>
      <c r="I897" s="91"/>
      <c r="J897" s="91"/>
      <c r="K897" s="91"/>
      <c r="L897" s="91"/>
      <c r="M897" s="91"/>
    </row>
    <row r="898" spans="1:13" ht="16" x14ac:dyDescent="0.2">
      <c r="A898" s="95">
        <f>_xlfn.XLOOKUP(E898,'M A C R O S'!R:R,'M A C R O S'!O:O,0)</f>
        <v>0</v>
      </c>
      <c r="B898" s="161" t="str">
        <f t="shared" si="13"/>
        <v>UH.VM.00110-10082</v>
      </c>
      <c r="C898" s="95">
        <f>SUM(A898:A898)</f>
        <v>0</v>
      </c>
      <c r="D898" s="95">
        <v>10082</v>
      </c>
      <c r="E898" s="40" t="s">
        <v>281</v>
      </c>
      <c r="F898" s="91" t="e">
        <f>_xlfn.XLOOKUP(#REF!,'F U L L   S E T S  (-10%)'!T:T,'F U L L   S E T S  (-10%)'!P:P,0)</f>
        <v>#REF!</v>
      </c>
      <c r="G898" s="90" t="s">
        <v>95</v>
      </c>
      <c r="H898" s="91">
        <f>_xlfn.XLOOKUP(G898,'F U L L   S E T S  (-10%)'!T:T,'F U L L   S E T S  (-10%)'!P:P,0)+_xlfn.XLOOKUP(G898,'M A C R O S'!R:R,'M A C R O S'!O:O,0)</f>
        <v>0</v>
      </c>
      <c r="I898" s="91"/>
      <c r="J898" s="91"/>
      <c r="K898" s="91"/>
      <c r="L898" s="91"/>
      <c r="M898" s="91"/>
    </row>
    <row r="899" spans="1:13" ht="16" x14ac:dyDescent="0.2">
      <c r="A899" s="95">
        <f>_xlfn.XLOOKUP(E899,'M A C R O S'!R:R,'M A C R O S'!O:O,0)</f>
        <v>0</v>
      </c>
      <c r="B899" s="161" t="str">
        <f t="shared" ref="B899:B962" si="14">E899&amp;"-"&amp;D899</f>
        <v>UH.VM.00111-10082</v>
      </c>
      <c r="C899" s="95">
        <f>SUM(A899:A899)</f>
        <v>0</v>
      </c>
      <c r="D899" s="95">
        <v>10082</v>
      </c>
      <c r="E899" s="40" t="s">
        <v>283</v>
      </c>
      <c r="F899" s="91" t="e">
        <f>_xlfn.XLOOKUP(#REF!,'F U L L   S E T S  (-10%)'!T:T,'F U L L   S E T S  (-10%)'!P:P,0)</f>
        <v>#REF!</v>
      </c>
      <c r="G899" s="90" t="s">
        <v>95</v>
      </c>
      <c r="H899" s="91">
        <f>_xlfn.XLOOKUP(G899,'F U L L   S E T S  (-10%)'!T:T,'F U L L   S E T S  (-10%)'!P:P,0)+_xlfn.XLOOKUP(G899,'M A C R O S'!R:R,'M A C R O S'!O:O,0)</f>
        <v>0</v>
      </c>
      <c r="I899" s="91"/>
      <c r="J899" s="91"/>
      <c r="K899" s="91"/>
      <c r="L899" s="91"/>
      <c r="M899" s="91"/>
    </row>
    <row r="900" spans="1:13" ht="16" x14ac:dyDescent="0.2">
      <c r="A900" s="95">
        <f>_xlfn.XLOOKUP(E900,'M A C R O S'!R:R,'M A C R O S'!O:O,0)</f>
        <v>0</v>
      </c>
      <c r="B900" s="161" t="str">
        <f t="shared" si="14"/>
        <v>UH.VM.00112-10082</v>
      </c>
      <c r="C900" s="95">
        <f>SUM(A900:A900)</f>
        <v>0</v>
      </c>
      <c r="D900" s="95">
        <v>10082</v>
      </c>
      <c r="E900" s="40" t="s">
        <v>285</v>
      </c>
      <c r="F900" s="91" t="e">
        <f>_xlfn.XLOOKUP(#REF!,'F U L L   S E T S  (-10%)'!T:T,'F U L L   S E T S  (-10%)'!P:P,0)</f>
        <v>#REF!</v>
      </c>
      <c r="G900" s="90" t="s">
        <v>95</v>
      </c>
      <c r="H900" s="91">
        <f>_xlfn.XLOOKUP(G900,'F U L L   S E T S  (-10%)'!T:T,'F U L L   S E T S  (-10%)'!P:P,0)+_xlfn.XLOOKUP(G900,'M A C R O S'!R:R,'M A C R O S'!O:O,0)</f>
        <v>0</v>
      </c>
      <c r="I900" s="91"/>
      <c r="J900" s="91"/>
      <c r="K900" s="91"/>
      <c r="L900" s="91"/>
      <c r="M900" s="91"/>
    </row>
    <row r="901" spans="1:13" ht="16" x14ac:dyDescent="0.2">
      <c r="A901" s="95">
        <f>_xlfn.XLOOKUP(E901,'M A C R O S'!R:R,'M A C R O S'!O:O,0)</f>
        <v>0</v>
      </c>
      <c r="B901" s="161" t="str">
        <f t="shared" si="14"/>
        <v>UH.VM.00113-10082</v>
      </c>
      <c r="C901" s="95">
        <f>SUM(A901:A901)</f>
        <v>0</v>
      </c>
      <c r="D901" s="95">
        <v>10082</v>
      </c>
      <c r="E901" s="40" t="s">
        <v>287</v>
      </c>
      <c r="F901" s="91" t="e">
        <f>_xlfn.XLOOKUP(#REF!,'F U L L   S E T S  (-10%)'!T:T,'F U L L   S E T S  (-10%)'!P:P,0)</f>
        <v>#REF!</v>
      </c>
      <c r="G901" s="90" t="s">
        <v>95</v>
      </c>
      <c r="H901" s="91">
        <f>_xlfn.XLOOKUP(G901,'F U L L   S E T S  (-10%)'!T:T,'F U L L   S E T S  (-10%)'!P:P,0)+_xlfn.XLOOKUP(G901,'M A C R O S'!R:R,'M A C R O S'!O:O,0)</f>
        <v>0</v>
      </c>
      <c r="I901" s="91"/>
      <c r="J901" s="91"/>
      <c r="K901" s="91"/>
      <c r="L901" s="91"/>
      <c r="M901" s="91"/>
    </row>
    <row r="902" spans="1:13" ht="16" x14ac:dyDescent="0.2">
      <c r="A902" s="163">
        <f>_xlfn.XLOOKUP(E902,'M A C R O S'!R:R,'M A C R O S'!O:O,0)</f>
        <v>0</v>
      </c>
      <c r="B902" s="161" t="str">
        <f t="shared" si="14"/>
        <v>UH.VM.00016-10082</v>
      </c>
      <c r="C902" s="163">
        <f>SUM(A902:A902)</f>
        <v>0</v>
      </c>
      <c r="D902" s="163">
        <v>10082</v>
      </c>
      <c r="E902" s="163" t="s">
        <v>340</v>
      </c>
      <c r="F902" s="91"/>
      <c r="G902" s="91"/>
      <c r="H902" s="91"/>
      <c r="I902" s="91"/>
      <c r="J902" s="91"/>
      <c r="K902" s="91"/>
      <c r="L902" s="91"/>
      <c r="M902" s="91"/>
    </row>
    <row r="903" spans="1:13" ht="16" x14ac:dyDescent="0.2">
      <c r="A903" s="95">
        <f>_xlfn.XLOOKUP(E903,'M A C R O S'!R:R,'M A C R O S'!O:O,0)</f>
        <v>0</v>
      </c>
      <c r="B903" s="161" t="str">
        <f t="shared" si="14"/>
        <v>UH.VM.00017-10082</v>
      </c>
      <c r="C903" s="95">
        <f>SUM(A903:A903)</f>
        <v>0</v>
      </c>
      <c r="D903" s="95">
        <v>10082</v>
      </c>
      <c r="E903" s="95" t="s">
        <v>342</v>
      </c>
      <c r="F903" s="91"/>
      <c r="G903" s="91"/>
      <c r="H903" s="91"/>
      <c r="I903" s="91"/>
      <c r="J903" s="91"/>
      <c r="K903" s="91"/>
      <c r="L903" s="91"/>
      <c r="M903" s="91"/>
    </row>
    <row r="904" spans="1:13" ht="16" x14ac:dyDescent="0.2">
      <c r="A904" s="95">
        <f>_xlfn.XLOOKUP(E904,'M A C R O S'!R:R,'M A C R O S'!O:O,0)</f>
        <v>0</v>
      </c>
      <c r="B904" s="161" t="str">
        <f t="shared" si="14"/>
        <v>UH.VM.00018-10082</v>
      </c>
      <c r="C904" s="95">
        <f>SUM(A904:A904)</f>
        <v>0</v>
      </c>
      <c r="D904" s="95">
        <v>10082</v>
      </c>
      <c r="E904" s="95" t="s">
        <v>344</v>
      </c>
      <c r="F904" s="91"/>
      <c r="G904" s="91"/>
      <c r="H904" s="91"/>
      <c r="I904" s="91"/>
      <c r="J904" s="91"/>
      <c r="K904" s="91"/>
      <c r="L904" s="91"/>
      <c r="M904" s="91"/>
    </row>
    <row r="905" spans="1:13" ht="16" x14ac:dyDescent="0.2">
      <c r="A905" s="95">
        <f>_xlfn.XLOOKUP(E905,'M A C R O S'!R:R,'M A C R O S'!O:O,0)</f>
        <v>0</v>
      </c>
      <c r="B905" s="161" t="str">
        <f t="shared" si="14"/>
        <v>UH.VM.00019-10082</v>
      </c>
      <c r="C905" s="95">
        <f>SUM(A905:A905)</f>
        <v>0</v>
      </c>
      <c r="D905" s="95">
        <v>10082</v>
      </c>
      <c r="E905" s="95" t="s">
        <v>346</v>
      </c>
      <c r="F905" s="91"/>
      <c r="G905" s="91"/>
      <c r="H905" s="91"/>
      <c r="I905" s="91"/>
      <c r="J905" s="91"/>
      <c r="K905" s="91"/>
      <c r="L905" s="91"/>
      <c r="M905" s="91"/>
    </row>
    <row r="906" spans="1:13" ht="16" x14ac:dyDescent="0.2">
      <c r="A906" s="95">
        <f>_xlfn.XLOOKUP(E906,'M A C R O S'!R:R,'M A C R O S'!O:O,0)</f>
        <v>0</v>
      </c>
      <c r="B906" s="161" t="str">
        <f t="shared" si="14"/>
        <v>UH.VM.00020-10082</v>
      </c>
      <c r="C906" s="95">
        <f>SUM(A906:A906)</f>
        <v>0</v>
      </c>
      <c r="D906" s="95">
        <v>10082</v>
      </c>
      <c r="E906" s="95" t="s">
        <v>348</v>
      </c>
      <c r="F906" s="91"/>
      <c r="G906" s="91"/>
      <c r="H906" s="91"/>
      <c r="I906" s="91"/>
      <c r="J906" s="91"/>
      <c r="K906" s="91"/>
      <c r="L906" s="91"/>
      <c r="M906" s="91"/>
    </row>
    <row r="907" spans="1:13" ht="16" x14ac:dyDescent="0.2">
      <c r="A907" s="95">
        <f>_xlfn.XLOOKUP(E907,'M A C R O S'!R:R,'M A C R O S'!O:O,0)</f>
        <v>0</v>
      </c>
      <c r="B907" s="161" t="str">
        <f t="shared" si="14"/>
        <v>UH.VM.00114-10082</v>
      </c>
      <c r="C907" s="95">
        <f>SUM(A907:A907)</f>
        <v>0</v>
      </c>
      <c r="D907" s="95">
        <v>10082</v>
      </c>
      <c r="E907" s="141" t="s">
        <v>350</v>
      </c>
      <c r="F907" s="91"/>
      <c r="G907" s="91"/>
      <c r="H907" s="91"/>
      <c r="I907" s="91"/>
      <c r="J907" s="91"/>
      <c r="K907" s="91"/>
      <c r="L907" s="91"/>
      <c r="M907" s="91"/>
    </row>
    <row r="908" spans="1:13" ht="16" x14ac:dyDescent="0.2">
      <c r="A908" s="95">
        <f>_xlfn.XLOOKUP(E908,'M A C R O S'!R:R,'M A C R O S'!O:O,0)</f>
        <v>0</v>
      </c>
      <c r="B908" s="161" t="str">
        <f t="shared" si="14"/>
        <v>UH.VM.00115-10082</v>
      </c>
      <c r="C908" s="95">
        <f>SUM(A908:A908)</f>
        <v>0</v>
      </c>
      <c r="D908" s="95">
        <v>10082</v>
      </c>
      <c r="E908" s="140" t="s">
        <v>352</v>
      </c>
      <c r="F908" s="91"/>
      <c r="G908" s="91"/>
      <c r="H908" s="91"/>
      <c r="I908" s="91"/>
      <c r="J908" s="91"/>
      <c r="K908" s="91"/>
      <c r="L908" s="91"/>
      <c r="M908" s="91"/>
    </row>
    <row r="909" spans="1:13" ht="16" x14ac:dyDescent="0.2">
      <c r="A909" s="95">
        <f>_xlfn.XLOOKUP(E909,'M A C R O S'!R:R,'M A C R O S'!O:O,0)</f>
        <v>0</v>
      </c>
      <c r="B909" s="161" t="str">
        <f t="shared" si="14"/>
        <v>UH.VM.00116-10082</v>
      </c>
      <c r="C909" s="95">
        <f>SUM(A909:A909)</f>
        <v>0</v>
      </c>
      <c r="D909" s="95">
        <v>10082</v>
      </c>
      <c r="E909" s="141" t="s">
        <v>354</v>
      </c>
      <c r="F909" s="91"/>
      <c r="G909" s="91"/>
      <c r="H909" s="91"/>
      <c r="I909" s="91"/>
      <c r="J909" s="91"/>
      <c r="K909" s="91"/>
      <c r="L909" s="91"/>
      <c r="M909" s="91"/>
    </row>
    <row r="910" spans="1:13" ht="16" x14ac:dyDescent="0.2">
      <c r="A910" s="95">
        <f>_xlfn.XLOOKUP(E910,'M A C R O S'!R:R,'M A C R O S'!O:O,0)</f>
        <v>0</v>
      </c>
      <c r="B910" s="161" t="str">
        <f t="shared" si="14"/>
        <v>UH.VM.00117-10082</v>
      </c>
      <c r="C910" s="95">
        <f>SUM(A910:A910)</f>
        <v>0</v>
      </c>
      <c r="D910" s="95">
        <v>10082</v>
      </c>
      <c r="E910" s="140" t="s">
        <v>356</v>
      </c>
      <c r="F910" s="91"/>
      <c r="G910" s="91"/>
      <c r="H910" s="91"/>
      <c r="I910" s="91"/>
      <c r="J910" s="91"/>
      <c r="K910" s="91"/>
      <c r="L910" s="91"/>
      <c r="M910" s="91"/>
    </row>
    <row r="911" spans="1:13" ht="16" x14ac:dyDescent="0.2">
      <c r="A911" s="163">
        <f>_xlfn.XLOOKUP(E911,'M A C R O S'!R:R,'M A C R O S'!O:O,0)</f>
        <v>0</v>
      </c>
      <c r="B911" s="161" t="str">
        <f t="shared" si="14"/>
        <v>UH.VM.00006-10082</v>
      </c>
      <c r="C911" s="163">
        <f>SUM(A911:A911)</f>
        <v>0</v>
      </c>
      <c r="D911" s="163">
        <v>10082</v>
      </c>
      <c r="E911" s="163" t="s">
        <v>390</v>
      </c>
      <c r="F911" s="91"/>
      <c r="G911" s="91"/>
      <c r="H911" s="91"/>
      <c r="I911" s="91"/>
      <c r="J911" s="91"/>
      <c r="K911" s="91"/>
      <c r="L911" s="91"/>
      <c r="M911" s="91"/>
    </row>
    <row r="912" spans="1:13" ht="16" x14ac:dyDescent="0.2">
      <c r="A912" s="95">
        <f>_xlfn.XLOOKUP(E912,'M A C R O S'!R:R,'M A C R O S'!O:O,0)</f>
        <v>0</v>
      </c>
      <c r="B912" s="161" t="str">
        <f t="shared" si="14"/>
        <v>UH.VM.00007-10082</v>
      </c>
      <c r="C912" s="95">
        <f>SUM(A912:A912)</f>
        <v>0</v>
      </c>
      <c r="D912" s="95">
        <v>10082</v>
      </c>
      <c r="E912" s="95" t="s">
        <v>392</v>
      </c>
      <c r="F912" s="91"/>
      <c r="G912" s="91"/>
      <c r="H912" s="91"/>
      <c r="I912" s="91"/>
      <c r="J912" s="91"/>
      <c r="K912" s="91"/>
      <c r="L912" s="91"/>
      <c r="M912" s="91"/>
    </row>
    <row r="913" spans="1:13" ht="16" x14ac:dyDescent="0.2">
      <c r="A913" s="95">
        <f>_xlfn.XLOOKUP(E913,'M A C R O S'!R:R,'M A C R O S'!O:O,0)</f>
        <v>0</v>
      </c>
      <c r="B913" s="161" t="str">
        <f t="shared" si="14"/>
        <v>UH.VM.00008-10082</v>
      </c>
      <c r="C913" s="95">
        <f>SUM(A913:A913)</f>
        <v>0</v>
      </c>
      <c r="D913" s="95">
        <v>10082</v>
      </c>
      <c r="E913" s="95" t="s">
        <v>394</v>
      </c>
      <c r="F913" s="91"/>
      <c r="G913" s="91"/>
      <c r="H913" s="91"/>
      <c r="I913" s="91"/>
      <c r="J913" s="91"/>
      <c r="K913" s="91"/>
      <c r="L913" s="91"/>
      <c r="M913" s="91"/>
    </row>
    <row r="914" spans="1:13" ht="16" x14ac:dyDescent="0.2">
      <c r="A914" s="95">
        <f>_xlfn.XLOOKUP(E914,'M A C R O S'!R:R,'M A C R O S'!O:O,0)</f>
        <v>0</v>
      </c>
      <c r="B914" s="161" t="str">
        <f t="shared" si="14"/>
        <v>UH.VM.00009-10082</v>
      </c>
      <c r="C914" s="95">
        <f>SUM(A914:A914)</f>
        <v>0</v>
      </c>
      <c r="D914" s="95">
        <v>10082</v>
      </c>
      <c r="E914" s="95" t="s">
        <v>396</v>
      </c>
      <c r="F914" s="91"/>
      <c r="G914" s="91"/>
      <c r="H914" s="91"/>
      <c r="I914" s="91"/>
      <c r="J914" s="91"/>
      <c r="K914" s="91"/>
      <c r="L914" s="91"/>
      <c r="M914" s="91"/>
    </row>
    <row r="915" spans="1:13" ht="16" x14ac:dyDescent="0.2">
      <c r="A915" s="95">
        <f>_xlfn.XLOOKUP(E915,'M A C R O S'!R:R,'M A C R O S'!O:O,0)</f>
        <v>0</v>
      </c>
      <c r="B915" s="161" t="str">
        <f t="shared" si="14"/>
        <v>UH.VM.00010-10082</v>
      </c>
      <c r="C915" s="95">
        <f>SUM(A915:A915)</f>
        <v>0</v>
      </c>
      <c r="D915" s="95">
        <v>10082</v>
      </c>
      <c r="E915" s="95" t="s">
        <v>398</v>
      </c>
      <c r="F915" s="91"/>
      <c r="G915" s="91"/>
      <c r="H915" s="91"/>
      <c r="I915" s="91"/>
      <c r="J915" s="91"/>
      <c r="K915" s="91"/>
      <c r="L915" s="91"/>
      <c r="M915" s="91"/>
    </row>
    <row r="916" spans="1:13" ht="16" x14ac:dyDescent="0.2">
      <c r="A916" s="95">
        <f>_xlfn.XLOOKUP(E916,'M A C R O S'!R:R,'M A C R O S'!O:O,0)</f>
        <v>0</v>
      </c>
      <c r="B916" s="161" t="str">
        <f t="shared" si="14"/>
        <v>UH.VM.00021-10082</v>
      </c>
      <c r="C916" s="95">
        <f>SUM(A916:A916)</f>
        <v>0</v>
      </c>
      <c r="D916" s="95">
        <v>10082</v>
      </c>
      <c r="E916" s="95" t="s">
        <v>400</v>
      </c>
      <c r="F916" s="91"/>
      <c r="G916" s="91"/>
      <c r="H916" s="91"/>
      <c r="I916" s="91"/>
      <c r="J916" s="91"/>
      <c r="K916" s="91"/>
      <c r="L916" s="91"/>
      <c r="M916" s="91"/>
    </row>
    <row r="917" spans="1:13" ht="16" x14ac:dyDescent="0.2">
      <c r="A917" s="95">
        <f>_xlfn.XLOOKUP(E917,'M A C R O S'!R:R,'M A C R O S'!O:O,0)</f>
        <v>0</v>
      </c>
      <c r="B917" s="161" t="str">
        <f t="shared" si="14"/>
        <v>UH.VM.00022-10082</v>
      </c>
      <c r="C917" s="95">
        <f>SUM(A917:A917)</f>
        <v>0</v>
      </c>
      <c r="D917" s="95">
        <v>10082</v>
      </c>
      <c r="E917" s="95" t="s">
        <v>402</v>
      </c>
      <c r="F917" s="91"/>
      <c r="G917" s="91"/>
      <c r="H917" s="91"/>
      <c r="I917" s="91"/>
      <c r="J917" s="91"/>
      <c r="K917" s="91"/>
      <c r="L917" s="91"/>
      <c r="M917" s="91"/>
    </row>
    <row r="918" spans="1:13" ht="16" x14ac:dyDescent="0.2">
      <c r="A918" s="95">
        <f>_xlfn.XLOOKUP(E918,'M A C R O S'!R:R,'M A C R O S'!O:O,0)</f>
        <v>0</v>
      </c>
      <c r="B918" s="161" t="str">
        <f t="shared" si="14"/>
        <v>UH.VM.00023-10082</v>
      </c>
      <c r="C918" s="95">
        <f>SUM(A918:A918)</f>
        <v>0</v>
      </c>
      <c r="D918" s="95">
        <v>10082</v>
      </c>
      <c r="E918" s="95" t="s">
        <v>404</v>
      </c>
      <c r="F918" s="91"/>
      <c r="G918" s="91"/>
      <c r="H918" s="91"/>
      <c r="I918" s="91"/>
      <c r="J918" s="91"/>
      <c r="K918" s="91"/>
      <c r="L918" s="91"/>
      <c r="M918" s="91"/>
    </row>
    <row r="919" spans="1:13" ht="16" x14ac:dyDescent="0.2">
      <c r="A919" s="95">
        <f>_xlfn.XLOOKUP(E919,'M A C R O S'!R:R,'M A C R O S'!O:O,0)</f>
        <v>0</v>
      </c>
      <c r="B919" s="161" t="str">
        <f t="shared" si="14"/>
        <v>UH.VM.00024-10082</v>
      </c>
      <c r="C919" s="95">
        <f>SUM(A919:A919)</f>
        <v>0</v>
      </c>
      <c r="D919" s="95">
        <v>10082</v>
      </c>
      <c r="E919" s="95" t="s">
        <v>406</v>
      </c>
      <c r="F919" s="91"/>
      <c r="G919" s="91"/>
      <c r="H919" s="91"/>
      <c r="I919" s="91"/>
      <c r="J919" s="91"/>
      <c r="K919" s="91"/>
      <c r="L919" s="91"/>
      <c r="M919" s="91"/>
    </row>
    <row r="920" spans="1:13" ht="16" x14ac:dyDescent="0.2">
      <c r="A920" s="95">
        <f>_xlfn.XLOOKUP(E920,'M A C R O S'!R:R,'M A C R O S'!O:O,0)</f>
        <v>0</v>
      </c>
      <c r="B920" s="161" t="str">
        <f t="shared" si="14"/>
        <v>UH.VM.00025-10082</v>
      </c>
      <c r="C920" s="95">
        <f>SUM(A920:A920)</f>
        <v>0</v>
      </c>
      <c r="D920" s="95">
        <v>10082</v>
      </c>
      <c r="E920" s="95" t="s">
        <v>408</v>
      </c>
      <c r="F920" s="91"/>
      <c r="G920" s="91"/>
      <c r="H920" s="91"/>
      <c r="I920" s="91"/>
      <c r="J920" s="91"/>
      <c r="K920" s="91"/>
      <c r="L920" s="91"/>
      <c r="M920" s="91"/>
    </row>
    <row r="921" spans="1:13" ht="16" x14ac:dyDescent="0.2">
      <c r="A921" s="95">
        <f>_xlfn.XLOOKUP(E921,'M A C R O S'!R:R,'M A C R O S'!O:O,0)</f>
        <v>0</v>
      </c>
      <c r="B921" s="161" t="str">
        <f t="shared" si="14"/>
        <v>UH.VM.00026-10082</v>
      </c>
      <c r="C921" s="95">
        <f>SUM(A921:A921)</f>
        <v>0</v>
      </c>
      <c r="D921" s="95">
        <v>10082</v>
      </c>
      <c r="E921" s="95" t="s">
        <v>410</v>
      </c>
      <c r="F921" s="91"/>
      <c r="G921" s="91"/>
      <c r="H921" s="91"/>
      <c r="I921" s="91"/>
      <c r="J921" s="91"/>
      <c r="K921" s="91"/>
      <c r="L921" s="91"/>
      <c r="M921" s="91"/>
    </row>
    <row r="922" spans="1:13" ht="16" x14ac:dyDescent="0.2">
      <c r="A922" s="95">
        <f>_xlfn.XLOOKUP(E922,'M A C R O S'!R:R,'M A C R O S'!O:O,0)</f>
        <v>0</v>
      </c>
      <c r="B922" s="161" t="str">
        <f t="shared" si="14"/>
        <v>UH.VM.00027-10082</v>
      </c>
      <c r="C922" s="95">
        <f>SUM(A922:A922)</f>
        <v>0</v>
      </c>
      <c r="D922" s="95">
        <v>10082</v>
      </c>
      <c r="E922" s="95" t="s">
        <v>412</v>
      </c>
      <c r="F922" s="91"/>
      <c r="G922" s="91"/>
      <c r="H922" s="91"/>
      <c r="I922" s="91"/>
      <c r="J922" s="91"/>
      <c r="K922" s="91"/>
      <c r="L922" s="91"/>
      <c r="M922" s="91"/>
    </row>
    <row r="923" spans="1:13" ht="16" x14ac:dyDescent="0.2">
      <c r="A923" s="95">
        <f>_xlfn.XLOOKUP(E923,'M A C R O S'!R:R,'M A C R O S'!O:O,0)</f>
        <v>0</v>
      </c>
      <c r="B923" s="161" t="str">
        <f t="shared" si="14"/>
        <v>UH.VM.00028-10082</v>
      </c>
      <c r="C923" s="95">
        <f>SUM(A923:A923)</f>
        <v>0</v>
      </c>
      <c r="D923" s="95">
        <v>10082</v>
      </c>
      <c r="E923" s="95" t="s">
        <v>414</v>
      </c>
      <c r="F923" s="91"/>
      <c r="G923" s="91"/>
      <c r="H923" s="91"/>
      <c r="I923" s="91"/>
      <c r="J923" s="91"/>
      <c r="K923" s="91"/>
      <c r="L923" s="91"/>
      <c r="M923" s="91"/>
    </row>
    <row r="924" spans="1:13" ht="16" x14ac:dyDescent="0.2">
      <c r="A924" s="95">
        <f>_xlfn.XLOOKUP(E924,'M A C R O S'!R:R,'M A C R O S'!O:O,0)</f>
        <v>0</v>
      </c>
      <c r="B924" s="161" t="str">
        <f t="shared" si="14"/>
        <v>UH.VM.00029-10082</v>
      </c>
      <c r="C924" s="95">
        <f>SUM(A924:A924)</f>
        <v>0</v>
      </c>
      <c r="D924" s="95">
        <v>10082</v>
      </c>
      <c r="E924" s="95" t="s">
        <v>416</v>
      </c>
      <c r="F924" s="91"/>
      <c r="G924" s="91"/>
      <c r="H924" s="91"/>
      <c r="I924" s="91"/>
      <c r="J924" s="91"/>
      <c r="K924" s="91"/>
      <c r="L924" s="91"/>
      <c r="M924" s="91"/>
    </row>
    <row r="925" spans="1:13" ht="16" x14ac:dyDescent="0.2">
      <c r="A925" s="95">
        <f>_xlfn.XLOOKUP(E925,'M A C R O S'!R:R,'M A C R O S'!O:O,0)</f>
        <v>0</v>
      </c>
      <c r="B925" s="161" t="str">
        <f t="shared" si="14"/>
        <v>UH.VM.00030-10082</v>
      </c>
      <c r="C925" s="95">
        <f>SUM(A925:A925)</f>
        <v>0</v>
      </c>
      <c r="D925" s="95">
        <v>10082</v>
      </c>
      <c r="E925" s="95" t="s">
        <v>418</v>
      </c>
      <c r="F925" s="91"/>
      <c r="G925" s="91"/>
      <c r="H925" s="91"/>
      <c r="I925" s="91"/>
      <c r="J925" s="91"/>
      <c r="K925" s="91"/>
      <c r="L925" s="91"/>
      <c r="M925" s="91"/>
    </row>
    <row r="926" spans="1:13" ht="16" x14ac:dyDescent="0.2">
      <c r="A926" s="161">
        <f>_xlfn.XLOOKUP(E926,'M A C R O S'!R:R,'M A C R O S'!D:D,0)</f>
        <v>0</v>
      </c>
      <c r="B926" s="161" t="str">
        <f t="shared" si="14"/>
        <v>UH.VM.00031-10124</v>
      </c>
      <c r="C926" s="161">
        <f>SUM(A926:A926)</f>
        <v>0</v>
      </c>
      <c r="D926" s="161">
        <v>10124</v>
      </c>
      <c r="E926" s="161" t="s">
        <v>321</v>
      </c>
      <c r="F926" s="91"/>
      <c r="G926" s="91"/>
      <c r="H926" s="91"/>
      <c r="I926" s="91"/>
      <c r="J926" s="91"/>
      <c r="K926" s="91"/>
      <c r="L926" s="91"/>
      <c r="M926" s="91"/>
    </row>
    <row r="927" spans="1:13" ht="16" x14ac:dyDescent="0.2">
      <c r="A927" s="95">
        <f>_xlfn.XLOOKUP(E927,'M A C R O S'!R:R,'M A C R O S'!D:D,0)</f>
        <v>0</v>
      </c>
      <c r="B927" s="161" t="str">
        <f t="shared" si="14"/>
        <v>UH.VM.00032-10124</v>
      </c>
      <c r="C927" s="95">
        <f>SUM(A927:A927)</f>
        <v>0</v>
      </c>
      <c r="D927" s="95">
        <v>10124</v>
      </c>
      <c r="E927" s="95" t="s">
        <v>323</v>
      </c>
      <c r="F927" s="91"/>
      <c r="G927" s="91"/>
      <c r="H927" s="91"/>
      <c r="I927" s="91"/>
      <c r="J927" s="91"/>
      <c r="K927" s="91"/>
      <c r="L927" s="91"/>
      <c r="M927" s="91"/>
    </row>
    <row r="928" spans="1:13" ht="16" x14ac:dyDescent="0.2">
      <c r="A928" s="95">
        <f>_xlfn.XLOOKUP(E928,'M A C R O S'!R:R,'M A C R O S'!D:D,0)</f>
        <v>0</v>
      </c>
      <c r="B928" s="161" t="str">
        <f t="shared" si="14"/>
        <v>UH.VM.00033-10124</v>
      </c>
      <c r="C928" s="95">
        <f>SUM(A928:A928)</f>
        <v>0</v>
      </c>
      <c r="D928" s="95">
        <v>10124</v>
      </c>
      <c r="E928" s="95" t="s">
        <v>325</v>
      </c>
      <c r="F928" s="91"/>
      <c r="G928" s="91"/>
      <c r="H928" s="91"/>
      <c r="I928" s="91"/>
      <c r="J928" s="91"/>
      <c r="K928" s="91"/>
      <c r="L928" s="91"/>
      <c r="M928" s="91"/>
    </row>
    <row r="929" spans="1:13" ht="16" x14ac:dyDescent="0.2">
      <c r="A929" s="95">
        <f>_xlfn.XLOOKUP(E929,'M A C R O S'!R:R,'M A C R O S'!D:D,0)</f>
        <v>0</v>
      </c>
      <c r="B929" s="161" t="str">
        <f t="shared" si="14"/>
        <v>UH.VM.00034-10124</v>
      </c>
      <c r="C929" s="95">
        <f>SUM(A929:A929)</f>
        <v>0</v>
      </c>
      <c r="D929" s="95">
        <v>10124</v>
      </c>
      <c r="E929" s="95" t="s">
        <v>327</v>
      </c>
      <c r="F929" s="91"/>
      <c r="G929" s="91"/>
      <c r="H929" s="91"/>
      <c r="I929" s="91"/>
      <c r="J929" s="91"/>
      <c r="K929" s="91"/>
      <c r="L929" s="91"/>
      <c r="M929" s="91"/>
    </row>
    <row r="930" spans="1:13" ht="16" x14ac:dyDescent="0.2">
      <c r="A930" s="95">
        <f>_xlfn.XLOOKUP(E930,'M A C R O S'!R:R,'M A C R O S'!D:D,0)</f>
        <v>0</v>
      </c>
      <c r="B930" s="161" t="str">
        <f t="shared" si="14"/>
        <v>UH.VM.00035-10124</v>
      </c>
      <c r="C930" s="95">
        <f>SUM(A930:A930)</f>
        <v>0</v>
      </c>
      <c r="D930" s="95">
        <v>10124</v>
      </c>
      <c r="E930" s="95" t="s">
        <v>329</v>
      </c>
      <c r="F930" s="91"/>
      <c r="G930" s="91"/>
      <c r="H930" s="91"/>
      <c r="I930" s="91"/>
      <c r="J930" s="91"/>
      <c r="K930" s="91"/>
      <c r="L930" s="91"/>
      <c r="M930" s="91"/>
    </row>
    <row r="931" spans="1:13" ht="16" x14ac:dyDescent="0.2">
      <c r="A931" s="95">
        <f>_xlfn.XLOOKUP(E931,'M A C R O S'!R:R,'M A C R O S'!D:D,0)</f>
        <v>0</v>
      </c>
      <c r="B931" s="161" t="str">
        <f t="shared" si="14"/>
        <v>UH.VM.00118-10124</v>
      </c>
      <c r="C931" s="95">
        <f>SUM(A931:A931)</f>
        <v>0</v>
      </c>
      <c r="D931" s="95">
        <v>10124</v>
      </c>
      <c r="E931" s="141" t="s">
        <v>331</v>
      </c>
      <c r="F931" s="91"/>
      <c r="G931" s="91"/>
      <c r="H931" s="91"/>
      <c r="I931" s="91"/>
      <c r="J931" s="91"/>
      <c r="K931" s="91"/>
      <c r="L931" s="91"/>
      <c r="M931" s="91"/>
    </row>
    <row r="932" spans="1:13" ht="16" x14ac:dyDescent="0.2">
      <c r="A932" s="95">
        <f>_xlfn.XLOOKUP(E932,'M A C R O S'!R:R,'M A C R O S'!D:D,0)</f>
        <v>0</v>
      </c>
      <c r="B932" s="161" t="str">
        <f t="shared" si="14"/>
        <v>UH.VM.00119-10124</v>
      </c>
      <c r="C932" s="95">
        <f>SUM(A932:A932)</f>
        <v>0</v>
      </c>
      <c r="D932" s="95">
        <v>10124</v>
      </c>
      <c r="E932" s="140" t="s">
        <v>333</v>
      </c>
      <c r="F932" s="91"/>
      <c r="G932" s="91"/>
      <c r="H932" s="91"/>
      <c r="I932" s="91"/>
      <c r="J932" s="91"/>
      <c r="K932" s="91"/>
      <c r="L932" s="91"/>
      <c r="M932" s="91"/>
    </row>
    <row r="933" spans="1:13" ht="16" x14ac:dyDescent="0.2">
      <c r="A933" s="95">
        <f>_xlfn.XLOOKUP(E933,'M A C R O S'!R:R,'M A C R O S'!D:D,0)</f>
        <v>0</v>
      </c>
      <c r="B933" s="161" t="str">
        <f t="shared" si="14"/>
        <v>UH.VM.00120-10124</v>
      </c>
      <c r="C933" s="95">
        <f>SUM(A933:A933)</f>
        <v>0</v>
      </c>
      <c r="D933" s="95">
        <v>10124</v>
      </c>
      <c r="E933" s="141" t="s">
        <v>335</v>
      </c>
      <c r="F933" s="91"/>
      <c r="G933" s="91"/>
      <c r="H933" s="91"/>
      <c r="I933" s="91"/>
      <c r="J933" s="91"/>
      <c r="K933" s="91"/>
      <c r="L933" s="91"/>
      <c r="M933" s="91"/>
    </row>
    <row r="934" spans="1:13" ht="16" x14ac:dyDescent="0.2">
      <c r="A934" s="95">
        <f>_xlfn.XLOOKUP(E934,'M A C R O S'!R:R,'M A C R O S'!D:D,0)</f>
        <v>0</v>
      </c>
      <c r="B934" s="161" t="str">
        <f t="shared" si="14"/>
        <v>UH.VM.00121-10124</v>
      </c>
      <c r="C934" s="95">
        <f>SUM(A934:A934)</f>
        <v>0</v>
      </c>
      <c r="D934" s="95">
        <v>10124</v>
      </c>
      <c r="E934" s="140" t="s">
        <v>337</v>
      </c>
      <c r="F934" s="91"/>
      <c r="G934" s="91"/>
      <c r="H934" s="91"/>
      <c r="I934" s="91"/>
      <c r="J934" s="91"/>
      <c r="K934" s="91"/>
      <c r="L934" s="91"/>
      <c r="M934" s="91"/>
    </row>
    <row r="935" spans="1:13" ht="16" x14ac:dyDescent="0.2">
      <c r="A935" s="163">
        <f>_xlfn.XLOOKUP(E935,'M A C R O S'!R:R,'M A C R O S'!D:D,0)</f>
        <v>0</v>
      </c>
      <c r="B935" s="161" t="str">
        <f t="shared" si="14"/>
        <v>UH.VM.00058-10124</v>
      </c>
      <c r="C935" s="163">
        <f>SUM(A935:A935)</f>
        <v>0</v>
      </c>
      <c r="D935" s="163">
        <v>10124</v>
      </c>
      <c r="E935" s="163" t="s">
        <v>359</v>
      </c>
      <c r="F935" s="91"/>
      <c r="G935" s="91"/>
      <c r="H935" s="91"/>
      <c r="I935" s="91"/>
      <c r="J935" s="91"/>
      <c r="K935" s="91"/>
      <c r="L935" s="91"/>
      <c r="M935" s="91"/>
    </row>
    <row r="936" spans="1:13" ht="16" x14ac:dyDescent="0.2">
      <c r="A936" s="95">
        <f>_xlfn.XLOOKUP(E936,'M A C R O S'!R:R,'M A C R O S'!D:D,0)</f>
        <v>0</v>
      </c>
      <c r="B936" s="161" t="str">
        <f t="shared" si="14"/>
        <v>UH.VM.00059-10124</v>
      </c>
      <c r="C936" s="95">
        <f>SUM(A936:A936)</f>
        <v>0</v>
      </c>
      <c r="D936" s="95">
        <v>10124</v>
      </c>
      <c r="E936" s="95" t="s">
        <v>361</v>
      </c>
      <c r="F936" s="91"/>
      <c r="G936" s="91"/>
      <c r="H936" s="91"/>
      <c r="I936" s="91"/>
      <c r="J936" s="91"/>
      <c r="K936" s="91"/>
      <c r="L936" s="91"/>
      <c r="M936" s="91"/>
    </row>
    <row r="937" spans="1:13" ht="16" x14ac:dyDescent="0.2">
      <c r="A937" s="95">
        <f>_xlfn.XLOOKUP(E937,'M A C R O S'!R:R,'M A C R O S'!D:D,0)</f>
        <v>0</v>
      </c>
      <c r="B937" s="161" t="str">
        <f t="shared" si="14"/>
        <v>UH.VM.00060-10124</v>
      </c>
      <c r="C937" s="95">
        <f>SUM(A937:A937)</f>
        <v>0</v>
      </c>
      <c r="D937" s="95">
        <v>10124</v>
      </c>
      <c r="E937" s="95" t="s">
        <v>363</v>
      </c>
      <c r="F937" s="91"/>
      <c r="G937" s="91"/>
      <c r="H937" s="91"/>
      <c r="I937" s="91"/>
      <c r="J937" s="91"/>
      <c r="K937" s="91"/>
      <c r="L937" s="91"/>
      <c r="M937" s="91"/>
    </row>
    <row r="938" spans="1:13" ht="16" x14ac:dyDescent="0.2">
      <c r="A938" s="95">
        <f>_xlfn.XLOOKUP(E938,'M A C R O S'!R:R,'M A C R O S'!D:D,0)</f>
        <v>0</v>
      </c>
      <c r="B938" s="161" t="str">
        <f t="shared" si="14"/>
        <v>UH.VM.00061-10124</v>
      </c>
      <c r="C938" s="95">
        <f>SUM(A938:A938)</f>
        <v>0</v>
      </c>
      <c r="D938" s="95">
        <v>10124</v>
      </c>
      <c r="E938" s="95" t="s">
        <v>365</v>
      </c>
      <c r="F938" s="91"/>
      <c r="G938" s="91"/>
      <c r="H938" s="91"/>
      <c r="I938" s="91"/>
      <c r="J938" s="91"/>
      <c r="K938" s="91"/>
      <c r="L938" s="91"/>
      <c r="M938" s="91"/>
    </row>
    <row r="939" spans="1:13" ht="16" x14ac:dyDescent="0.2">
      <c r="A939" s="95">
        <f>_xlfn.XLOOKUP(E939,'M A C R O S'!R:R,'M A C R O S'!D:D,0)</f>
        <v>0</v>
      </c>
      <c r="B939" s="161" t="str">
        <f t="shared" si="14"/>
        <v>UH.VM.00062-10124</v>
      </c>
      <c r="C939" s="95">
        <f>SUM(A939:A939)</f>
        <v>0</v>
      </c>
      <c r="D939" s="95">
        <v>10124</v>
      </c>
      <c r="E939" s="95" t="s">
        <v>367</v>
      </c>
      <c r="F939" s="91"/>
      <c r="G939" s="91"/>
      <c r="H939" s="91"/>
      <c r="I939" s="91"/>
      <c r="J939" s="91"/>
      <c r="K939" s="91"/>
      <c r="L939" s="91"/>
      <c r="M939" s="91"/>
    </row>
    <row r="940" spans="1:13" ht="16" x14ac:dyDescent="0.2">
      <c r="A940" s="95">
        <f>_xlfn.XLOOKUP(E940,'M A C R O S'!R:R,'M A C R O S'!D:D,0)</f>
        <v>0</v>
      </c>
      <c r="B940" s="161" t="str">
        <f t="shared" si="14"/>
        <v>UH.VM.00036-10124</v>
      </c>
      <c r="C940" s="95">
        <f>SUM(A940:A940)</f>
        <v>0</v>
      </c>
      <c r="D940" s="95">
        <v>10124</v>
      </c>
      <c r="E940" s="95" t="s">
        <v>369</v>
      </c>
      <c r="F940" s="91"/>
      <c r="G940" s="91"/>
      <c r="H940" s="91"/>
      <c r="I940" s="91"/>
      <c r="J940" s="91"/>
      <c r="K940" s="91"/>
      <c r="L940" s="91"/>
      <c r="M940" s="91"/>
    </row>
    <row r="941" spans="1:13" ht="16" x14ac:dyDescent="0.2">
      <c r="A941" s="95">
        <f>_xlfn.XLOOKUP(E941,'M A C R O S'!R:R,'M A C R O S'!D:D,0)</f>
        <v>0</v>
      </c>
      <c r="B941" s="161" t="str">
        <f t="shared" si="14"/>
        <v>UH.VM.00037-10124</v>
      </c>
      <c r="C941" s="95">
        <f>SUM(A941:A941)</f>
        <v>0</v>
      </c>
      <c r="D941" s="95">
        <v>10124</v>
      </c>
      <c r="E941" s="95" t="s">
        <v>371</v>
      </c>
      <c r="F941" s="91"/>
      <c r="G941" s="91"/>
      <c r="H941" s="91"/>
      <c r="I941" s="91"/>
      <c r="J941" s="91"/>
      <c r="K941" s="91"/>
      <c r="L941" s="91"/>
      <c r="M941" s="91"/>
    </row>
    <row r="942" spans="1:13" ht="16" x14ac:dyDescent="0.2">
      <c r="A942" s="95">
        <f>_xlfn.XLOOKUP(E942,'M A C R O S'!R:R,'M A C R O S'!D:D,0)</f>
        <v>0</v>
      </c>
      <c r="B942" s="161" t="str">
        <f t="shared" si="14"/>
        <v>UH.VM.00038-10124</v>
      </c>
      <c r="C942" s="95">
        <f>SUM(A942:A942)</f>
        <v>0</v>
      </c>
      <c r="D942" s="95">
        <v>10124</v>
      </c>
      <c r="E942" s="95" t="s">
        <v>373</v>
      </c>
      <c r="F942" s="91"/>
      <c r="G942" s="91"/>
      <c r="H942" s="91"/>
      <c r="I942" s="91"/>
      <c r="J942" s="91"/>
      <c r="K942" s="91"/>
      <c r="L942" s="91"/>
      <c r="M942" s="91"/>
    </row>
    <row r="943" spans="1:13" ht="16" x14ac:dyDescent="0.2">
      <c r="A943" s="95">
        <f>_xlfn.XLOOKUP(E943,'M A C R O S'!R:R,'M A C R O S'!D:D,0)</f>
        <v>0</v>
      </c>
      <c r="B943" s="161" t="str">
        <f t="shared" si="14"/>
        <v>UH.VM.00039-10124</v>
      </c>
      <c r="C943" s="95">
        <f>SUM(A943:A943)</f>
        <v>0</v>
      </c>
      <c r="D943" s="95">
        <v>10124</v>
      </c>
      <c r="E943" s="95" t="s">
        <v>375</v>
      </c>
      <c r="F943" s="91"/>
      <c r="G943" s="91"/>
      <c r="H943" s="91"/>
      <c r="I943" s="91"/>
      <c r="J943" s="91"/>
      <c r="K943" s="91"/>
      <c r="L943" s="91"/>
      <c r="M943" s="91"/>
    </row>
    <row r="944" spans="1:13" ht="16" x14ac:dyDescent="0.2">
      <c r="A944" s="95">
        <f>_xlfn.XLOOKUP(E944,'M A C R O S'!R:R,'M A C R O S'!D:D,0)</f>
        <v>0</v>
      </c>
      <c r="B944" s="161" t="str">
        <f t="shared" si="14"/>
        <v>UH.VM.00040-10124</v>
      </c>
      <c r="C944" s="95">
        <f>SUM(A944:A944)</f>
        <v>0</v>
      </c>
      <c r="D944" s="95">
        <v>10124</v>
      </c>
      <c r="E944" s="95" t="s">
        <v>377</v>
      </c>
      <c r="F944" s="91"/>
      <c r="G944" s="91"/>
      <c r="H944" s="91"/>
      <c r="I944" s="91"/>
      <c r="J944" s="91"/>
      <c r="K944" s="91"/>
      <c r="L944" s="91"/>
      <c r="M944" s="91"/>
    </row>
    <row r="945" spans="1:13" ht="16" x14ac:dyDescent="0.2">
      <c r="A945" s="95">
        <f>_xlfn.XLOOKUP(E945,'M A C R O S'!R:R,'M A C R O S'!D:D,0)</f>
        <v>0</v>
      </c>
      <c r="B945" s="161" t="str">
        <f t="shared" si="14"/>
        <v>UH.VM.00041-10124</v>
      </c>
      <c r="C945" s="95">
        <f>SUM(A945:A945)</f>
        <v>0</v>
      </c>
      <c r="D945" s="95">
        <v>10124</v>
      </c>
      <c r="E945" s="95" t="s">
        <v>379</v>
      </c>
      <c r="F945" s="91"/>
      <c r="G945" s="91"/>
      <c r="H945" s="91"/>
      <c r="I945" s="91"/>
      <c r="J945" s="91"/>
      <c r="K945" s="91"/>
      <c r="L945" s="91"/>
      <c r="M945" s="91"/>
    </row>
    <row r="946" spans="1:13" ht="16" x14ac:dyDescent="0.2">
      <c r="A946" s="95">
        <f>_xlfn.XLOOKUP(E946,'M A C R O S'!R:R,'M A C R O S'!D:D,0)</f>
        <v>0</v>
      </c>
      <c r="B946" s="161" t="str">
        <f t="shared" si="14"/>
        <v>UH.VM.00042-10124</v>
      </c>
      <c r="C946" s="95">
        <f>SUM(A946:A946)</f>
        <v>0</v>
      </c>
      <c r="D946" s="95">
        <v>10124</v>
      </c>
      <c r="E946" s="95" t="s">
        <v>381</v>
      </c>
      <c r="F946" s="91"/>
      <c r="G946" s="91"/>
      <c r="H946" s="91"/>
      <c r="I946" s="91"/>
      <c r="J946" s="91"/>
      <c r="K946" s="91"/>
      <c r="L946" s="91"/>
      <c r="M946" s="91"/>
    </row>
    <row r="947" spans="1:13" ht="16" x14ac:dyDescent="0.2">
      <c r="A947" s="95">
        <f>_xlfn.XLOOKUP(E947,'M A C R O S'!R:R,'M A C R O S'!D:D,0)</f>
        <v>0</v>
      </c>
      <c r="B947" s="161" t="str">
        <f t="shared" si="14"/>
        <v>UH.VM.00043-10124</v>
      </c>
      <c r="C947" s="95">
        <f>SUM(A947:A947)</f>
        <v>0</v>
      </c>
      <c r="D947" s="95">
        <v>10124</v>
      </c>
      <c r="E947" s="95" t="s">
        <v>383</v>
      </c>
      <c r="F947" s="91"/>
      <c r="G947" s="91"/>
      <c r="H947" s="91"/>
      <c r="I947" s="91"/>
      <c r="J947" s="91"/>
      <c r="K947" s="91"/>
      <c r="L947" s="91"/>
      <c r="M947" s="91"/>
    </row>
    <row r="948" spans="1:13" ht="16" x14ac:dyDescent="0.2">
      <c r="A948" s="95">
        <f>_xlfn.XLOOKUP(E948,'M A C R O S'!R:R,'M A C R O S'!D:D,0)</f>
        <v>0</v>
      </c>
      <c r="B948" s="161" t="str">
        <f t="shared" si="14"/>
        <v>UH.VM.00044-10124</v>
      </c>
      <c r="C948" s="95">
        <f>SUM(A948:A948)</f>
        <v>0</v>
      </c>
      <c r="D948" s="95">
        <v>10124</v>
      </c>
      <c r="E948" s="95" t="s">
        <v>385</v>
      </c>
      <c r="F948" s="91"/>
      <c r="G948" s="91"/>
      <c r="H948" s="91"/>
      <c r="I948" s="91"/>
      <c r="J948" s="91"/>
      <c r="K948" s="91"/>
      <c r="L948" s="91"/>
      <c r="M948" s="91"/>
    </row>
    <row r="949" spans="1:13" ht="16" x14ac:dyDescent="0.2">
      <c r="A949" s="95">
        <f>_xlfn.XLOOKUP(E949,'M A C R O S'!R:R,'M A C R O S'!D:D,0)</f>
        <v>0</v>
      </c>
      <c r="B949" s="161" t="str">
        <f t="shared" si="14"/>
        <v>UH.VM.00045-10124</v>
      </c>
      <c r="C949" s="95">
        <f>SUM(A949:A949)</f>
        <v>0</v>
      </c>
      <c r="D949" s="95">
        <v>10124</v>
      </c>
      <c r="E949" s="95" t="s">
        <v>387</v>
      </c>
      <c r="F949" s="91"/>
      <c r="G949" s="91"/>
      <c r="H949" s="91"/>
      <c r="I949" s="91"/>
      <c r="J949" s="91"/>
      <c r="K949" s="91"/>
      <c r="L949" s="91"/>
      <c r="M949" s="91"/>
    </row>
    <row r="950" spans="1:13" ht="16" x14ac:dyDescent="0.2">
      <c r="A950" s="161">
        <f>_xlfn.XLOOKUP(E950,'M A C R O S'!R:R,'M A C R O S'!E:E,0)</f>
        <v>0</v>
      </c>
      <c r="B950" s="161" t="str">
        <f t="shared" si="14"/>
        <v>UH.VM.00031-10125</v>
      </c>
      <c r="C950" s="161">
        <f>SUM(A950:A950)</f>
        <v>0</v>
      </c>
      <c r="D950" s="161">
        <v>10125</v>
      </c>
      <c r="E950" s="161" t="s">
        <v>321</v>
      </c>
      <c r="F950" s="91"/>
      <c r="G950" s="91"/>
      <c r="H950" s="91"/>
      <c r="I950" s="91"/>
      <c r="J950" s="91"/>
      <c r="K950" s="91"/>
      <c r="L950" s="91"/>
      <c r="M950" s="91"/>
    </row>
    <row r="951" spans="1:13" ht="16" x14ac:dyDescent="0.2">
      <c r="A951" s="95">
        <f>_xlfn.XLOOKUP(E951,'M A C R O S'!R:R,'M A C R O S'!E:E,0)</f>
        <v>0</v>
      </c>
      <c r="B951" s="161" t="str">
        <f t="shared" si="14"/>
        <v>UH.VM.00032-10125</v>
      </c>
      <c r="C951" s="95">
        <f>SUM(A951:A951)</f>
        <v>0</v>
      </c>
      <c r="D951" s="95">
        <v>10125</v>
      </c>
      <c r="E951" s="95" t="s">
        <v>323</v>
      </c>
      <c r="F951" s="91"/>
      <c r="G951" s="91"/>
      <c r="H951" s="91"/>
      <c r="I951" s="91"/>
      <c r="J951" s="91"/>
      <c r="K951" s="91"/>
      <c r="L951" s="91"/>
      <c r="M951" s="91"/>
    </row>
    <row r="952" spans="1:13" ht="16" x14ac:dyDescent="0.2">
      <c r="A952" s="95">
        <f>_xlfn.XLOOKUP(E952,'M A C R O S'!R:R,'M A C R O S'!E:E,0)</f>
        <v>0</v>
      </c>
      <c r="B952" s="161" t="str">
        <f t="shared" si="14"/>
        <v>UH.VM.00033-10125</v>
      </c>
      <c r="C952" s="95">
        <f>SUM(A952:A952)</f>
        <v>0</v>
      </c>
      <c r="D952" s="95">
        <v>10125</v>
      </c>
      <c r="E952" s="95" t="s">
        <v>325</v>
      </c>
      <c r="F952" s="91"/>
      <c r="G952" s="91"/>
      <c r="H952" s="91"/>
      <c r="I952" s="91"/>
      <c r="J952" s="91"/>
      <c r="K952" s="91"/>
      <c r="L952" s="91"/>
      <c r="M952" s="91"/>
    </row>
    <row r="953" spans="1:13" ht="16" x14ac:dyDescent="0.2">
      <c r="A953" s="95">
        <f>_xlfn.XLOOKUP(E953,'M A C R O S'!R:R,'M A C R O S'!E:E,0)</f>
        <v>0</v>
      </c>
      <c r="B953" s="161" t="str">
        <f t="shared" si="14"/>
        <v>UH.VM.00034-10125</v>
      </c>
      <c r="C953" s="95">
        <f>SUM(A953:A953)</f>
        <v>0</v>
      </c>
      <c r="D953" s="95">
        <v>10125</v>
      </c>
      <c r="E953" s="95" t="s">
        <v>327</v>
      </c>
      <c r="F953" s="91"/>
      <c r="G953" s="91"/>
      <c r="H953" s="91"/>
      <c r="I953" s="91"/>
      <c r="J953" s="91"/>
      <c r="K953" s="91"/>
      <c r="L953" s="91"/>
      <c r="M953" s="91"/>
    </row>
    <row r="954" spans="1:13" ht="16" x14ac:dyDescent="0.2">
      <c r="A954" s="95">
        <f>_xlfn.XLOOKUP(E954,'M A C R O S'!R:R,'M A C R O S'!E:E,0)</f>
        <v>0</v>
      </c>
      <c r="B954" s="161" t="str">
        <f t="shared" si="14"/>
        <v>UH.VM.00035-10125</v>
      </c>
      <c r="C954" s="95">
        <f>SUM(A954:A954)</f>
        <v>0</v>
      </c>
      <c r="D954" s="95">
        <v>10125</v>
      </c>
      <c r="E954" s="95" t="s">
        <v>329</v>
      </c>
      <c r="F954" s="91"/>
      <c r="G954" s="91"/>
      <c r="H954" s="91"/>
      <c r="I954" s="91"/>
      <c r="J954" s="91"/>
      <c r="K954" s="91"/>
      <c r="L954" s="91"/>
      <c r="M954" s="91"/>
    </row>
    <row r="955" spans="1:13" ht="16" x14ac:dyDescent="0.2">
      <c r="A955" s="95">
        <f>_xlfn.XLOOKUP(E955,'M A C R O S'!R:R,'M A C R O S'!E:E,0)</f>
        <v>0</v>
      </c>
      <c r="B955" s="161" t="str">
        <f t="shared" si="14"/>
        <v>UH.VM.00118-10125</v>
      </c>
      <c r="C955" s="95">
        <f>SUM(A955:A955)</f>
        <v>0</v>
      </c>
      <c r="D955" s="95">
        <v>10125</v>
      </c>
      <c r="E955" s="141" t="s">
        <v>331</v>
      </c>
      <c r="F955" s="91"/>
      <c r="G955" s="91"/>
      <c r="H955" s="91"/>
      <c r="I955" s="91"/>
      <c r="J955" s="91"/>
      <c r="K955" s="91"/>
      <c r="L955" s="91"/>
      <c r="M955" s="91"/>
    </row>
    <row r="956" spans="1:13" ht="16" x14ac:dyDescent="0.2">
      <c r="A956" s="95">
        <f>_xlfn.XLOOKUP(E956,'M A C R O S'!R:R,'M A C R O S'!E:E,0)</f>
        <v>0</v>
      </c>
      <c r="B956" s="161" t="str">
        <f t="shared" si="14"/>
        <v>UH.VM.00119-10125</v>
      </c>
      <c r="C956" s="95">
        <f>SUM(A956:A956)</f>
        <v>0</v>
      </c>
      <c r="D956" s="95">
        <v>10125</v>
      </c>
      <c r="E956" s="140" t="s">
        <v>333</v>
      </c>
      <c r="F956" s="91"/>
      <c r="G956" s="91"/>
      <c r="H956" s="91"/>
      <c r="I956" s="91"/>
      <c r="J956" s="91"/>
      <c r="K956" s="91"/>
      <c r="L956" s="91"/>
      <c r="M956" s="91"/>
    </row>
    <row r="957" spans="1:13" ht="16" x14ac:dyDescent="0.2">
      <c r="A957" s="95">
        <f>_xlfn.XLOOKUP(E957,'M A C R O S'!R:R,'M A C R O S'!E:E,0)</f>
        <v>0</v>
      </c>
      <c r="B957" s="161" t="str">
        <f t="shared" si="14"/>
        <v>UH.VM.00120-10125</v>
      </c>
      <c r="C957" s="95">
        <f>SUM(A957:A957)</f>
        <v>0</v>
      </c>
      <c r="D957" s="95">
        <v>10125</v>
      </c>
      <c r="E957" s="141" t="s">
        <v>335</v>
      </c>
      <c r="F957" s="91"/>
      <c r="G957" s="91"/>
      <c r="H957" s="91"/>
      <c r="I957" s="91"/>
      <c r="J957" s="91"/>
      <c r="K957" s="91"/>
      <c r="L957" s="91"/>
      <c r="M957" s="91"/>
    </row>
    <row r="958" spans="1:13" ht="16" x14ac:dyDescent="0.2">
      <c r="A958" s="95">
        <f>_xlfn.XLOOKUP(E958,'M A C R O S'!R:R,'M A C R O S'!E:E,0)</f>
        <v>0</v>
      </c>
      <c r="B958" s="161" t="str">
        <f t="shared" si="14"/>
        <v>UH.VM.00121-10125</v>
      </c>
      <c r="C958" s="95">
        <f>SUM(A958:A958)</f>
        <v>0</v>
      </c>
      <c r="D958" s="95">
        <v>10125</v>
      </c>
      <c r="E958" s="140" t="s">
        <v>337</v>
      </c>
      <c r="F958" s="91"/>
      <c r="G958" s="91"/>
      <c r="H958" s="91"/>
      <c r="I958" s="91"/>
      <c r="J958" s="91"/>
      <c r="K958" s="91"/>
      <c r="L958" s="91"/>
      <c r="M958" s="91"/>
    </row>
    <row r="959" spans="1:13" ht="16" x14ac:dyDescent="0.2">
      <c r="A959" s="163">
        <f>_xlfn.XLOOKUP(E959,'M A C R O S'!R:R,'M A C R O S'!E:E,0)</f>
        <v>0</v>
      </c>
      <c r="B959" s="161" t="str">
        <f t="shared" si="14"/>
        <v>UH.VM.00058-10125</v>
      </c>
      <c r="C959" s="163">
        <f>SUM(A959:A959)</f>
        <v>0</v>
      </c>
      <c r="D959" s="163">
        <v>10125</v>
      </c>
      <c r="E959" s="163" t="s">
        <v>359</v>
      </c>
      <c r="F959" s="91"/>
      <c r="G959" s="91"/>
      <c r="H959" s="91"/>
      <c r="I959" s="91"/>
      <c r="J959" s="91"/>
      <c r="K959" s="91"/>
      <c r="L959" s="91"/>
      <c r="M959" s="91"/>
    </row>
    <row r="960" spans="1:13" ht="16" x14ac:dyDescent="0.2">
      <c r="A960" s="95">
        <f>_xlfn.XLOOKUP(E960,'M A C R O S'!R:R,'M A C R O S'!E:E,0)</f>
        <v>0</v>
      </c>
      <c r="B960" s="161" t="str">
        <f t="shared" si="14"/>
        <v>UH.VM.00059-10125</v>
      </c>
      <c r="C960" s="95">
        <f>SUM(A960:A960)</f>
        <v>0</v>
      </c>
      <c r="D960" s="95">
        <v>10125</v>
      </c>
      <c r="E960" s="95" t="s">
        <v>361</v>
      </c>
      <c r="F960" s="91"/>
      <c r="G960" s="91"/>
      <c r="H960" s="91"/>
      <c r="I960" s="91"/>
      <c r="J960" s="91"/>
      <c r="K960" s="91"/>
      <c r="L960" s="91"/>
      <c r="M960" s="91"/>
    </row>
    <row r="961" spans="1:13" ht="16" x14ac:dyDescent="0.2">
      <c r="A961" s="95">
        <f>_xlfn.XLOOKUP(E961,'M A C R O S'!R:R,'M A C R O S'!E:E,0)</f>
        <v>0</v>
      </c>
      <c r="B961" s="161" t="str">
        <f t="shared" si="14"/>
        <v>UH.VM.00060-10125</v>
      </c>
      <c r="C961" s="95">
        <f>SUM(A961:A961)</f>
        <v>0</v>
      </c>
      <c r="D961" s="95">
        <v>10125</v>
      </c>
      <c r="E961" s="95" t="s">
        <v>363</v>
      </c>
      <c r="F961" s="91"/>
      <c r="G961" s="91"/>
      <c r="H961" s="91"/>
      <c r="I961" s="91"/>
      <c r="J961" s="91"/>
      <c r="K961" s="91"/>
      <c r="L961" s="91"/>
      <c r="M961" s="91"/>
    </row>
    <row r="962" spans="1:13" ht="16" x14ac:dyDescent="0.2">
      <c r="A962" s="95">
        <f>_xlfn.XLOOKUP(E962,'M A C R O S'!R:R,'M A C R O S'!E:E,0)</f>
        <v>0</v>
      </c>
      <c r="B962" s="161" t="str">
        <f t="shared" si="14"/>
        <v>UH.VM.00061-10125</v>
      </c>
      <c r="C962" s="95">
        <f>SUM(A962:A962)</f>
        <v>0</v>
      </c>
      <c r="D962" s="95">
        <v>10125</v>
      </c>
      <c r="E962" s="95" t="s">
        <v>365</v>
      </c>
      <c r="F962" s="91"/>
      <c r="G962" s="91"/>
      <c r="H962" s="91"/>
      <c r="I962" s="91"/>
      <c r="J962" s="91"/>
      <c r="K962" s="91"/>
      <c r="L962" s="91"/>
      <c r="M962" s="91"/>
    </row>
    <row r="963" spans="1:13" ht="16" x14ac:dyDescent="0.2">
      <c r="A963" s="95">
        <f>_xlfn.XLOOKUP(E963,'M A C R O S'!R:R,'M A C R O S'!E:E,0)</f>
        <v>0</v>
      </c>
      <c r="B963" s="161" t="str">
        <f t="shared" ref="B963:B1026" si="15">E963&amp;"-"&amp;D963</f>
        <v>UH.VM.00062-10125</v>
      </c>
      <c r="C963" s="95">
        <f>SUM(A963:A963)</f>
        <v>0</v>
      </c>
      <c r="D963" s="95">
        <v>10125</v>
      </c>
      <c r="E963" s="95" t="s">
        <v>367</v>
      </c>
      <c r="F963" s="91"/>
      <c r="G963" s="91"/>
      <c r="H963" s="91"/>
      <c r="I963" s="91"/>
      <c r="J963" s="91"/>
      <c r="K963" s="91"/>
      <c r="L963" s="91"/>
      <c r="M963" s="91"/>
    </row>
    <row r="964" spans="1:13" ht="16" x14ac:dyDescent="0.2">
      <c r="A964" s="95">
        <f>_xlfn.XLOOKUP(E964,'M A C R O S'!R:R,'M A C R O S'!E:E,0)</f>
        <v>0</v>
      </c>
      <c r="B964" s="161" t="str">
        <f t="shared" si="15"/>
        <v>UH.VM.00036-10125</v>
      </c>
      <c r="C964" s="95">
        <f>SUM(A964:A964)</f>
        <v>0</v>
      </c>
      <c r="D964" s="95">
        <v>10125</v>
      </c>
      <c r="E964" s="95" t="s">
        <v>369</v>
      </c>
      <c r="F964" s="91"/>
      <c r="G964" s="91"/>
      <c r="H964" s="91"/>
      <c r="I964" s="91"/>
      <c r="J964" s="91"/>
      <c r="K964" s="91"/>
      <c r="L964" s="91"/>
      <c r="M964" s="91"/>
    </row>
    <row r="965" spans="1:13" ht="16" x14ac:dyDescent="0.2">
      <c r="A965" s="95">
        <f>_xlfn.XLOOKUP(E965,'M A C R O S'!R:R,'M A C R O S'!E:E,0)</f>
        <v>0</v>
      </c>
      <c r="B965" s="161" t="str">
        <f t="shared" si="15"/>
        <v>UH.VM.00037-10125</v>
      </c>
      <c r="C965" s="95">
        <f>SUM(A965:A965)</f>
        <v>0</v>
      </c>
      <c r="D965" s="95">
        <v>10125</v>
      </c>
      <c r="E965" s="95" t="s">
        <v>371</v>
      </c>
      <c r="F965" s="91"/>
      <c r="G965" s="91"/>
      <c r="H965" s="91"/>
      <c r="I965" s="91"/>
      <c r="J965" s="91"/>
      <c r="K965" s="91"/>
      <c r="L965" s="91"/>
      <c r="M965" s="91"/>
    </row>
    <row r="966" spans="1:13" ht="16" x14ac:dyDescent="0.2">
      <c r="A966" s="95">
        <f>_xlfn.XLOOKUP(E966,'M A C R O S'!R:R,'M A C R O S'!E:E,0)</f>
        <v>0</v>
      </c>
      <c r="B966" s="161" t="str">
        <f t="shared" si="15"/>
        <v>UH.VM.00038-10125</v>
      </c>
      <c r="C966" s="95">
        <f>SUM(A966:A966)</f>
        <v>0</v>
      </c>
      <c r="D966" s="95">
        <v>10125</v>
      </c>
      <c r="E966" s="95" t="s">
        <v>373</v>
      </c>
      <c r="F966" s="91"/>
      <c r="G966" s="91"/>
      <c r="H966" s="91"/>
      <c r="I966" s="91"/>
      <c r="J966" s="91"/>
      <c r="K966" s="91"/>
      <c r="L966" s="91"/>
      <c r="M966" s="91"/>
    </row>
    <row r="967" spans="1:13" ht="16" x14ac:dyDescent="0.2">
      <c r="A967" s="95">
        <f>_xlfn.XLOOKUP(E967,'M A C R O S'!R:R,'M A C R O S'!E:E,0)</f>
        <v>0</v>
      </c>
      <c r="B967" s="161" t="str">
        <f t="shared" si="15"/>
        <v>UH.VM.00039-10125</v>
      </c>
      <c r="C967" s="95">
        <f>SUM(A967:A967)</f>
        <v>0</v>
      </c>
      <c r="D967" s="95">
        <v>10125</v>
      </c>
      <c r="E967" s="95" t="s">
        <v>375</v>
      </c>
      <c r="F967" s="91"/>
      <c r="G967" s="91"/>
      <c r="H967" s="91"/>
      <c r="I967" s="91"/>
      <c r="J967" s="91"/>
      <c r="K967" s="91"/>
      <c r="L967" s="91"/>
      <c r="M967" s="91"/>
    </row>
    <row r="968" spans="1:13" ht="16" x14ac:dyDescent="0.2">
      <c r="A968" s="95">
        <f>_xlfn.XLOOKUP(E968,'M A C R O S'!R:R,'M A C R O S'!E:E,0)</f>
        <v>0</v>
      </c>
      <c r="B968" s="161" t="str">
        <f t="shared" si="15"/>
        <v>UH.VM.00040-10125</v>
      </c>
      <c r="C968" s="95">
        <f>SUM(A968:A968)</f>
        <v>0</v>
      </c>
      <c r="D968" s="95">
        <v>10125</v>
      </c>
      <c r="E968" s="95" t="s">
        <v>377</v>
      </c>
      <c r="F968" s="91"/>
      <c r="G968" s="91"/>
      <c r="H968" s="91"/>
      <c r="I968" s="91"/>
      <c r="J968" s="91"/>
      <c r="K968" s="91"/>
      <c r="L968" s="91"/>
      <c r="M968" s="91"/>
    </row>
    <row r="969" spans="1:13" ht="16" x14ac:dyDescent="0.2">
      <c r="A969" s="95">
        <f>_xlfn.XLOOKUP(E969,'M A C R O S'!R:R,'M A C R O S'!E:E,0)</f>
        <v>0</v>
      </c>
      <c r="B969" s="161" t="str">
        <f t="shared" si="15"/>
        <v>UH.VM.00041-10125</v>
      </c>
      <c r="C969" s="95">
        <f>SUM(A969:A969)</f>
        <v>0</v>
      </c>
      <c r="D969" s="95">
        <v>10125</v>
      </c>
      <c r="E969" s="95" t="s">
        <v>379</v>
      </c>
      <c r="F969" s="91"/>
      <c r="G969" s="91"/>
      <c r="H969" s="91"/>
      <c r="I969" s="91"/>
      <c r="J969" s="91"/>
      <c r="K969" s="91"/>
      <c r="L969" s="91"/>
      <c r="M969" s="91"/>
    </row>
    <row r="970" spans="1:13" ht="16" x14ac:dyDescent="0.2">
      <c r="A970" s="95">
        <f>_xlfn.XLOOKUP(E970,'M A C R O S'!R:R,'M A C R O S'!E:E,0)</f>
        <v>0</v>
      </c>
      <c r="B970" s="161" t="str">
        <f t="shared" si="15"/>
        <v>UH.VM.00042-10125</v>
      </c>
      <c r="C970" s="95">
        <f>SUM(A970:A970)</f>
        <v>0</v>
      </c>
      <c r="D970" s="95">
        <v>10125</v>
      </c>
      <c r="E970" s="95" t="s">
        <v>381</v>
      </c>
      <c r="F970" s="91"/>
      <c r="G970" s="91"/>
      <c r="H970" s="91"/>
      <c r="I970" s="91"/>
      <c r="J970" s="91"/>
      <c r="K970" s="91"/>
      <c r="L970" s="91"/>
      <c r="M970" s="91"/>
    </row>
    <row r="971" spans="1:13" ht="16" x14ac:dyDescent="0.2">
      <c r="A971" s="95">
        <f>_xlfn.XLOOKUP(E971,'M A C R O S'!R:R,'M A C R O S'!E:E,0)</f>
        <v>0</v>
      </c>
      <c r="B971" s="161" t="str">
        <f t="shared" si="15"/>
        <v>UH.VM.00043-10125</v>
      </c>
      <c r="C971" s="95">
        <f>SUM(A971:A971)</f>
        <v>0</v>
      </c>
      <c r="D971" s="95">
        <v>10125</v>
      </c>
      <c r="E971" s="95" t="s">
        <v>383</v>
      </c>
      <c r="F971" s="91"/>
      <c r="G971" s="91"/>
      <c r="H971" s="91"/>
      <c r="I971" s="91"/>
      <c r="J971" s="91"/>
      <c r="K971" s="91"/>
      <c r="L971" s="91"/>
      <c r="M971" s="91"/>
    </row>
    <row r="972" spans="1:13" ht="16" x14ac:dyDescent="0.2">
      <c r="A972" s="95">
        <f>_xlfn.XLOOKUP(E972,'M A C R O S'!R:R,'M A C R O S'!E:E,0)</f>
        <v>0</v>
      </c>
      <c r="B972" s="161" t="str">
        <f t="shared" si="15"/>
        <v>UH.VM.00044-10125</v>
      </c>
      <c r="C972" s="95">
        <f>SUM(A972:A972)</f>
        <v>0</v>
      </c>
      <c r="D972" s="95">
        <v>10125</v>
      </c>
      <c r="E972" s="95" t="s">
        <v>385</v>
      </c>
      <c r="F972" s="91"/>
      <c r="G972" s="91"/>
      <c r="H972" s="91"/>
      <c r="I972" s="91"/>
      <c r="J972" s="91"/>
      <c r="K972" s="91"/>
      <c r="L972" s="91"/>
      <c r="M972" s="91"/>
    </row>
    <row r="973" spans="1:13" ht="16" x14ac:dyDescent="0.2">
      <c r="A973" s="95">
        <f>_xlfn.XLOOKUP(E973,'M A C R O S'!R:R,'M A C R O S'!E:E,0)</f>
        <v>0</v>
      </c>
      <c r="B973" s="161" t="str">
        <f t="shared" si="15"/>
        <v>UH.VM.00045-10125</v>
      </c>
      <c r="C973" s="95">
        <f>SUM(A973:A973)</f>
        <v>0</v>
      </c>
      <c r="D973" s="95">
        <v>10125</v>
      </c>
      <c r="E973" s="95" t="s">
        <v>387</v>
      </c>
      <c r="F973" s="91"/>
      <c r="G973" s="91"/>
      <c r="H973" s="91"/>
      <c r="I973" s="91"/>
      <c r="J973" s="91"/>
      <c r="K973" s="91"/>
      <c r="L973" s="91"/>
      <c r="M973" s="91"/>
    </row>
    <row r="974" spans="1:13" ht="16" x14ac:dyDescent="0.2">
      <c r="A974" s="161">
        <f>_xlfn.XLOOKUP(E974,'M A C R O S'!R:R,'M A C R O S'!F:F,0)</f>
        <v>0</v>
      </c>
      <c r="B974" s="161" t="str">
        <f t="shared" si="15"/>
        <v>UH.VM.00031-10127</v>
      </c>
      <c r="C974" s="161">
        <f>SUM(A974:A974)</f>
        <v>0</v>
      </c>
      <c r="D974" s="161">
        <v>10127</v>
      </c>
      <c r="E974" s="161" t="s">
        <v>321</v>
      </c>
      <c r="F974" s="91"/>
      <c r="G974" s="91"/>
      <c r="H974" s="91"/>
      <c r="I974" s="91"/>
      <c r="J974" s="91"/>
      <c r="K974" s="91"/>
      <c r="L974" s="91"/>
      <c r="M974" s="91"/>
    </row>
    <row r="975" spans="1:13" ht="16" x14ac:dyDescent="0.2">
      <c r="A975" s="95">
        <f>_xlfn.XLOOKUP(E975,'M A C R O S'!R:R,'M A C R O S'!F:F,0)</f>
        <v>0</v>
      </c>
      <c r="B975" s="161" t="str">
        <f t="shared" si="15"/>
        <v>UH.VM.00032-10127</v>
      </c>
      <c r="C975" s="95">
        <f>SUM(A975:A975)</f>
        <v>0</v>
      </c>
      <c r="D975" s="95">
        <v>10127</v>
      </c>
      <c r="E975" s="95" t="s">
        <v>323</v>
      </c>
      <c r="F975" s="91"/>
      <c r="G975" s="91"/>
      <c r="H975" s="91"/>
      <c r="I975" s="91"/>
      <c r="J975" s="91"/>
      <c r="K975" s="91"/>
      <c r="L975" s="91"/>
      <c r="M975" s="91"/>
    </row>
    <row r="976" spans="1:13" ht="16" x14ac:dyDescent="0.2">
      <c r="A976" s="95">
        <f>_xlfn.XLOOKUP(E976,'M A C R O S'!R:R,'M A C R O S'!F:F,0)</f>
        <v>0</v>
      </c>
      <c r="B976" s="161" t="str">
        <f t="shared" si="15"/>
        <v>UH.VM.00033-10127</v>
      </c>
      <c r="C976" s="95">
        <f>SUM(A976:A976)</f>
        <v>0</v>
      </c>
      <c r="D976" s="95">
        <v>10127</v>
      </c>
      <c r="E976" s="95" t="s">
        <v>325</v>
      </c>
      <c r="F976" s="91"/>
      <c r="G976" s="91"/>
      <c r="H976" s="91"/>
      <c r="I976" s="91"/>
      <c r="J976" s="91"/>
      <c r="K976" s="91"/>
      <c r="L976" s="91"/>
      <c r="M976" s="91"/>
    </row>
    <row r="977" spans="1:13" ht="16" x14ac:dyDescent="0.2">
      <c r="A977" s="95">
        <f>_xlfn.XLOOKUP(E977,'M A C R O S'!R:R,'M A C R O S'!F:F,0)</f>
        <v>0</v>
      </c>
      <c r="B977" s="161" t="str">
        <f t="shared" si="15"/>
        <v>UH.VM.00034-10127</v>
      </c>
      <c r="C977" s="95">
        <f>SUM(A977:A977)</f>
        <v>0</v>
      </c>
      <c r="D977" s="95">
        <v>10127</v>
      </c>
      <c r="E977" s="95" t="s">
        <v>327</v>
      </c>
      <c r="F977" s="91"/>
      <c r="G977" s="91"/>
      <c r="H977" s="91"/>
      <c r="I977" s="91"/>
      <c r="J977" s="91"/>
      <c r="K977" s="91"/>
      <c r="L977" s="91"/>
      <c r="M977" s="91"/>
    </row>
    <row r="978" spans="1:13" ht="16" x14ac:dyDescent="0.2">
      <c r="A978" s="95">
        <f>_xlfn.XLOOKUP(E978,'M A C R O S'!R:R,'M A C R O S'!F:F,0)</f>
        <v>0</v>
      </c>
      <c r="B978" s="161" t="str">
        <f t="shared" si="15"/>
        <v>UH.VM.00035-10127</v>
      </c>
      <c r="C978" s="95">
        <f>SUM(A978:A978)</f>
        <v>0</v>
      </c>
      <c r="D978" s="95">
        <v>10127</v>
      </c>
      <c r="E978" s="95" t="s">
        <v>329</v>
      </c>
      <c r="F978" s="91"/>
      <c r="G978" s="91"/>
      <c r="H978" s="91"/>
      <c r="I978" s="91"/>
      <c r="J978" s="91"/>
      <c r="K978" s="91"/>
      <c r="L978" s="91"/>
      <c r="M978" s="91"/>
    </row>
    <row r="979" spans="1:13" ht="16" x14ac:dyDescent="0.2">
      <c r="A979" s="95">
        <f>_xlfn.XLOOKUP(E979,'M A C R O S'!R:R,'M A C R O S'!F:F,0)</f>
        <v>0</v>
      </c>
      <c r="B979" s="161" t="str">
        <f t="shared" si="15"/>
        <v>UH.VM.00118-10127</v>
      </c>
      <c r="C979" s="95">
        <f>SUM(A979:A979)</f>
        <v>0</v>
      </c>
      <c r="D979" s="95">
        <v>10127</v>
      </c>
      <c r="E979" s="141" t="s">
        <v>331</v>
      </c>
      <c r="F979" s="91"/>
      <c r="G979" s="91"/>
      <c r="H979" s="91"/>
      <c r="I979" s="91"/>
      <c r="J979" s="91"/>
      <c r="K979" s="91"/>
      <c r="L979" s="91"/>
      <c r="M979" s="91"/>
    </row>
    <row r="980" spans="1:13" ht="16" x14ac:dyDescent="0.2">
      <c r="A980" s="95">
        <f>_xlfn.XLOOKUP(E980,'M A C R O S'!R:R,'M A C R O S'!F:F,0)</f>
        <v>0</v>
      </c>
      <c r="B980" s="161" t="str">
        <f t="shared" si="15"/>
        <v>UH.VM.00119-10127</v>
      </c>
      <c r="C980" s="95">
        <f>SUM(A980:A980)</f>
        <v>0</v>
      </c>
      <c r="D980" s="95">
        <v>10127</v>
      </c>
      <c r="E980" s="140" t="s">
        <v>333</v>
      </c>
      <c r="F980" s="91"/>
      <c r="G980" s="91"/>
      <c r="H980" s="91"/>
      <c r="I980" s="91"/>
      <c r="J980" s="91"/>
      <c r="K980" s="91"/>
      <c r="L980" s="91"/>
      <c r="M980" s="91"/>
    </row>
    <row r="981" spans="1:13" ht="16" x14ac:dyDescent="0.2">
      <c r="A981" s="95">
        <f>_xlfn.XLOOKUP(E981,'M A C R O S'!R:R,'M A C R O S'!F:F,0)</f>
        <v>0</v>
      </c>
      <c r="B981" s="161" t="str">
        <f t="shared" si="15"/>
        <v>UH.VM.00120-10127</v>
      </c>
      <c r="C981" s="95">
        <f>SUM(A981:A981)</f>
        <v>0</v>
      </c>
      <c r="D981" s="95">
        <v>10127</v>
      </c>
      <c r="E981" s="141" t="s">
        <v>335</v>
      </c>
      <c r="F981" s="91"/>
      <c r="G981" s="91"/>
      <c r="H981" s="91"/>
      <c r="I981" s="91"/>
      <c r="J981" s="91"/>
      <c r="K981" s="91"/>
      <c r="L981" s="91"/>
      <c r="M981" s="91"/>
    </row>
    <row r="982" spans="1:13" ht="16" x14ac:dyDescent="0.2">
      <c r="A982" s="95">
        <f>_xlfn.XLOOKUP(E982,'M A C R O S'!R:R,'M A C R O S'!F:F,0)</f>
        <v>0</v>
      </c>
      <c r="B982" s="161" t="str">
        <f t="shared" si="15"/>
        <v>UH.VM.00121-10127</v>
      </c>
      <c r="C982" s="95">
        <f>SUM(A982:A982)</f>
        <v>0</v>
      </c>
      <c r="D982" s="95">
        <v>10127</v>
      </c>
      <c r="E982" s="140" t="s">
        <v>337</v>
      </c>
      <c r="F982" s="91"/>
      <c r="G982" s="91"/>
      <c r="H982" s="91"/>
      <c r="I982" s="91"/>
      <c r="J982" s="91"/>
      <c r="K982" s="91"/>
      <c r="L982" s="91"/>
      <c r="M982" s="91"/>
    </row>
    <row r="983" spans="1:13" ht="16" x14ac:dyDescent="0.2">
      <c r="A983" s="163">
        <f>_xlfn.XLOOKUP(E983,'M A C R O S'!R:R,'M A C R O S'!F:F,0)</f>
        <v>0</v>
      </c>
      <c r="B983" s="161" t="str">
        <f t="shared" si="15"/>
        <v>UH.VM.00058-10127</v>
      </c>
      <c r="C983" s="163">
        <f>SUM(A983:A983)</f>
        <v>0</v>
      </c>
      <c r="D983" s="163">
        <v>10127</v>
      </c>
      <c r="E983" s="163" t="s">
        <v>359</v>
      </c>
      <c r="F983" s="91"/>
      <c r="G983" s="91"/>
      <c r="H983" s="91"/>
      <c r="I983" s="91"/>
      <c r="J983" s="91"/>
      <c r="K983" s="91"/>
      <c r="L983" s="91"/>
      <c r="M983" s="91"/>
    </row>
    <row r="984" spans="1:13" ht="16" x14ac:dyDescent="0.2">
      <c r="A984" s="95">
        <f>_xlfn.XLOOKUP(E984,'M A C R O S'!R:R,'M A C R O S'!F:F,0)</f>
        <v>0</v>
      </c>
      <c r="B984" s="161" t="str">
        <f t="shared" si="15"/>
        <v>UH.VM.00059-10127</v>
      </c>
      <c r="C984" s="95">
        <f>SUM(A984:A984)</f>
        <v>0</v>
      </c>
      <c r="D984" s="95">
        <v>10127</v>
      </c>
      <c r="E984" s="95" t="s">
        <v>361</v>
      </c>
      <c r="F984" s="91"/>
      <c r="G984" s="91"/>
      <c r="H984" s="91"/>
      <c r="I984" s="91"/>
      <c r="J984" s="91"/>
      <c r="K984" s="91"/>
      <c r="L984" s="91"/>
      <c r="M984" s="91"/>
    </row>
    <row r="985" spans="1:13" ht="16" x14ac:dyDescent="0.2">
      <c r="A985" s="95">
        <f>_xlfn.XLOOKUP(E985,'M A C R O S'!R:R,'M A C R O S'!F:F,0)</f>
        <v>0</v>
      </c>
      <c r="B985" s="161" t="str">
        <f t="shared" si="15"/>
        <v>UH.VM.00060-10127</v>
      </c>
      <c r="C985" s="95">
        <f>SUM(A985:A985)</f>
        <v>0</v>
      </c>
      <c r="D985" s="95">
        <v>10127</v>
      </c>
      <c r="E985" s="95" t="s">
        <v>363</v>
      </c>
      <c r="F985" s="91"/>
      <c r="G985" s="91"/>
      <c r="H985" s="91"/>
      <c r="I985" s="91"/>
      <c r="J985" s="91"/>
      <c r="K985" s="91"/>
      <c r="L985" s="91"/>
      <c r="M985" s="91"/>
    </row>
    <row r="986" spans="1:13" ht="16" x14ac:dyDescent="0.2">
      <c r="A986" s="95">
        <f>_xlfn.XLOOKUP(E986,'M A C R O S'!R:R,'M A C R O S'!F:F,0)</f>
        <v>0</v>
      </c>
      <c r="B986" s="161" t="str">
        <f t="shared" si="15"/>
        <v>UH.VM.00061-10127</v>
      </c>
      <c r="C986" s="95">
        <f>SUM(A986:A986)</f>
        <v>0</v>
      </c>
      <c r="D986" s="95">
        <v>10127</v>
      </c>
      <c r="E986" s="95" t="s">
        <v>365</v>
      </c>
      <c r="F986" s="91"/>
      <c r="G986" s="91"/>
      <c r="H986" s="91"/>
      <c r="I986" s="91"/>
      <c r="J986" s="91"/>
      <c r="K986" s="91"/>
      <c r="L986" s="91"/>
      <c r="M986" s="91"/>
    </row>
    <row r="987" spans="1:13" ht="16" x14ac:dyDescent="0.2">
      <c r="A987" s="95">
        <f>_xlfn.XLOOKUP(E987,'M A C R O S'!R:R,'M A C R O S'!F:F,0)</f>
        <v>0</v>
      </c>
      <c r="B987" s="161" t="str">
        <f t="shared" si="15"/>
        <v>UH.VM.00062-10127</v>
      </c>
      <c r="C987" s="95">
        <f>SUM(A987:A987)</f>
        <v>0</v>
      </c>
      <c r="D987" s="95">
        <v>10127</v>
      </c>
      <c r="E987" s="95" t="s">
        <v>367</v>
      </c>
      <c r="F987" s="91"/>
      <c r="G987" s="91"/>
      <c r="H987" s="91"/>
      <c r="I987" s="91"/>
      <c r="J987" s="91"/>
      <c r="K987" s="91"/>
      <c r="L987" s="91"/>
      <c r="M987" s="91"/>
    </row>
    <row r="988" spans="1:13" ht="16" x14ac:dyDescent="0.2">
      <c r="A988" s="95">
        <f>_xlfn.XLOOKUP(E988,'M A C R O S'!R:R,'M A C R O S'!F:F,0)</f>
        <v>0</v>
      </c>
      <c r="B988" s="161" t="str">
        <f t="shared" si="15"/>
        <v>UH.VM.00036-10127</v>
      </c>
      <c r="C988" s="95">
        <f>SUM(A988:A988)</f>
        <v>0</v>
      </c>
      <c r="D988" s="95">
        <v>10127</v>
      </c>
      <c r="E988" s="95" t="s">
        <v>369</v>
      </c>
      <c r="F988" s="91"/>
      <c r="G988" s="91"/>
      <c r="H988" s="91"/>
      <c r="I988" s="91"/>
      <c r="J988" s="91"/>
      <c r="K988" s="91"/>
      <c r="L988" s="91"/>
      <c r="M988" s="91"/>
    </row>
    <row r="989" spans="1:13" ht="16" x14ac:dyDescent="0.2">
      <c r="A989" s="95">
        <f>_xlfn.XLOOKUP(E989,'M A C R O S'!R:R,'M A C R O S'!F:F,0)</f>
        <v>0</v>
      </c>
      <c r="B989" s="161" t="str">
        <f t="shared" si="15"/>
        <v>UH.VM.00037-10127</v>
      </c>
      <c r="C989" s="95">
        <f>SUM(A989:A989)</f>
        <v>0</v>
      </c>
      <c r="D989" s="95">
        <v>10127</v>
      </c>
      <c r="E989" s="95" t="s">
        <v>371</v>
      </c>
      <c r="F989" s="91"/>
      <c r="G989" s="91"/>
      <c r="H989" s="91"/>
      <c r="I989" s="91"/>
      <c r="J989" s="91"/>
      <c r="K989" s="91"/>
      <c r="L989" s="91"/>
      <c r="M989" s="91"/>
    </row>
    <row r="990" spans="1:13" ht="16" x14ac:dyDescent="0.2">
      <c r="A990" s="95">
        <f>_xlfn.XLOOKUP(E990,'M A C R O S'!R:R,'M A C R O S'!F:F,0)</f>
        <v>0</v>
      </c>
      <c r="B990" s="161" t="str">
        <f t="shared" si="15"/>
        <v>UH.VM.00038-10127</v>
      </c>
      <c r="C990" s="95">
        <f>SUM(A990:A990)</f>
        <v>0</v>
      </c>
      <c r="D990" s="95">
        <v>10127</v>
      </c>
      <c r="E990" s="95" t="s">
        <v>373</v>
      </c>
      <c r="F990" s="91"/>
      <c r="G990" s="91"/>
      <c r="H990" s="91"/>
      <c r="I990" s="91"/>
      <c r="J990" s="91"/>
      <c r="K990" s="91"/>
      <c r="L990" s="91"/>
      <c r="M990" s="91"/>
    </row>
    <row r="991" spans="1:13" ht="16" x14ac:dyDescent="0.2">
      <c r="A991" s="95">
        <f>_xlfn.XLOOKUP(E991,'M A C R O S'!R:R,'M A C R O S'!F:F,0)</f>
        <v>0</v>
      </c>
      <c r="B991" s="161" t="str">
        <f t="shared" si="15"/>
        <v>UH.VM.00039-10127</v>
      </c>
      <c r="C991" s="95">
        <f>SUM(A991:A991)</f>
        <v>0</v>
      </c>
      <c r="D991" s="95">
        <v>10127</v>
      </c>
      <c r="E991" s="95" t="s">
        <v>375</v>
      </c>
      <c r="F991" s="91"/>
      <c r="G991" s="91"/>
      <c r="H991" s="91"/>
      <c r="I991" s="91"/>
      <c r="J991" s="91"/>
      <c r="K991" s="91"/>
      <c r="L991" s="91"/>
      <c r="M991" s="91"/>
    </row>
    <row r="992" spans="1:13" ht="16" x14ac:dyDescent="0.2">
      <c r="A992" s="95">
        <f>_xlfn.XLOOKUP(E992,'M A C R O S'!R:R,'M A C R O S'!F:F,0)</f>
        <v>0</v>
      </c>
      <c r="B992" s="161" t="str">
        <f t="shared" si="15"/>
        <v>UH.VM.00040-10127</v>
      </c>
      <c r="C992" s="95">
        <f>SUM(A992:A992)</f>
        <v>0</v>
      </c>
      <c r="D992" s="95">
        <v>10127</v>
      </c>
      <c r="E992" s="95" t="s">
        <v>377</v>
      </c>
      <c r="F992" s="91"/>
      <c r="G992" s="91"/>
      <c r="H992" s="91"/>
      <c r="I992" s="91"/>
      <c r="J992" s="91"/>
      <c r="K992" s="91"/>
      <c r="L992" s="91"/>
      <c r="M992" s="91"/>
    </row>
    <row r="993" spans="1:13" ht="16" x14ac:dyDescent="0.2">
      <c r="A993" s="95">
        <f>_xlfn.XLOOKUP(E993,'M A C R O S'!R:R,'M A C R O S'!F:F,0)</f>
        <v>0</v>
      </c>
      <c r="B993" s="161" t="str">
        <f t="shared" si="15"/>
        <v>UH.VM.00041-10127</v>
      </c>
      <c r="C993" s="95">
        <f>SUM(A993:A993)</f>
        <v>0</v>
      </c>
      <c r="D993" s="95">
        <v>10127</v>
      </c>
      <c r="E993" s="95" t="s">
        <v>379</v>
      </c>
      <c r="F993" s="91"/>
      <c r="G993" s="91"/>
      <c r="H993" s="91"/>
      <c r="I993" s="91"/>
      <c r="J993" s="91"/>
      <c r="K993" s="91"/>
      <c r="L993" s="91"/>
      <c r="M993" s="91"/>
    </row>
    <row r="994" spans="1:13" ht="16" x14ac:dyDescent="0.2">
      <c r="A994" s="95">
        <f>_xlfn.XLOOKUP(E994,'M A C R O S'!R:R,'M A C R O S'!F:F,0)</f>
        <v>0</v>
      </c>
      <c r="B994" s="161" t="str">
        <f t="shared" si="15"/>
        <v>UH.VM.00042-10127</v>
      </c>
      <c r="C994" s="95">
        <f>SUM(A994:A994)</f>
        <v>0</v>
      </c>
      <c r="D994" s="95">
        <v>10127</v>
      </c>
      <c r="E994" s="95" t="s">
        <v>381</v>
      </c>
      <c r="F994" s="91"/>
      <c r="G994" s="91"/>
      <c r="H994" s="91"/>
      <c r="I994" s="91"/>
      <c r="J994" s="91"/>
      <c r="K994" s="91"/>
      <c r="L994" s="91"/>
      <c r="M994" s="91"/>
    </row>
    <row r="995" spans="1:13" ht="16" x14ac:dyDescent="0.2">
      <c r="A995" s="95">
        <f>_xlfn.XLOOKUP(E995,'M A C R O S'!R:R,'M A C R O S'!F:F,0)</f>
        <v>0</v>
      </c>
      <c r="B995" s="161" t="str">
        <f t="shared" si="15"/>
        <v>UH.VM.00043-10127</v>
      </c>
      <c r="C995" s="95">
        <f>SUM(A995:A995)</f>
        <v>0</v>
      </c>
      <c r="D995" s="95">
        <v>10127</v>
      </c>
      <c r="E995" s="95" t="s">
        <v>383</v>
      </c>
      <c r="F995" s="91"/>
      <c r="G995" s="91"/>
      <c r="H995" s="91"/>
      <c r="I995" s="91"/>
      <c r="J995" s="91"/>
      <c r="K995" s="91"/>
      <c r="L995" s="91"/>
      <c r="M995" s="91"/>
    </row>
    <row r="996" spans="1:13" ht="16" x14ac:dyDescent="0.2">
      <c r="A996" s="95">
        <f>_xlfn.XLOOKUP(E996,'M A C R O S'!R:R,'M A C R O S'!F:F,0)</f>
        <v>0</v>
      </c>
      <c r="B996" s="161" t="str">
        <f t="shared" si="15"/>
        <v>UH.VM.00044-10127</v>
      </c>
      <c r="C996" s="95">
        <f>SUM(A996:A996)</f>
        <v>0</v>
      </c>
      <c r="D996" s="95">
        <v>10127</v>
      </c>
      <c r="E996" s="95" t="s">
        <v>385</v>
      </c>
      <c r="F996" s="91"/>
      <c r="G996" s="91"/>
      <c r="H996" s="91"/>
      <c r="I996" s="91"/>
      <c r="J996" s="91"/>
      <c r="K996" s="91"/>
      <c r="L996" s="91"/>
      <c r="M996" s="91"/>
    </row>
    <row r="997" spans="1:13" ht="16" x14ac:dyDescent="0.2">
      <c r="A997" s="95">
        <f>_xlfn.XLOOKUP(E997,'M A C R O S'!R:R,'M A C R O S'!F:F,0)</f>
        <v>0</v>
      </c>
      <c r="B997" s="161" t="str">
        <f t="shared" si="15"/>
        <v>UH.VM.00045-10127</v>
      </c>
      <c r="C997" s="95">
        <f>SUM(A997:A997)</f>
        <v>0</v>
      </c>
      <c r="D997" s="95">
        <v>10127</v>
      </c>
      <c r="E997" s="95" t="s">
        <v>387</v>
      </c>
      <c r="F997" s="91"/>
      <c r="G997" s="91"/>
      <c r="H997" s="91"/>
      <c r="I997" s="91"/>
      <c r="J997" s="91"/>
      <c r="K997" s="91"/>
      <c r="L997" s="91"/>
      <c r="M997" s="91"/>
    </row>
    <row r="998" spans="1:13" ht="16" x14ac:dyDescent="0.2">
      <c r="A998" s="161">
        <f>_xlfn.XLOOKUP(E998,'M A C R O S'!R:R,'M A C R O S'!G:G,0)</f>
        <v>0</v>
      </c>
      <c r="B998" s="161" t="str">
        <f t="shared" si="15"/>
        <v>UH.VM.00031-10129</v>
      </c>
      <c r="C998" s="161">
        <f>SUM(A998:A998)</f>
        <v>0</v>
      </c>
      <c r="D998" s="161">
        <v>10129</v>
      </c>
      <c r="E998" s="161" t="s">
        <v>321</v>
      </c>
      <c r="F998" s="91"/>
      <c r="G998" s="91"/>
      <c r="H998" s="91"/>
      <c r="I998" s="91"/>
      <c r="J998" s="91"/>
      <c r="K998" s="91"/>
      <c r="L998" s="91"/>
      <c r="M998" s="91"/>
    </row>
    <row r="999" spans="1:13" ht="16" x14ac:dyDescent="0.2">
      <c r="A999" s="95">
        <f>_xlfn.XLOOKUP(E999,'M A C R O S'!R:R,'M A C R O S'!G:G,0)</f>
        <v>0</v>
      </c>
      <c r="B999" s="161" t="str">
        <f t="shared" si="15"/>
        <v>UH.VM.00032-10129</v>
      </c>
      <c r="C999" s="95">
        <f>SUM(A999:A999)</f>
        <v>0</v>
      </c>
      <c r="D999" s="95">
        <v>10129</v>
      </c>
      <c r="E999" s="95" t="s">
        <v>323</v>
      </c>
      <c r="F999" s="91"/>
      <c r="G999" s="91"/>
      <c r="H999" s="91"/>
      <c r="I999" s="91"/>
      <c r="J999" s="91"/>
      <c r="K999" s="91"/>
      <c r="L999" s="91"/>
      <c r="M999" s="91"/>
    </row>
    <row r="1000" spans="1:13" ht="16" x14ac:dyDescent="0.2">
      <c r="A1000" s="95">
        <f>_xlfn.XLOOKUP(E1000,'M A C R O S'!R:R,'M A C R O S'!G:G,0)</f>
        <v>0</v>
      </c>
      <c r="B1000" s="161" t="str">
        <f t="shared" si="15"/>
        <v>UH.VM.00033-10129</v>
      </c>
      <c r="C1000" s="95">
        <f>SUM(A1000:A1000)</f>
        <v>0</v>
      </c>
      <c r="D1000" s="95">
        <v>10129</v>
      </c>
      <c r="E1000" s="95" t="s">
        <v>325</v>
      </c>
      <c r="F1000" s="91"/>
      <c r="G1000" s="91"/>
      <c r="H1000" s="91"/>
      <c r="I1000" s="91"/>
      <c r="J1000" s="91"/>
      <c r="K1000" s="91"/>
      <c r="L1000" s="91"/>
      <c r="M1000" s="91"/>
    </row>
    <row r="1001" spans="1:13" ht="16" x14ac:dyDescent="0.2">
      <c r="A1001" s="95">
        <f>_xlfn.XLOOKUP(E1001,'M A C R O S'!R:R,'M A C R O S'!G:G,0)</f>
        <v>0</v>
      </c>
      <c r="B1001" s="161" t="str">
        <f t="shared" si="15"/>
        <v>UH.VM.00034-10129</v>
      </c>
      <c r="C1001" s="95">
        <f>SUM(A1001:A1001)</f>
        <v>0</v>
      </c>
      <c r="D1001" s="95">
        <v>10129</v>
      </c>
      <c r="E1001" s="95" t="s">
        <v>327</v>
      </c>
      <c r="F1001" s="91"/>
      <c r="G1001" s="91"/>
      <c r="H1001" s="91"/>
      <c r="I1001" s="91"/>
      <c r="J1001" s="91"/>
      <c r="K1001" s="91"/>
      <c r="L1001" s="91"/>
      <c r="M1001" s="91"/>
    </row>
    <row r="1002" spans="1:13" ht="16" x14ac:dyDescent="0.2">
      <c r="A1002" s="95">
        <f>_xlfn.XLOOKUP(E1002,'M A C R O S'!R:R,'M A C R O S'!G:G,0)</f>
        <v>0</v>
      </c>
      <c r="B1002" s="161" t="str">
        <f t="shared" si="15"/>
        <v>UH.VM.00035-10129</v>
      </c>
      <c r="C1002" s="95">
        <f>SUM(A1002:A1002)</f>
        <v>0</v>
      </c>
      <c r="D1002" s="95">
        <v>10129</v>
      </c>
      <c r="E1002" s="95" t="s">
        <v>329</v>
      </c>
      <c r="F1002" s="91"/>
      <c r="G1002" s="91"/>
      <c r="H1002" s="91"/>
      <c r="I1002" s="91"/>
      <c r="J1002" s="91"/>
      <c r="K1002" s="91"/>
      <c r="L1002" s="91"/>
      <c r="M1002" s="91"/>
    </row>
    <row r="1003" spans="1:13" ht="16" x14ac:dyDescent="0.2">
      <c r="A1003" s="95">
        <f>_xlfn.XLOOKUP(E1003,'M A C R O S'!R:R,'M A C R O S'!G:G,0)</f>
        <v>0</v>
      </c>
      <c r="B1003" s="161" t="str">
        <f t="shared" si="15"/>
        <v>UH.VM.00118-10129</v>
      </c>
      <c r="C1003" s="95">
        <f>SUM(A1003:A1003)</f>
        <v>0</v>
      </c>
      <c r="D1003" s="95">
        <v>10129</v>
      </c>
      <c r="E1003" s="141" t="s">
        <v>331</v>
      </c>
      <c r="F1003" s="91"/>
      <c r="G1003" s="91"/>
      <c r="H1003" s="91"/>
      <c r="I1003" s="91"/>
      <c r="J1003" s="91"/>
      <c r="K1003" s="91"/>
      <c r="L1003" s="91"/>
      <c r="M1003" s="91"/>
    </row>
    <row r="1004" spans="1:13" ht="16" x14ac:dyDescent="0.2">
      <c r="A1004" s="95">
        <f>_xlfn.XLOOKUP(E1004,'M A C R O S'!R:R,'M A C R O S'!G:G,0)</f>
        <v>0</v>
      </c>
      <c r="B1004" s="161" t="str">
        <f t="shared" si="15"/>
        <v>UH.VM.00119-10129</v>
      </c>
      <c r="C1004" s="95">
        <f>SUM(A1004:A1004)</f>
        <v>0</v>
      </c>
      <c r="D1004" s="95">
        <v>10129</v>
      </c>
      <c r="E1004" s="140" t="s">
        <v>333</v>
      </c>
      <c r="F1004" s="91"/>
      <c r="G1004" s="91"/>
      <c r="H1004" s="91"/>
      <c r="I1004" s="91"/>
      <c r="J1004" s="91"/>
      <c r="K1004" s="91"/>
      <c r="L1004" s="91"/>
      <c r="M1004" s="91"/>
    </row>
    <row r="1005" spans="1:13" ht="16" x14ac:dyDescent="0.2">
      <c r="A1005" s="95">
        <f>_xlfn.XLOOKUP(E1005,'M A C R O S'!R:R,'M A C R O S'!G:G,0)</f>
        <v>0</v>
      </c>
      <c r="B1005" s="161" t="str">
        <f t="shared" si="15"/>
        <v>UH.VM.00120-10129</v>
      </c>
      <c r="C1005" s="95">
        <f>SUM(A1005:A1005)</f>
        <v>0</v>
      </c>
      <c r="D1005" s="95">
        <v>10129</v>
      </c>
      <c r="E1005" s="141" t="s">
        <v>335</v>
      </c>
      <c r="F1005" s="91"/>
      <c r="G1005" s="91"/>
      <c r="H1005" s="91"/>
      <c r="I1005" s="91"/>
      <c r="J1005" s="91"/>
      <c r="K1005" s="91"/>
      <c r="L1005" s="91"/>
      <c r="M1005" s="91"/>
    </row>
    <row r="1006" spans="1:13" ht="16" x14ac:dyDescent="0.2">
      <c r="A1006" s="95">
        <f>_xlfn.XLOOKUP(E1006,'M A C R O S'!R:R,'M A C R O S'!G:G,0)</f>
        <v>0</v>
      </c>
      <c r="B1006" s="161" t="str">
        <f t="shared" si="15"/>
        <v>UH.VM.00121-10129</v>
      </c>
      <c r="C1006" s="95">
        <f>SUM(A1006:A1006)</f>
        <v>0</v>
      </c>
      <c r="D1006" s="95">
        <v>10129</v>
      </c>
      <c r="E1006" s="140" t="s">
        <v>337</v>
      </c>
      <c r="F1006" s="91"/>
      <c r="G1006" s="91"/>
      <c r="H1006" s="91"/>
      <c r="I1006" s="91"/>
      <c r="J1006" s="91"/>
      <c r="K1006" s="91"/>
      <c r="L1006" s="91"/>
      <c r="M1006" s="91"/>
    </row>
    <row r="1007" spans="1:13" ht="16" x14ac:dyDescent="0.2">
      <c r="A1007" s="163">
        <f>_xlfn.XLOOKUP(E1007,'M A C R O S'!R:R,'M A C R O S'!G:G,0)</f>
        <v>0</v>
      </c>
      <c r="B1007" s="161" t="str">
        <f t="shared" si="15"/>
        <v>UH.VM.00058-10129</v>
      </c>
      <c r="C1007" s="163">
        <f>SUM(A1007:A1007)</f>
        <v>0</v>
      </c>
      <c r="D1007" s="163">
        <v>10129</v>
      </c>
      <c r="E1007" s="163" t="s">
        <v>359</v>
      </c>
      <c r="F1007" s="91"/>
      <c r="G1007" s="91"/>
      <c r="H1007" s="91"/>
      <c r="I1007" s="91"/>
      <c r="J1007" s="91"/>
      <c r="K1007" s="91"/>
      <c r="L1007" s="91"/>
      <c r="M1007" s="91"/>
    </row>
    <row r="1008" spans="1:13" ht="16" x14ac:dyDescent="0.2">
      <c r="A1008" s="95">
        <f>_xlfn.XLOOKUP(E1008,'M A C R O S'!R:R,'M A C R O S'!G:G,0)</f>
        <v>0</v>
      </c>
      <c r="B1008" s="161" t="str">
        <f t="shared" si="15"/>
        <v>UH.VM.00059-10129</v>
      </c>
      <c r="C1008" s="95">
        <f>SUM(A1008:A1008)</f>
        <v>0</v>
      </c>
      <c r="D1008" s="95">
        <v>10129</v>
      </c>
      <c r="E1008" s="95" t="s">
        <v>361</v>
      </c>
      <c r="F1008" s="91"/>
      <c r="G1008" s="91"/>
      <c r="H1008" s="91"/>
      <c r="I1008" s="91"/>
      <c r="J1008" s="91"/>
      <c r="K1008" s="91"/>
      <c r="L1008" s="91"/>
      <c r="M1008" s="91"/>
    </row>
    <row r="1009" spans="1:13" ht="16" x14ac:dyDescent="0.2">
      <c r="A1009" s="95">
        <f>_xlfn.XLOOKUP(E1009,'M A C R O S'!R:R,'M A C R O S'!G:G,0)</f>
        <v>0</v>
      </c>
      <c r="B1009" s="161" t="str">
        <f t="shared" si="15"/>
        <v>UH.VM.00060-10129</v>
      </c>
      <c r="C1009" s="95">
        <f>SUM(A1009:A1009)</f>
        <v>0</v>
      </c>
      <c r="D1009" s="95">
        <v>10129</v>
      </c>
      <c r="E1009" s="95" t="s">
        <v>363</v>
      </c>
      <c r="F1009" s="91"/>
      <c r="G1009" s="91"/>
      <c r="H1009" s="91"/>
      <c r="I1009" s="91"/>
      <c r="J1009" s="91"/>
      <c r="K1009" s="91"/>
      <c r="L1009" s="91"/>
      <c r="M1009" s="91"/>
    </row>
    <row r="1010" spans="1:13" ht="16" x14ac:dyDescent="0.2">
      <c r="A1010" s="95">
        <f>_xlfn.XLOOKUP(E1010,'M A C R O S'!R:R,'M A C R O S'!G:G,0)</f>
        <v>0</v>
      </c>
      <c r="B1010" s="161" t="str">
        <f t="shared" si="15"/>
        <v>UH.VM.00061-10129</v>
      </c>
      <c r="C1010" s="95">
        <f>SUM(A1010:A1010)</f>
        <v>0</v>
      </c>
      <c r="D1010" s="95">
        <v>10129</v>
      </c>
      <c r="E1010" s="95" t="s">
        <v>365</v>
      </c>
      <c r="F1010" s="91"/>
      <c r="G1010" s="91"/>
      <c r="H1010" s="91"/>
      <c r="I1010" s="91"/>
      <c r="J1010" s="91"/>
      <c r="K1010" s="91"/>
      <c r="L1010" s="91"/>
      <c r="M1010" s="91"/>
    </row>
    <row r="1011" spans="1:13" ht="16" x14ac:dyDescent="0.2">
      <c r="A1011" s="95">
        <f>_xlfn.XLOOKUP(E1011,'M A C R O S'!R:R,'M A C R O S'!G:G,0)</f>
        <v>0</v>
      </c>
      <c r="B1011" s="161" t="str">
        <f t="shared" si="15"/>
        <v>UH.VM.00062-10129</v>
      </c>
      <c r="C1011" s="95">
        <f>SUM(A1011:A1011)</f>
        <v>0</v>
      </c>
      <c r="D1011" s="95">
        <v>10129</v>
      </c>
      <c r="E1011" s="95" t="s">
        <v>367</v>
      </c>
      <c r="F1011" s="91"/>
      <c r="G1011" s="91"/>
      <c r="H1011" s="91"/>
      <c r="I1011" s="91"/>
      <c r="J1011" s="91"/>
      <c r="K1011" s="91"/>
      <c r="L1011" s="91"/>
      <c r="M1011" s="91"/>
    </row>
    <row r="1012" spans="1:13" ht="16" x14ac:dyDescent="0.2">
      <c r="A1012" s="95">
        <f>_xlfn.XLOOKUP(E1012,'M A C R O S'!R:R,'M A C R O S'!G:G,0)</f>
        <v>0</v>
      </c>
      <c r="B1012" s="161" t="str">
        <f t="shared" si="15"/>
        <v>UH.VM.00036-10129</v>
      </c>
      <c r="C1012" s="95">
        <f>SUM(A1012:A1012)</f>
        <v>0</v>
      </c>
      <c r="D1012" s="95">
        <v>10129</v>
      </c>
      <c r="E1012" s="95" t="s">
        <v>369</v>
      </c>
      <c r="F1012" s="91"/>
      <c r="G1012" s="91"/>
      <c r="H1012" s="91"/>
      <c r="I1012" s="91"/>
      <c r="J1012" s="91"/>
      <c r="K1012" s="91"/>
      <c r="L1012" s="91"/>
      <c r="M1012" s="91"/>
    </row>
    <row r="1013" spans="1:13" ht="16" x14ac:dyDescent="0.2">
      <c r="A1013" s="95">
        <f>_xlfn.XLOOKUP(E1013,'M A C R O S'!R:R,'M A C R O S'!G:G,0)</f>
        <v>0</v>
      </c>
      <c r="B1013" s="161" t="str">
        <f t="shared" si="15"/>
        <v>UH.VM.00037-10129</v>
      </c>
      <c r="C1013" s="95">
        <f>SUM(A1013:A1013)</f>
        <v>0</v>
      </c>
      <c r="D1013" s="95">
        <v>10129</v>
      </c>
      <c r="E1013" s="95" t="s">
        <v>371</v>
      </c>
      <c r="F1013" s="91"/>
      <c r="G1013" s="91"/>
      <c r="H1013" s="91"/>
      <c r="I1013" s="91"/>
      <c r="J1013" s="91"/>
      <c r="K1013" s="91"/>
      <c r="L1013" s="91"/>
      <c r="M1013" s="91"/>
    </row>
    <row r="1014" spans="1:13" ht="16" x14ac:dyDescent="0.2">
      <c r="A1014" s="95">
        <f>_xlfn.XLOOKUP(E1014,'M A C R O S'!R:R,'M A C R O S'!G:G,0)</f>
        <v>0</v>
      </c>
      <c r="B1014" s="161" t="str">
        <f t="shared" si="15"/>
        <v>UH.VM.00038-10129</v>
      </c>
      <c r="C1014" s="95">
        <f>SUM(A1014:A1014)</f>
        <v>0</v>
      </c>
      <c r="D1014" s="95">
        <v>10129</v>
      </c>
      <c r="E1014" s="95" t="s">
        <v>373</v>
      </c>
      <c r="F1014" s="91"/>
      <c r="G1014" s="91"/>
      <c r="H1014" s="91"/>
      <c r="I1014" s="91"/>
      <c r="J1014" s="91"/>
      <c r="K1014" s="91"/>
      <c r="L1014" s="91"/>
      <c r="M1014" s="91"/>
    </row>
    <row r="1015" spans="1:13" ht="16" x14ac:dyDescent="0.2">
      <c r="A1015" s="95">
        <f>_xlfn.XLOOKUP(E1015,'M A C R O S'!R:R,'M A C R O S'!G:G,0)</f>
        <v>0</v>
      </c>
      <c r="B1015" s="161" t="str">
        <f t="shared" si="15"/>
        <v>UH.VM.00039-10129</v>
      </c>
      <c r="C1015" s="95">
        <f>SUM(A1015:A1015)</f>
        <v>0</v>
      </c>
      <c r="D1015" s="95">
        <v>10129</v>
      </c>
      <c r="E1015" s="95" t="s">
        <v>375</v>
      </c>
      <c r="F1015" s="91"/>
      <c r="G1015" s="91"/>
      <c r="H1015" s="91"/>
      <c r="I1015" s="91"/>
      <c r="J1015" s="91"/>
      <c r="K1015" s="91"/>
      <c r="L1015" s="91"/>
      <c r="M1015" s="91"/>
    </row>
    <row r="1016" spans="1:13" ht="16" x14ac:dyDescent="0.2">
      <c r="A1016" s="95">
        <f>_xlfn.XLOOKUP(E1016,'M A C R O S'!R:R,'M A C R O S'!G:G,0)</f>
        <v>0</v>
      </c>
      <c r="B1016" s="161" t="str">
        <f t="shared" si="15"/>
        <v>UH.VM.00040-10129</v>
      </c>
      <c r="C1016" s="95">
        <f>SUM(A1016:A1016)</f>
        <v>0</v>
      </c>
      <c r="D1016" s="95">
        <v>10129</v>
      </c>
      <c r="E1016" s="95" t="s">
        <v>377</v>
      </c>
      <c r="F1016" s="91"/>
      <c r="G1016" s="91"/>
      <c r="H1016" s="91"/>
      <c r="I1016" s="91"/>
      <c r="J1016" s="91"/>
      <c r="K1016" s="91"/>
      <c r="L1016" s="91"/>
      <c r="M1016" s="91"/>
    </row>
    <row r="1017" spans="1:13" ht="16" x14ac:dyDescent="0.2">
      <c r="A1017" s="95">
        <f>_xlfn.XLOOKUP(E1017,'M A C R O S'!R:R,'M A C R O S'!G:G,0)</f>
        <v>0</v>
      </c>
      <c r="B1017" s="161" t="str">
        <f t="shared" si="15"/>
        <v>UH.VM.00041-10129</v>
      </c>
      <c r="C1017" s="95">
        <f>SUM(A1017:A1017)</f>
        <v>0</v>
      </c>
      <c r="D1017" s="95">
        <v>10129</v>
      </c>
      <c r="E1017" s="95" t="s">
        <v>379</v>
      </c>
      <c r="F1017" s="91"/>
      <c r="G1017" s="91"/>
      <c r="H1017" s="91"/>
      <c r="I1017" s="91"/>
      <c r="J1017" s="91"/>
      <c r="K1017" s="91"/>
      <c r="L1017" s="91"/>
      <c r="M1017" s="91"/>
    </row>
    <row r="1018" spans="1:13" ht="16" x14ac:dyDescent="0.2">
      <c r="A1018" s="95">
        <f>_xlfn.XLOOKUP(E1018,'M A C R O S'!R:R,'M A C R O S'!G:G,0)</f>
        <v>0</v>
      </c>
      <c r="B1018" s="161" t="str">
        <f t="shared" si="15"/>
        <v>UH.VM.00042-10129</v>
      </c>
      <c r="C1018" s="95">
        <f>SUM(A1018:A1018)</f>
        <v>0</v>
      </c>
      <c r="D1018" s="95">
        <v>10129</v>
      </c>
      <c r="E1018" s="95" t="s">
        <v>381</v>
      </c>
      <c r="F1018" s="91"/>
      <c r="G1018" s="91"/>
      <c r="H1018" s="91"/>
      <c r="I1018" s="91"/>
      <c r="J1018" s="91"/>
      <c r="K1018" s="91"/>
      <c r="L1018" s="91"/>
      <c r="M1018" s="91"/>
    </row>
    <row r="1019" spans="1:13" ht="16" x14ac:dyDescent="0.2">
      <c r="A1019" s="95">
        <f>_xlfn.XLOOKUP(E1019,'M A C R O S'!R:R,'M A C R O S'!G:G,0)</f>
        <v>0</v>
      </c>
      <c r="B1019" s="161" t="str">
        <f t="shared" si="15"/>
        <v>UH.VM.00043-10129</v>
      </c>
      <c r="C1019" s="95">
        <f>SUM(A1019:A1019)</f>
        <v>0</v>
      </c>
      <c r="D1019" s="95">
        <v>10129</v>
      </c>
      <c r="E1019" s="95" t="s">
        <v>383</v>
      </c>
      <c r="F1019" s="91"/>
      <c r="G1019" s="91"/>
      <c r="H1019" s="91"/>
      <c r="I1019" s="91"/>
      <c r="J1019" s="91"/>
      <c r="K1019" s="91"/>
      <c r="L1019" s="91"/>
      <c r="M1019" s="91"/>
    </row>
    <row r="1020" spans="1:13" ht="16" x14ac:dyDescent="0.2">
      <c r="A1020" s="95">
        <f>_xlfn.XLOOKUP(E1020,'M A C R O S'!R:R,'M A C R O S'!G:G,0)</f>
        <v>0</v>
      </c>
      <c r="B1020" s="161" t="str">
        <f t="shared" si="15"/>
        <v>UH.VM.00044-10129</v>
      </c>
      <c r="C1020" s="95">
        <f>SUM(A1020:A1020)</f>
        <v>0</v>
      </c>
      <c r="D1020" s="95">
        <v>10129</v>
      </c>
      <c r="E1020" s="95" t="s">
        <v>385</v>
      </c>
      <c r="F1020" s="91"/>
      <c r="G1020" s="91"/>
      <c r="H1020" s="91"/>
      <c r="I1020" s="91"/>
      <c r="J1020" s="91"/>
      <c r="K1020" s="91"/>
      <c r="L1020" s="91"/>
      <c r="M1020" s="91"/>
    </row>
    <row r="1021" spans="1:13" ht="16" x14ac:dyDescent="0.2">
      <c r="A1021" s="95">
        <f>_xlfn.XLOOKUP(E1021,'M A C R O S'!R:R,'M A C R O S'!G:G,0)</f>
        <v>0</v>
      </c>
      <c r="B1021" s="161" t="str">
        <f t="shared" si="15"/>
        <v>UH.VM.00045-10129</v>
      </c>
      <c r="C1021" s="95">
        <f>SUM(A1021:A1021)</f>
        <v>0</v>
      </c>
      <c r="D1021" s="95">
        <v>10129</v>
      </c>
      <c r="E1021" s="95" t="s">
        <v>387</v>
      </c>
      <c r="F1021" s="91"/>
      <c r="G1021" s="91"/>
      <c r="H1021" s="91"/>
      <c r="I1021" s="91"/>
      <c r="J1021" s="91"/>
      <c r="K1021" s="91"/>
      <c r="L1021" s="91"/>
      <c r="M1021" s="91"/>
    </row>
    <row r="1022" spans="1:13" ht="16" x14ac:dyDescent="0.2">
      <c r="A1022" s="161">
        <f>_xlfn.XLOOKUP(E1022,'M A C R O S'!R:R,'M A C R O S'!H:H,0)</f>
        <v>0</v>
      </c>
      <c r="B1022" s="161" t="str">
        <f t="shared" si="15"/>
        <v>UH.VM.00031-10130</v>
      </c>
      <c r="C1022" s="161">
        <f>SUM(A1022:A1022)</f>
        <v>0</v>
      </c>
      <c r="D1022" s="161">
        <v>10130</v>
      </c>
      <c r="E1022" s="161" t="s">
        <v>321</v>
      </c>
      <c r="F1022" s="91"/>
      <c r="G1022" s="91"/>
      <c r="H1022" s="91"/>
      <c r="I1022" s="91"/>
      <c r="J1022" s="91"/>
      <c r="K1022" s="91"/>
      <c r="L1022" s="91"/>
      <c r="M1022" s="91"/>
    </row>
    <row r="1023" spans="1:13" ht="16" x14ac:dyDescent="0.2">
      <c r="A1023" s="95">
        <f>_xlfn.XLOOKUP(E1023,'M A C R O S'!R:R,'M A C R O S'!H:H,0)</f>
        <v>0</v>
      </c>
      <c r="B1023" s="161" t="str">
        <f t="shared" si="15"/>
        <v>UH.VM.00032-10130</v>
      </c>
      <c r="C1023" s="95">
        <f>SUM(A1023:A1023)</f>
        <v>0</v>
      </c>
      <c r="D1023" s="95">
        <v>10130</v>
      </c>
      <c r="E1023" s="95" t="s">
        <v>323</v>
      </c>
      <c r="F1023" s="91"/>
      <c r="G1023" s="91"/>
      <c r="H1023" s="91"/>
      <c r="I1023" s="91"/>
      <c r="J1023" s="91"/>
      <c r="K1023" s="91"/>
      <c r="L1023" s="91"/>
      <c r="M1023" s="91"/>
    </row>
    <row r="1024" spans="1:13" ht="16" x14ac:dyDescent="0.2">
      <c r="A1024" s="95">
        <f>_xlfn.XLOOKUP(E1024,'M A C R O S'!R:R,'M A C R O S'!H:H,0)</f>
        <v>0</v>
      </c>
      <c r="B1024" s="161" t="str">
        <f t="shared" si="15"/>
        <v>UH.VM.00033-10130</v>
      </c>
      <c r="C1024" s="95">
        <f>SUM(A1024:A1024)</f>
        <v>0</v>
      </c>
      <c r="D1024" s="95">
        <v>10130</v>
      </c>
      <c r="E1024" s="95" t="s">
        <v>325</v>
      </c>
      <c r="F1024" s="91"/>
      <c r="G1024" s="91"/>
      <c r="H1024" s="91"/>
      <c r="I1024" s="91"/>
      <c r="J1024" s="91"/>
      <c r="K1024" s="91"/>
      <c r="L1024" s="91"/>
      <c r="M1024" s="91"/>
    </row>
    <row r="1025" spans="1:13" ht="16" x14ac:dyDescent="0.2">
      <c r="A1025" s="95">
        <f>_xlfn.XLOOKUP(E1025,'M A C R O S'!R:R,'M A C R O S'!H:H,0)</f>
        <v>0</v>
      </c>
      <c r="B1025" s="161" t="str">
        <f t="shared" si="15"/>
        <v>UH.VM.00034-10130</v>
      </c>
      <c r="C1025" s="95">
        <f>SUM(A1025:A1025)</f>
        <v>0</v>
      </c>
      <c r="D1025" s="95">
        <v>10130</v>
      </c>
      <c r="E1025" s="95" t="s">
        <v>327</v>
      </c>
      <c r="F1025" s="91"/>
      <c r="G1025" s="91"/>
      <c r="H1025" s="91"/>
      <c r="I1025" s="91"/>
      <c r="J1025" s="91"/>
      <c r="K1025" s="91"/>
      <c r="L1025" s="91"/>
      <c r="M1025" s="91"/>
    </row>
    <row r="1026" spans="1:13" ht="16" x14ac:dyDescent="0.2">
      <c r="A1026" s="95">
        <f>_xlfn.XLOOKUP(E1026,'M A C R O S'!R:R,'M A C R O S'!H:H,0)</f>
        <v>0</v>
      </c>
      <c r="B1026" s="161" t="str">
        <f t="shared" si="15"/>
        <v>UH.VM.00035-10130</v>
      </c>
      <c r="C1026" s="95">
        <f>SUM(A1026:A1026)</f>
        <v>0</v>
      </c>
      <c r="D1026" s="95">
        <v>10130</v>
      </c>
      <c r="E1026" s="95" t="s">
        <v>329</v>
      </c>
      <c r="F1026" s="91"/>
      <c r="G1026" s="91"/>
      <c r="H1026" s="91"/>
      <c r="I1026" s="91"/>
      <c r="J1026" s="91"/>
      <c r="K1026" s="91"/>
      <c r="L1026" s="91"/>
      <c r="M1026" s="91"/>
    </row>
    <row r="1027" spans="1:13" ht="16" x14ac:dyDescent="0.2">
      <c r="A1027" s="95">
        <f>_xlfn.XLOOKUP(E1027,'M A C R O S'!R:R,'M A C R O S'!H:H,0)</f>
        <v>0</v>
      </c>
      <c r="B1027" s="161" t="str">
        <f t="shared" ref="B1027:B1090" si="16">E1027&amp;"-"&amp;D1027</f>
        <v>UH.VM.00118-10130</v>
      </c>
      <c r="C1027" s="95">
        <f>SUM(A1027:A1027)</f>
        <v>0</v>
      </c>
      <c r="D1027" s="95">
        <v>10130</v>
      </c>
      <c r="E1027" s="141" t="s">
        <v>331</v>
      </c>
      <c r="F1027" s="91"/>
      <c r="G1027" s="91"/>
      <c r="H1027" s="91"/>
      <c r="I1027" s="91"/>
      <c r="J1027" s="91"/>
      <c r="K1027" s="91"/>
      <c r="L1027" s="91"/>
      <c r="M1027" s="91"/>
    </row>
    <row r="1028" spans="1:13" ht="16" x14ac:dyDescent="0.2">
      <c r="A1028" s="95">
        <f>_xlfn.XLOOKUP(E1028,'M A C R O S'!R:R,'M A C R O S'!H:H,0)</f>
        <v>0</v>
      </c>
      <c r="B1028" s="161" t="str">
        <f t="shared" si="16"/>
        <v>UH.VM.00119-10130</v>
      </c>
      <c r="C1028" s="95">
        <f>SUM(A1028:A1028)</f>
        <v>0</v>
      </c>
      <c r="D1028" s="95">
        <v>10130</v>
      </c>
      <c r="E1028" s="140" t="s">
        <v>333</v>
      </c>
      <c r="F1028" s="91"/>
      <c r="G1028" s="91"/>
      <c r="H1028" s="91"/>
      <c r="I1028" s="91"/>
      <c r="J1028" s="91"/>
      <c r="K1028" s="91"/>
      <c r="L1028" s="91"/>
      <c r="M1028" s="91"/>
    </row>
    <row r="1029" spans="1:13" ht="16" x14ac:dyDescent="0.2">
      <c r="A1029" s="95">
        <f>_xlfn.XLOOKUP(E1029,'M A C R O S'!R:R,'M A C R O S'!H:H,0)</f>
        <v>0</v>
      </c>
      <c r="B1029" s="161" t="str">
        <f t="shared" si="16"/>
        <v>UH.VM.00120-10130</v>
      </c>
      <c r="C1029" s="95">
        <f>SUM(A1029:A1029)</f>
        <v>0</v>
      </c>
      <c r="D1029" s="95">
        <v>10130</v>
      </c>
      <c r="E1029" s="141" t="s">
        <v>335</v>
      </c>
      <c r="F1029" s="91"/>
      <c r="G1029" s="91"/>
      <c r="H1029" s="91"/>
      <c r="I1029" s="91"/>
      <c r="J1029" s="91"/>
      <c r="K1029" s="91"/>
      <c r="L1029" s="91"/>
      <c r="M1029" s="91"/>
    </row>
    <row r="1030" spans="1:13" ht="16" x14ac:dyDescent="0.2">
      <c r="A1030" s="95">
        <f>_xlfn.XLOOKUP(E1030,'M A C R O S'!R:R,'M A C R O S'!H:H,0)</f>
        <v>0</v>
      </c>
      <c r="B1030" s="161" t="str">
        <f t="shared" si="16"/>
        <v>UH.VM.00121-10130</v>
      </c>
      <c r="C1030" s="95">
        <f>SUM(A1030:A1030)</f>
        <v>0</v>
      </c>
      <c r="D1030" s="95">
        <v>10130</v>
      </c>
      <c r="E1030" s="140" t="s">
        <v>337</v>
      </c>
      <c r="F1030" s="91"/>
      <c r="G1030" s="91"/>
      <c r="H1030" s="91"/>
      <c r="I1030" s="91"/>
      <c r="J1030" s="91"/>
      <c r="K1030" s="91"/>
      <c r="L1030" s="91"/>
      <c r="M1030" s="91"/>
    </row>
    <row r="1031" spans="1:13" ht="16" x14ac:dyDescent="0.2">
      <c r="A1031" s="163">
        <f>_xlfn.XLOOKUP(E1031,'M A C R O S'!R:R,'M A C R O S'!H:H,0)</f>
        <v>0</v>
      </c>
      <c r="B1031" s="161" t="str">
        <f t="shared" si="16"/>
        <v>UH.VM.00058-10130</v>
      </c>
      <c r="C1031" s="163">
        <f>SUM(A1031:A1031)</f>
        <v>0</v>
      </c>
      <c r="D1031" s="163">
        <v>10130</v>
      </c>
      <c r="E1031" s="163" t="s">
        <v>359</v>
      </c>
      <c r="F1031" s="91"/>
      <c r="G1031" s="91"/>
      <c r="H1031" s="91"/>
      <c r="I1031" s="91"/>
      <c r="J1031" s="91"/>
      <c r="K1031" s="91"/>
      <c r="L1031" s="91"/>
      <c r="M1031" s="91"/>
    </row>
    <row r="1032" spans="1:13" ht="16" x14ac:dyDescent="0.2">
      <c r="A1032" s="95">
        <f>_xlfn.XLOOKUP(E1032,'M A C R O S'!R:R,'M A C R O S'!H:H,0)</f>
        <v>0</v>
      </c>
      <c r="B1032" s="161" t="str">
        <f t="shared" si="16"/>
        <v>UH.VM.00059-10130</v>
      </c>
      <c r="C1032" s="95">
        <f>SUM(A1032:A1032)</f>
        <v>0</v>
      </c>
      <c r="D1032" s="95">
        <v>10130</v>
      </c>
      <c r="E1032" s="95" t="s">
        <v>361</v>
      </c>
      <c r="F1032" s="91"/>
      <c r="G1032" s="91"/>
      <c r="H1032" s="91"/>
      <c r="I1032" s="91"/>
      <c r="J1032" s="91"/>
      <c r="K1032" s="91"/>
      <c r="L1032" s="91"/>
      <c r="M1032" s="91"/>
    </row>
    <row r="1033" spans="1:13" ht="16" x14ac:dyDescent="0.2">
      <c r="A1033" s="95">
        <f>_xlfn.XLOOKUP(E1033,'M A C R O S'!R:R,'M A C R O S'!H:H,0)</f>
        <v>0</v>
      </c>
      <c r="B1033" s="161" t="str">
        <f t="shared" si="16"/>
        <v>UH.VM.00060-10130</v>
      </c>
      <c r="C1033" s="95">
        <f>SUM(A1033:A1033)</f>
        <v>0</v>
      </c>
      <c r="D1033" s="95">
        <v>10130</v>
      </c>
      <c r="E1033" s="95" t="s">
        <v>363</v>
      </c>
      <c r="F1033" s="91"/>
      <c r="G1033" s="91"/>
      <c r="H1033" s="91"/>
      <c r="I1033" s="91"/>
      <c r="J1033" s="91"/>
      <c r="K1033" s="91"/>
      <c r="L1033" s="91"/>
      <c r="M1033" s="91"/>
    </row>
    <row r="1034" spans="1:13" ht="16" x14ac:dyDescent="0.2">
      <c r="A1034" s="95">
        <f>_xlfn.XLOOKUP(E1034,'M A C R O S'!R:R,'M A C R O S'!H:H,0)</f>
        <v>0</v>
      </c>
      <c r="B1034" s="161" t="str">
        <f t="shared" si="16"/>
        <v>UH.VM.00061-10130</v>
      </c>
      <c r="C1034" s="95">
        <f>SUM(A1034:A1034)</f>
        <v>0</v>
      </c>
      <c r="D1034" s="95">
        <v>10130</v>
      </c>
      <c r="E1034" s="95" t="s">
        <v>365</v>
      </c>
      <c r="F1034" s="91"/>
      <c r="G1034" s="91"/>
      <c r="H1034" s="91"/>
      <c r="I1034" s="91"/>
      <c r="J1034" s="91"/>
      <c r="K1034" s="91"/>
      <c r="L1034" s="91"/>
      <c r="M1034" s="91"/>
    </row>
    <row r="1035" spans="1:13" ht="16" x14ac:dyDescent="0.2">
      <c r="A1035" s="95">
        <f>_xlfn.XLOOKUP(E1035,'M A C R O S'!R:R,'M A C R O S'!H:H,0)</f>
        <v>0</v>
      </c>
      <c r="B1035" s="161" t="str">
        <f t="shared" si="16"/>
        <v>UH.VM.00062-10130</v>
      </c>
      <c r="C1035" s="95">
        <f>SUM(A1035:A1035)</f>
        <v>0</v>
      </c>
      <c r="D1035" s="95">
        <v>10130</v>
      </c>
      <c r="E1035" s="95" t="s">
        <v>367</v>
      </c>
      <c r="F1035" s="91"/>
      <c r="G1035" s="91"/>
      <c r="H1035" s="91"/>
      <c r="I1035" s="91"/>
      <c r="J1035" s="91"/>
      <c r="K1035" s="91"/>
      <c r="L1035" s="91"/>
      <c r="M1035" s="91"/>
    </row>
    <row r="1036" spans="1:13" ht="16" x14ac:dyDescent="0.2">
      <c r="A1036" s="95">
        <f>_xlfn.XLOOKUP(E1036,'M A C R O S'!R:R,'M A C R O S'!H:H,0)</f>
        <v>0</v>
      </c>
      <c r="B1036" s="161" t="str">
        <f t="shared" si="16"/>
        <v>UH.VM.00036-10130</v>
      </c>
      <c r="C1036" s="95">
        <f>SUM(A1036:A1036)</f>
        <v>0</v>
      </c>
      <c r="D1036" s="95">
        <v>10130</v>
      </c>
      <c r="E1036" s="95" t="s">
        <v>369</v>
      </c>
      <c r="F1036" s="91"/>
      <c r="G1036" s="91"/>
      <c r="H1036" s="91"/>
      <c r="I1036" s="91"/>
      <c r="J1036" s="91"/>
      <c r="K1036" s="91"/>
      <c r="L1036" s="91"/>
      <c r="M1036" s="91"/>
    </row>
    <row r="1037" spans="1:13" ht="16" x14ac:dyDescent="0.2">
      <c r="A1037" s="95">
        <f>_xlfn.XLOOKUP(E1037,'M A C R O S'!R:R,'M A C R O S'!H:H,0)</f>
        <v>0</v>
      </c>
      <c r="B1037" s="161" t="str">
        <f t="shared" si="16"/>
        <v>UH.VM.00037-10130</v>
      </c>
      <c r="C1037" s="95">
        <f>SUM(A1037:A1037)</f>
        <v>0</v>
      </c>
      <c r="D1037" s="95">
        <v>10130</v>
      </c>
      <c r="E1037" s="95" t="s">
        <v>371</v>
      </c>
      <c r="F1037" s="91"/>
      <c r="G1037" s="91"/>
      <c r="H1037" s="91"/>
      <c r="I1037" s="91"/>
      <c r="J1037" s="91"/>
      <c r="K1037" s="91"/>
      <c r="L1037" s="91"/>
      <c r="M1037" s="91"/>
    </row>
    <row r="1038" spans="1:13" ht="16" x14ac:dyDescent="0.2">
      <c r="A1038" s="95">
        <f>_xlfn.XLOOKUP(E1038,'M A C R O S'!R:R,'M A C R O S'!H:H,0)</f>
        <v>0</v>
      </c>
      <c r="B1038" s="161" t="str">
        <f t="shared" si="16"/>
        <v>UH.VM.00038-10130</v>
      </c>
      <c r="C1038" s="95">
        <f>SUM(A1038:A1038)</f>
        <v>0</v>
      </c>
      <c r="D1038" s="95">
        <v>10130</v>
      </c>
      <c r="E1038" s="95" t="s">
        <v>373</v>
      </c>
      <c r="F1038" s="91"/>
      <c r="G1038" s="91"/>
      <c r="H1038" s="91"/>
      <c r="I1038" s="91"/>
      <c r="J1038" s="91"/>
      <c r="K1038" s="91"/>
      <c r="L1038" s="91"/>
      <c r="M1038" s="91"/>
    </row>
    <row r="1039" spans="1:13" ht="16" x14ac:dyDescent="0.2">
      <c r="A1039" s="95">
        <f>_xlfn.XLOOKUP(E1039,'M A C R O S'!R:R,'M A C R O S'!H:H,0)</f>
        <v>0</v>
      </c>
      <c r="B1039" s="161" t="str">
        <f t="shared" si="16"/>
        <v>UH.VM.00039-10130</v>
      </c>
      <c r="C1039" s="95">
        <f>SUM(A1039:A1039)</f>
        <v>0</v>
      </c>
      <c r="D1039" s="95">
        <v>10130</v>
      </c>
      <c r="E1039" s="95" t="s">
        <v>375</v>
      </c>
      <c r="F1039" s="91"/>
      <c r="G1039" s="91"/>
      <c r="H1039" s="91"/>
      <c r="I1039" s="91"/>
      <c r="J1039" s="91"/>
      <c r="K1039" s="91"/>
      <c r="L1039" s="91"/>
      <c r="M1039" s="91"/>
    </row>
    <row r="1040" spans="1:13" ht="16" x14ac:dyDescent="0.2">
      <c r="A1040" s="95">
        <f>_xlfn.XLOOKUP(E1040,'M A C R O S'!R:R,'M A C R O S'!H:H,0)</f>
        <v>0</v>
      </c>
      <c r="B1040" s="161" t="str">
        <f t="shared" si="16"/>
        <v>UH.VM.00040-10130</v>
      </c>
      <c r="C1040" s="95">
        <f>SUM(A1040:A1040)</f>
        <v>0</v>
      </c>
      <c r="D1040" s="95">
        <v>10130</v>
      </c>
      <c r="E1040" s="95" t="s">
        <v>377</v>
      </c>
      <c r="F1040" s="91"/>
      <c r="G1040" s="91"/>
      <c r="H1040" s="91"/>
      <c r="I1040" s="91"/>
      <c r="J1040" s="91"/>
      <c r="K1040" s="91"/>
      <c r="L1040" s="91"/>
      <c r="M1040" s="91"/>
    </row>
    <row r="1041" spans="1:13" ht="16" x14ac:dyDescent="0.2">
      <c r="A1041" s="95">
        <f>_xlfn.XLOOKUP(E1041,'M A C R O S'!R:R,'M A C R O S'!H:H,0)</f>
        <v>0</v>
      </c>
      <c r="B1041" s="161" t="str">
        <f t="shared" si="16"/>
        <v>UH.VM.00041-10130</v>
      </c>
      <c r="C1041" s="95">
        <f>SUM(A1041:A1041)</f>
        <v>0</v>
      </c>
      <c r="D1041" s="95">
        <v>10130</v>
      </c>
      <c r="E1041" s="95" t="s">
        <v>379</v>
      </c>
      <c r="F1041" s="91"/>
      <c r="G1041" s="91"/>
      <c r="H1041" s="91"/>
      <c r="I1041" s="91"/>
      <c r="J1041" s="91"/>
      <c r="K1041" s="91"/>
      <c r="L1041" s="91"/>
      <c r="M1041" s="91"/>
    </row>
    <row r="1042" spans="1:13" ht="16" x14ac:dyDescent="0.2">
      <c r="A1042" s="95">
        <f>_xlfn.XLOOKUP(E1042,'M A C R O S'!R:R,'M A C R O S'!H:H,0)</f>
        <v>0</v>
      </c>
      <c r="B1042" s="161" t="str">
        <f t="shared" si="16"/>
        <v>UH.VM.00042-10130</v>
      </c>
      <c r="C1042" s="95">
        <f>SUM(A1042:A1042)</f>
        <v>0</v>
      </c>
      <c r="D1042" s="95">
        <v>10130</v>
      </c>
      <c r="E1042" s="95" t="s">
        <v>381</v>
      </c>
      <c r="F1042" s="91"/>
      <c r="G1042" s="91"/>
      <c r="H1042" s="91"/>
      <c r="I1042" s="91"/>
      <c r="J1042" s="91"/>
      <c r="K1042" s="91"/>
      <c r="L1042" s="91"/>
      <c r="M1042" s="91"/>
    </row>
    <row r="1043" spans="1:13" ht="16" x14ac:dyDescent="0.2">
      <c r="A1043" s="95">
        <f>_xlfn.XLOOKUP(E1043,'M A C R O S'!R:R,'M A C R O S'!H:H,0)</f>
        <v>0</v>
      </c>
      <c r="B1043" s="161" t="str">
        <f t="shared" si="16"/>
        <v>UH.VM.00043-10130</v>
      </c>
      <c r="C1043" s="95">
        <f>SUM(A1043:A1043)</f>
        <v>0</v>
      </c>
      <c r="D1043" s="95">
        <v>10130</v>
      </c>
      <c r="E1043" s="95" t="s">
        <v>383</v>
      </c>
      <c r="F1043" s="91"/>
      <c r="G1043" s="91"/>
      <c r="H1043" s="91"/>
      <c r="I1043" s="91"/>
      <c r="J1043" s="91"/>
      <c r="K1043" s="91"/>
      <c r="L1043" s="91"/>
      <c r="M1043" s="91"/>
    </row>
    <row r="1044" spans="1:13" ht="16" x14ac:dyDescent="0.2">
      <c r="A1044" s="95">
        <f>_xlfn.XLOOKUP(E1044,'M A C R O S'!R:R,'M A C R O S'!H:H,0)</f>
        <v>0</v>
      </c>
      <c r="B1044" s="161" t="str">
        <f t="shared" si="16"/>
        <v>UH.VM.00044-10130</v>
      </c>
      <c r="C1044" s="95">
        <f>SUM(A1044:A1044)</f>
        <v>0</v>
      </c>
      <c r="D1044" s="95">
        <v>10130</v>
      </c>
      <c r="E1044" s="95" t="s">
        <v>385</v>
      </c>
      <c r="F1044" s="91"/>
      <c r="G1044" s="91"/>
      <c r="H1044" s="91"/>
      <c r="I1044" s="91"/>
      <c r="J1044" s="91"/>
      <c r="K1044" s="91"/>
      <c r="L1044" s="91"/>
      <c r="M1044" s="91"/>
    </row>
    <row r="1045" spans="1:13" ht="16" x14ac:dyDescent="0.2">
      <c r="A1045" s="95">
        <f>_xlfn.XLOOKUP(E1045,'M A C R O S'!R:R,'M A C R O S'!H:H,0)</f>
        <v>0</v>
      </c>
      <c r="B1045" s="161" t="str">
        <f t="shared" si="16"/>
        <v>UH.VM.00045-10130</v>
      </c>
      <c r="C1045" s="95">
        <f>SUM(A1045:A1045)</f>
        <v>0</v>
      </c>
      <c r="D1045" s="95">
        <v>10130</v>
      </c>
      <c r="E1045" s="95" t="s">
        <v>387</v>
      </c>
      <c r="F1045" s="91"/>
      <c r="G1045" s="91"/>
      <c r="H1045" s="91"/>
      <c r="I1045" s="91"/>
      <c r="J1045" s="91"/>
      <c r="K1045" s="91"/>
      <c r="L1045" s="91"/>
      <c r="M1045" s="91"/>
    </row>
    <row r="1046" spans="1:13" ht="16" x14ac:dyDescent="0.2">
      <c r="A1046" s="161">
        <f>_xlfn.XLOOKUP(E1046,'M A C R O S'!R:R,'M A C R O S'!I:I,0)</f>
        <v>0</v>
      </c>
      <c r="B1046" s="161" t="str">
        <f t="shared" si="16"/>
        <v>UH.VM.00031-10139</v>
      </c>
      <c r="C1046" s="161">
        <f>SUM(A1046:A1046)</f>
        <v>0</v>
      </c>
      <c r="D1046" s="161">
        <v>10139</v>
      </c>
      <c r="E1046" s="161" t="s">
        <v>321</v>
      </c>
      <c r="F1046" s="91"/>
      <c r="G1046" s="91"/>
      <c r="H1046" s="91"/>
      <c r="I1046" s="91"/>
      <c r="J1046" s="91"/>
      <c r="K1046" s="91"/>
      <c r="L1046" s="91"/>
      <c r="M1046" s="91"/>
    </row>
    <row r="1047" spans="1:13" ht="16" x14ac:dyDescent="0.2">
      <c r="A1047" s="95">
        <f>_xlfn.XLOOKUP(E1047,'M A C R O S'!R:R,'M A C R O S'!I:I,0)</f>
        <v>0</v>
      </c>
      <c r="B1047" s="161" t="str">
        <f t="shared" si="16"/>
        <v>UH.VM.00032-10139</v>
      </c>
      <c r="C1047" s="95">
        <f>SUM(A1047:A1047)</f>
        <v>0</v>
      </c>
      <c r="D1047" s="95">
        <v>10139</v>
      </c>
      <c r="E1047" s="95" t="s">
        <v>323</v>
      </c>
      <c r="F1047" s="91"/>
      <c r="G1047" s="91"/>
      <c r="H1047" s="91"/>
      <c r="I1047" s="91"/>
      <c r="J1047" s="91"/>
      <c r="K1047" s="91"/>
      <c r="L1047" s="91"/>
      <c r="M1047" s="91"/>
    </row>
    <row r="1048" spans="1:13" ht="16" x14ac:dyDescent="0.2">
      <c r="A1048" s="95">
        <f>_xlfn.XLOOKUP(E1048,'M A C R O S'!R:R,'M A C R O S'!I:I,0)</f>
        <v>0</v>
      </c>
      <c r="B1048" s="161" t="str">
        <f t="shared" si="16"/>
        <v>UH.VM.00033-10139</v>
      </c>
      <c r="C1048" s="95">
        <f>SUM(A1048:A1048)</f>
        <v>0</v>
      </c>
      <c r="D1048" s="95">
        <v>10139</v>
      </c>
      <c r="E1048" s="95" t="s">
        <v>325</v>
      </c>
      <c r="F1048" s="91"/>
      <c r="G1048" s="91"/>
      <c r="H1048" s="91"/>
      <c r="I1048" s="91"/>
      <c r="J1048" s="91"/>
      <c r="K1048" s="91"/>
      <c r="L1048" s="91"/>
      <c r="M1048" s="91"/>
    </row>
    <row r="1049" spans="1:13" ht="16" x14ac:dyDescent="0.2">
      <c r="A1049" s="95">
        <f>_xlfn.XLOOKUP(E1049,'M A C R O S'!R:R,'M A C R O S'!I:I,0)</f>
        <v>0</v>
      </c>
      <c r="B1049" s="161" t="str">
        <f t="shared" si="16"/>
        <v>UH.VM.00034-10139</v>
      </c>
      <c r="C1049" s="95">
        <f>SUM(A1049:A1049)</f>
        <v>0</v>
      </c>
      <c r="D1049" s="95">
        <v>10139</v>
      </c>
      <c r="E1049" s="95" t="s">
        <v>327</v>
      </c>
      <c r="F1049" s="91"/>
      <c r="G1049" s="91"/>
      <c r="H1049" s="91"/>
      <c r="I1049" s="91"/>
      <c r="J1049" s="91"/>
      <c r="K1049" s="91"/>
      <c r="L1049" s="91"/>
      <c r="M1049" s="91"/>
    </row>
    <row r="1050" spans="1:13" ht="16" x14ac:dyDescent="0.2">
      <c r="A1050" s="95">
        <f>_xlfn.XLOOKUP(E1050,'M A C R O S'!R:R,'M A C R O S'!I:I,0)</f>
        <v>0</v>
      </c>
      <c r="B1050" s="161" t="str">
        <f t="shared" si="16"/>
        <v>UH.VM.00035-10139</v>
      </c>
      <c r="C1050" s="95">
        <f>SUM(A1050:A1050)</f>
        <v>0</v>
      </c>
      <c r="D1050" s="95">
        <v>10139</v>
      </c>
      <c r="E1050" s="95" t="s">
        <v>329</v>
      </c>
      <c r="F1050" s="91"/>
      <c r="G1050" s="91"/>
      <c r="H1050" s="91"/>
      <c r="I1050" s="91"/>
      <c r="J1050" s="91"/>
      <c r="K1050" s="91"/>
      <c r="L1050" s="91"/>
      <c r="M1050" s="91"/>
    </row>
    <row r="1051" spans="1:13" ht="16" x14ac:dyDescent="0.2">
      <c r="A1051" s="95">
        <f>_xlfn.XLOOKUP(E1051,'M A C R O S'!R:R,'M A C R O S'!I:I,0)</f>
        <v>0</v>
      </c>
      <c r="B1051" s="161" t="str">
        <f t="shared" si="16"/>
        <v>UH.VM.00118-10139</v>
      </c>
      <c r="C1051" s="95">
        <f>SUM(A1051:A1051)</f>
        <v>0</v>
      </c>
      <c r="D1051" s="95">
        <v>10139</v>
      </c>
      <c r="E1051" s="141" t="s">
        <v>331</v>
      </c>
      <c r="F1051" s="91"/>
      <c r="G1051" s="91"/>
      <c r="H1051" s="91"/>
      <c r="I1051" s="91"/>
      <c r="J1051" s="91"/>
      <c r="K1051" s="91"/>
      <c r="L1051" s="91"/>
      <c r="M1051" s="91"/>
    </row>
    <row r="1052" spans="1:13" ht="16" x14ac:dyDescent="0.2">
      <c r="A1052" s="95">
        <f>_xlfn.XLOOKUP(E1052,'M A C R O S'!R:R,'M A C R O S'!I:I,0)</f>
        <v>0</v>
      </c>
      <c r="B1052" s="161" t="str">
        <f t="shared" si="16"/>
        <v>UH.VM.00119-10139</v>
      </c>
      <c r="C1052" s="95">
        <f>SUM(A1052:A1052)</f>
        <v>0</v>
      </c>
      <c r="D1052" s="95">
        <v>10139</v>
      </c>
      <c r="E1052" s="140" t="s">
        <v>333</v>
      </c>
      <c r="F1052" s="91"/>
      <c r="G1052" s="91"/>
      <c r="H1052" s="91"/>
      <c r="I1052" s="91"/>
      <c r="J1052" s="91"/>
      <c r="K1052" s="91"/>
      <c r="L1052" s="91"/>
      <c r="M1052" s="91"/>
    </row>
    <row r="1053" spans="1:13" ht="16" x14ac:dyDescent="0.2">
      <c r="A1053" s="95">
        <f>_xlfn.XLOOKUP(E1053,'M A C R O S'!R:R,'M A C R O S'!I:I,0)</f>
        <v>0</v>
      </c>
      <c r="B1053" s="161" t="str">
        <f t="shared" si="16"/>
        <v>UH.VM.00120-10139</v>
      </c>
      <c r="C1053" s="95">
        <f>SUM(A1053:A1053)</f>
        <v>0</v>
      </c>
      <c r="D1053" s="95">
        <v>10139</v>
      </c>
      <c r="E1053" s="141" t="s">
        <v>335</v>
      </c>
      <c r="F1053" s="91"/>
      <c r="G1053" s="91"/>
      <c r="H1053" s="91"/>
      <c r="I1053" s="91"/>
      <c r="J1053" s="91"/>
      <c r="K1053" s="91"/>
      <c r="L1053" s="91"/>
      <c r="M1053" s="91"/>
    </row>
    <row r="1054" spans="1:13" ht="16" x14ac:dyDescent="0.2">
      <c r="A1054" s="95">
        <f>_xlfn.XLOOKUP(E1054,'M A C R O S'!R:R,'M A C R O S'!I:I,0)</f>
        <v>0</v>
      </c>
      <c r="B1054" s="161" t="str">
        <f t="shared" si="16"/>
        <v>UH.VM.00121-10139</v>
      </c>
      <c r="C1054" s="95">
        <f>SUM(A1054:A1054)</f>
        <v>0</v>
      </c>
      <c r="D1054" s="95">
        <v>10139</v>
      </c>
      <c r="E1054" s="140" t="s">
        <v>337</v>
      </c>
      <c r="F1054" s="91"/>
      <c r="G1054" s="91"/>
      <c r="H1054" s="91"/>
      <c r="I1054" s="91"/>
      <c r="J1054" s="91"/>
      <c r="K1054" s="91"/>
      <c r="L1054" s="91"/>
      <c r="M1054" s="91"/>
    </row>
    <row r="1055" spans="1:13" ht="16" x14ac:dyDescent="0.2">
      <c r="A1055" s="163">
        <f>_xlfn.XLOOKUP(E1055,'M A C R O S'!R:R,'M A C R O S'!I:I,0)</f>
        <v>0</v>
      </c>
      <c r="B1055" s="161" t="str">
        <f t="shared" si="16"/>
        <v>UH.VM.00058-10139</v>
      </c>
      <c r="C1055" s="163">
        <f>SUM(A1055:A1055)</f>
        <v>0</v>
      </c>
      <c r="D1055" s="163">
        <v>10139</v>
      </c>
      <c r="E1055" s="163" t="s">
        <v>359</v>
      </c>
      <c r="F1055" s="91"/>
      <c r="G1055" s="91"/>
      <c r="H1055" s="91"/>
      <c r="I1055" s="91"/>
      <c r="J1055" s="91"/>
      <c r="K1055" s="91"/>
      <c r="L1055" s="91"/>
      <c r="M1055" s="91"/>
    </row>
    <row r="1056" spans="1:13" ht="16" x14ac:dyDescent="0.2">
      <c r="A1056" s="95">
        <f>_xlfn.XLOOKUP(E1056,'M A C R O S'!R:R,'M A C R O S'!I:I,0)</f>
        <v>0</v>
      </c>
      <c r="B1056" s="161" t="str">
        <f t="shared" si="16"/>
        <v>UH.VM.00059-10139</v>
      </c>
      <c r="C1056" s="95">
        <f>SUM(A1056:A1056)</f>
        <v>0</v>
      </c>
      <c r="D1056" s="95">
        <v>10139</v>
      </c>
      <c r="E1056" s="95" t="s">
        <v>361</v>
      </c>
      <c r="F1056" s="91"/>
      <c r="G1056" s="91"/>
      <c r="H1056" s="91"/>
      <c r="I1056" s="91"/>
      <c r="J1056" s="91"/>
      <c r="K1056" s="91"/>
      <c r="L1056" s="91"/>
      <c r="M1056" s="91"/>
    </row>
    <row r="1057" spans="1:13" ht="16" x14ac:dyDescent="0.2">
      <c r="A1057" s="95">
        <f>_xlfn.XLOOKUP(E1057,'M A C R O S'!R:R,'M A C R O S'!I:I,0)</f>
        <v>0</v>
      </c>
      <c r="B1057" s="161" t="str">
        <f t="shared" si="16"/>
        <v>UH.VM.00060-10139</v>
      </c>
      <c r="C1057" s="95">
        <f>SUM(A1057:A1057)</f>
        <v>0</v>
      </c>
      <c r="D1057" s="95">
        <v>10139</v>
      </c>
      <c r="E1057" s="95" t="s">
        <v>363</v>
      </c>
      <c r="F1057" s="91"/>
      <c r="G1057" s="91"/>
      <c r="H1057" s="91"/>
      <c r="I1057" s="91"/>
      <c r="J1057" s="91"/>
      <c r="K1057" s="91"/>
      <c r="L1057" s="91"/>
      <c r="M1057" s="91"/>
    </row>
    <row r="1058" spans="1:13" ht="16" x14ac:dyDescent="0.2">
      <c r="A1058" s="95">
        <f>_xlfn.XLOOKUP(E1058,'M A C R O S'!R:R,'M A C R O S'!I:I,0)</f>
        <v>0</v>
      </c>
      <c r="B1058" s="161" t="str">
        <f t="shared" si="16"/>
        <v>UH.VM.00061-10139</v>
      </c>
      <c r="C1058" s="95">
        <f>SUM(A1058:A1058)</f>
        <v>0</v>
      </c>
      <c r="D1058" s="95">
        <v>10139</v>
      </c>
      <c r="E1058" s="95" t="s">
        <v>365</v>
      </c>
      <c r="F1058" s="91"/>
      <c r="G1058" s="91"/>
      <c r="H1058" s="91"/>
      <c r="I1058" s="91"/>
      <c r="J1058" s="91"/>
      <c r="K1058" s="91"/>
      <c r="L1058" s="91"/>
      <c r="M1058" s="91"/>
    </row>
    <row r="1059" spans="1:13" ht="16" x14ac:dyDescent="0.2">
      <c r="A1059" s="95">
        <f>_xlfn.XLOOKUP(E1059,'M A C R O S'!R:R,'M A C R O S'!I:I,0)</f>
        <v>0</v>
      </c>
      <c r="B1059" s="161" t="str">
        <f t="shared" si="16"/>
        <v>UH.VM.00062-10139</v>
      </c>
      <c r="C1059" s="95">
        <f>SUM(A1059:A1059)</f>
        <v>0</v>
      </c>
      <c r="D1059" s="95">
        <v>10139</v>
      </c>
      <c r="E1059" s="95" t="s">
        <v>367</v>
      </c>
      <c r="F1059" s="91"/>
      <c r="G1059" s="91"/>
      <c r="H1059" s="91"/>
      <c r="I1059" s="91"/>
      <c r="J1059" s="91"/>
      <c r="K1059" s="91"/>
      <c r="L1059" s="91"/>
      <c r="M1059" s="91"/>
    </row>
    <row r="1060" spans="1:13" ht="16" x14ac:dyDescent="0.2">
      <c r="A1060" s="95">
        <f>_xlfn.XLOOKUP(E1060,'M A C R O S'!R:R,'M A C R O S'!I:I,0)</f>
        <v>0</v>
      </c>
      <c r="B1060" s="161" t="str">
        <f t="shared" si="16"/>
        <v>UH.VM.00036-10139</v>
      </c>
      <c r="C1060" s="95">
        <f>SUM(A1060:A1060)</f>
        <v>0</v>
      </c>
      <c r="D1060" s="95">
        <v>10139</v>
      </c>
      <c r="E1060" s="95" t="s">
        <v>369</v>
      </c>
      <c r="F1060" s="91"/>
      <c r="G1060" s="91"/>
      <c r="H1060" s="91"/>
      <c r="I1060" s="91"/>
      <c r="J1060" s="91"/>
      <c r="K1060" s="91"/>
      <c r="L1060" s="91"/>
      <c r="M1060" s="91"/>
    </row>
    <row r="1061" spans="1:13" ht="16" x14ac:dyDescent="0.2">
      <c r="A1061" s="95">
        <f>_xlfn.XLOOKUP(E1061,'M A C R O S'!R:R,'M A C R O S'!I:I,0)</f>
        <v>0</v>
      </c>
      <c r="B1061" s="161" t="str">
        <f t="shared" si="16"/>
        <v>UH.VM.00037-10139</v>
      </c>
      <c r="C1061" s="95">
        <f>SUM(A1061:A1061)</f>
        <v>0</v>
      </c>
      <c r="D1061" s="95">
        <v>10139</v>
      </c>
      <c r="E1061" s="95" t="s">
        <v>371</v>
      </c>
      <c r="F1061" s="91"/>
      <c r="G1061" s="91"/>
      <c r="H1061" s="91"/>
      <c r="I1061" s="91"/>
      <c r="J1061" s="91"/>
      <c r="K1061" s="91"/>
      <c r="L1061" s="91"/>
      <c r="M1061" s="91"/>
    </row>
    <row r="1062" spans="1:13" ht="16" x14ac:dyDescent="0.2">
      <c r="A1062" s="95">
        <f>_xlfn.XLOOKUP(E1062,'M A C R O S'!R:R,'M A C R O S'!I:I,0)</f>
        <v>0</v>
      </c>
      <c r="B1062" s="161" t="str">
        <f t="shared" si="16"/>
        <v>UH.VM.00038-10139</v>
      </c>
      <c r="C1062" s="95">
        <f>SUM(A1062:A1062)</f>
        <v>0</v>
      </c>
      <c r="D1062" s="95">
        <v>10139</v>
      </c>
      <c r="E1062" s="95" t="s">
        <v>373</v>
      </c>
      <c r="F1062" s="91"/>
      <c r="G1062" s="91"/>
      <c r="H1062" s="91"/>
      <c r="I1062" s="91"/>
      <c r="J1062" s="91"/>
      <c r="K1062" s="91"/>
      <c r="L1062" s="91"/>
      <c r="M1062" s="91"/>
    </row>
    <row r="1063" spans="1:13" ht="16" x14ac:dyDescent="0.2">
      <c r="A1063" s="95">
        <f>_xlfn.XLOOKUP(E1063,'M A C R O S'!R:R,'M A C R O S'!I:I,0)</f>
        <v>0</v>
      </c>
      <c r="B1063" s="161" t="str">
        <f t="shared" si="16"/>
        <v>UH.VM.00039-10139</v>
      </c>
      <c r="C1063" s="95">
        <f>SUM(A1063:A1063)</f>
        <v>0</v>
      </c>
      <c r="D1063" s="95">
        <v>10139</v>
      </c>
      <c r="E1063" s="95" t="s">
        <v>375</v>
      </c>
      <c r="F1063" s="91"/>
      <c r="G1063" s="91"/>
      <c r="H1063" s="91"/>
      <c r="I1063" s="91"/>
      <c r="J1063" s="91"/>
      <c r="K1063" s="91"/>
      <c r="L1063" s="91"/>
      <c r="M1063" s="91"/>
    </row>
    <row r="1064" spans="1:13" ht="16" x14ac:dyDescent="0.2">
      <c r="A1064" s="95">
        <f>_xlfn.XLOOKUP(E1064,'M A C R O S'!R:R,'M A C R O S'!I:I,0)</f>
        <v>0</v>
      </c>
      <c r="B1064" s="161" t="str">
        <f t="shared" si="16"/>
        <v>UH.VM.00040-10139</v>
      </c>
      <c r="C1064" s="95">
        <f>SUM(A1064:A1064)</f>
        <v>0</v>
      </c>
      <c r="D1064" s="95">
        <v>10139</v>
      </c>
      <c r="E1064" s="95" t="s">
        <v>377</v>
      </c>
      <c r="F1064" s="91"/>
      <c r="G1064" s="91"/>
      <c r="H1064" s="91"/>
      <c r="I1064" s="91"/>
      <c r="J1064" s="91"/>
      <c r="K1064" s="91"/>
      <c r="L1064" s="91"/>
      <c r="M1064" s="91"/>
    </row>
    <row r="1065" spans="1:13" ht="16" x14ac:dyDescent="0.2">
      <c r="A1065" s="95">
        <f>_xlfn.XLOOKUP(E1065,'M A C R O S'!R:R,'M A C R O S'!I:I,0)</f>
        <v>0</v>
      </c>
      <c r="B1065" s="161" t="str">
        <f t="shared" si="16"/>
        <v>UH.VM.00041-10139</v>
      </c>
      <c r="C1065" s="95">
        <f>SUM(A1065:A1065)</f>
        <v>0</v>
      </c>
      <c r="D1065" s="95">
        <v>10139</v>
      </c>
      <c r="E1065" s="95" t="s">
        <v>379</v>
      </c>
      <c r="F1065" s="91"/>
      <c r="G1065" s="91"/>
      <c r="H1065" s="91"/>
      <c r="I1065" s="91"/>
      <c r="J1065" s="91"/>
      <c r="K1065" s="91"/>
      <c r="L1065" s="91"/>
      <c r="M1065" s="91"/>
    </row>
    <row r="1066" spans="1:13" ht="16" x14ac:dyDescent="0.2">
      <c r="A1066" s="95">
        <f>_xlfn.XLOOKUP(E1066,'M A C R O S'!R:R,'M A C R O S'!I:I,0)</f>
        <v>0</v>
      </c>
      <c r="B1066" s="161" t="str">
        <f t="shared" si="16"/>
        <v>UH.VM.00042-10139</v>
      </c>
      <c r="C1066" s="95">
        <f>SUM(A1066:A1066)</f>
        <v>0</v>
      </c>
      <c r="D1066" s="95">
        <v>10139</v>
      </c>
      <c r="E1066" s="95" t="s">
        <v>381</v>
      </c>
      <c r="F1066" s="91"/>
      <c r="G1066" s="91"/>
      <c r="H1066" s="91"/>
      <c r="I1066" s="91"/>
      <c r="J1066" s="91"/>
      <c r="K1066" s="91"/>
      <c r="L1066" s="91"/>
      <c r="M1066" s="91"/>
    </row>
    <row r="1067" spans="1:13" ht="16" x14ac:dyDescent="0.2">
      <c r="A1067" s="95">
        <f>_xlfn.XLOOKUP(E1067,'M A C R O S'!R:R,'M A C R O S'!I:I,0)</f>
        <v>0</v>
      </c>
      <c r="B1067" s="161" t="str">
        <f t="shared" si="16"/>
        <v>UH.VM.00043-10139</v>
      </c>
      <c r="C1067" s="95">
        <f>SUM(A1067:A1067)</f>
        <v>0</v>
      </c>
      <c r="D1067" s="95">
        <v>10139</v>
      </c>
      <c r="E1067" s="95" t="s">
        <v>383</v>
      </c>
      <c r="F1067" s="91"/>
      <c r="G1067" s="91"/>
      <c r="H1067" s="91"/>
      <c r="I1067" s="91"/>
      <c r="J1067" s="91"/>
      <c r="K1067" s="91"/>
      <c r="L1067" s="91"/>
      <c r="M1067" s="91"/>
    </row>
    <row r="1068" spans="1:13" ht="16" x14ac:dyDescent="0.2">
      <c r="A1068" s="95">
        <f>_xlfn.XLOOKUP(E1068,'M A C R O S'!R:R,'M A C R O S'!I:I,0)</f>
        <v>0</v>
      </c>
      <c r="B1068" s="161" t="str">
        <f t="shared" si="16"/>
        <v>UH.VM.00044-10139</v>
      </c>
      <c r="C1068" s="95">
        <f>SUM(A1068:A1068)</f>
        <v>0</v>
      </c>
      <c r="D1068" s="95">
        <v>10139</v>
      </c>
      <c r="E1068" s="95" t="s">
        <v>385</v>
      </c>
      <c r="F1068" s="91"/>
      <c r="G1068" s="91"/>
      <c r="H1068" s="91"/>
      <c r="I1068" s="91"/>
      <c r="J1068" s="91"/>
      <c r="K1068" s="91"/>
      <c r="L1068" s="91"/>
      <c r="M1068" s="91"/>
    </row>
    <row r="1069" spans="1:13" ht="16" x14ac:dyDescent="0.2">
      <c r="A1069" s="95">
        <f>_xlfn.XLOOKUP(E1069,'M A C R O S'!R:R,'M A C R O S'!I:I,0)</f>
        <v>0</v>
      </c>
      <c r="B1069" s="161" t="str">
        <f t="shared" si="16"/>
        <v>UH.VM.00045-10139</v>
      </c>
      <c r="C1069" s="95">
        <f>SUM(A1069:A1069)</f>
        <v>0</v>
      </c>
      <c r="D1069" s="95">
        <v>10139</v>
      </c>
      <c r="E1069" s="95" t="s">
        <v>387</v>
      </c>
      <c r="F1069" s="91"/>
      <c r="G1069" s="91"/>
      <c r="H1069" s="91"/>
      <c r="I1069" s="91"/>
      <c r="J1069" s="91"/>
      <c r="K1069" s="91"/>
      <c r="L1069" s="91"/>
      <c r="M1069" s="91"/>
    </row>
    <row r="1070" spans="1:13" ht="16" x14ac:dyDescent="0.2">
      <c r="A1070" s="161">
        <f>_xlfn.XLOOKUP(E1070,'M A C R O S'!R:R,'M A C R O S'!J:J,0)</f>
        <v>0</v>
      </c>
      <c r="B1070" s="161" t="str">
        <f t="shared" si="16"/>
        <v>UH.VM.00031-10131</v>
      </c>
      <c r="C1070" s="161">
        <f>SUM(A1070:A1070)</f>
        <v>0</v>
      </c>
      <c r="D1070" s="161">
        <v>10131</v>
      </c>
      <c r="E1070" s="161" t="s">
        <v>321</v>
      </c>
      <c r="F1070" s="91"/>
      <c r="G1070" s="91"/>
      <c r="H1070" s="91"/>
      <c r="I1070" s="91"/>
      <c r="J1070" s="91"/>
      <c r="K1070" s="91"/>
      <c r="L1070" s="91"/>
      <c r="M1070" s="91"/>
    </row>
    <row r="1071" spans="1:13" ht="16" x14ac:dyDescent="0.2">
      <c r="A1071" s="95">
        <f>_xlfn.XLOOKUP(E1071,'M A C R O S'!R:R,'M A C R O S'!J:J,0)</f>
        <v>0</v>
      </c>
      <c r="B1071" s="161" t="str">
        <f t="shared" si="16"/>
        <v>UH.VM.00032-10131</v>
      </c>
      <c r="C1071" s="95">
        <f>SUM(A1071:A1071)</f>
        <v>0</v>
      </c>
      <c r="D1071" s="95">
        <v>10131</v>
      </c>
      <c r="E1071" s="95" t="s">
        <v>323</v>
      </c>
      <c r="F1071" s="91"/>
      <c r="G1071" s="91"/>
      <c r="H1071" s="91"/>
      <c r="I1071" s="91"/>
      <c r="J1071" s="91"/>
      <c r="K1071" s="91"/>
      <c r="L1071" s="91"/>
      <c r="M1071" s="91"/>
    </row>
    <row r="1072" spans="1:13" ht="16" x14ac:dyDescent="0.2">
      <c r="A1072" s="95">
        <f>_xlfn.XLOOKUP(E1072,'M A C R O S'!R:R,'M A C R O S'!J:J,0)</f>
        <v>0</v>
      </c>
      <c r="B1072" s="161" t="str">
        <f t="shared" si="16"/>
        <v>UH.VM.00033-10131</v>
      </c>
      <c r="C1072" s="95">
        <f>SUM(A1072:A1072)</f>
        <v>0</v>
      </c>
      <c r="D1072" s="95">
        <v>10131</v>
      </c>
      <c r="E1072" s="95" t="s">
        <v>325</v>
      </c>
      <c r="F1072" s="91"/>
      <c r="G1072" s="91"/>
      <c r="H1072" s="91"/>
      <c r="I1072" s="91"/>
      <c r="J1072" s="91"/>
      <c r="K1072" s="91"/>
      <c r="L1072" s="91"/>
      <c r="M1072" s="91"/>
    </row>
    <row r="1073" spans="1:13" ht="16" x14ac:dyDescent="0.2">
      <c r="A1073" s="95">
        <f>_xlfn.XLOOKUP(E1073,'M A C R O S'!R:R,'M A C R O S'!J:J,0)</f>
        <v>0</v>
      </c>
      <c r="B1073" s="161" t="str">
        <f t="shared" si="16"/>
        <v>UH.VM.00034-10131</v>
      </c>
      <c r="C1073" s="95">
        <f>SUM(A1073:A1073)</f>
        <v>0</v>
      </c>
      <c r="D1073" s="95">
        <v>10131</v>
      </c>
      <c r="E1073" s="95" t="s">
        <v>327</v>
      </c>
      <c r="F1073" s="91"/>
      <c r="G1073" s="91"/>
      <c r="H1073" s="91"/>
      <c r="I1073" s="91"/>
      <c r="J1073" s="91"/>
      <c r="K1073" s="91"/>
      <c r="L1073" s="91"/>
      <c r="M1073" s="91"/>
    </row>
    <row r="1074" spans="1:13" ht="16" x14ac:dyDescent="0.2">
      <c r="A1074" s="95">
        <f>_xlfn.XLOOKUP(E1074,'M A C R O S'!R:R,'M A C R O S'!J:J,0)</f>
        <v>0</v>
      </c>
      <c r="B1074" s="161" t="str">
        <f t="shared" si="16"/>
        <v>UH.VM.00035-10131</v>
      </c>
      <c r="C1074" s="95">
        <f>SUM(A1074:A1074)</f>
        <v>0</v>
      </c>
      <c r="D1074" s="95">
        <v>10131</v>
      </c>
      <c r="E1074" s="95" t="s">
        <v>329</v>
      </c>
      <c r="F1074" s="91"/>
      <c r="G1074" s="91"/>
      <c r="H1074" s="91"/>
      <c r="I1074" s="91"/>
      <c r="J1074" s="91"/>
      <c r="K1074" s="91"/>
      <c r="L1074" s="91"/>
      <c r="M1074" s="91"/>
    </row>
    <row r="1075" spans="1:13" ht="16" x14ac:dyDescent="0.2">
      <c r="A1075" s="95">
        <f>_xlfn.XLOOKUP(E1075,'M A C R O S'!R:R,'M A C R O S'!J:J,0)</f>
        <v>0</v>
      </c>
      <c r="B1075" s="161" t="str">
        <f t="shared" si="16"/>
        <v>UH.VM.00118-10131</v>
      </c>
      <c r="C1075" s="95">
        <f>SUM(A1075:A1075)</f>
        <v>0</v>
      </c>
      <c r="D1075" s="95">
        <v>10131</v>
      </c>
      <c r="E1075" s="141" t="s">
        <v>331</v>
      </c>
      <c r="F1075" s="91"/>
      <c r="G1075" s="91"/>
      <c r="H1075" s="91"/>
      <c r="I1075" s="91"/>
      <c r="J1075" s="91"/>
      <c r="K1075" s="91"/>
      <c r="L1075" s="91"/>
      <c r="M1075" s="91"/>
    </row>
    <row r="1076" spans="1:13" ht="16" x14ac:dyDescent="0.2">
      <c r="A1076" s="95">
        <f>_xlfn.XLOOKUP(E1076,'M A C R O S'!R:R,'M A C R O S'!J:J,0)</f>
        <v>0</v>
      </c>
      <c r="B1076" s="161" t="str">
        <f t="shared" si="16"/>
        <v>UH.VM.00119-10131</v>
      </c>
      <c r="C1076" s="95">
        <f>SUM(A1076:A1076)</f>
        <v>0</v>
      </c>
      <c r="D1076" s="95">
        <v>10131</v>
      </c>
      <c r="E1076" s="140" t="s">
        <v>333</v>
      </c>
      <c r="F1076" s="91"/>
      <c r="G1076" s="91"/>
      <c r="H1076" s="91"/>
      <c r="I1076" s="91"/>
      <c r="J1076" s="91"/>
      <c r="K1076" s="91"/>
      <c r="L1076" s="91"/>
      <c r="M1076" s="91"/>
    </row>
    <row r="1077" spans="1:13" ht="16" x14ac:dyDescent="0.2">
      <c r="A1077" s="95">
        <f>_xlfn.XLOOKUP(E1077,'M A C R O S'!R:R,'M A C R O S'!J:J,0)</f>
        <v>0</v>
      </c>
      <c r="B1077" s="161" t="str">
        <f t="shared" si="16"/>
        <v>UH.VM.00120-10131</v>
      </c>
      <c r="C1077" s="95">
        <f>SUM(A1077:A1077)</f>
        <v>0</v>
      </c>
      <c r="D1077" s="95">
        <v>10131</v>
      </c>
      <c r="E1077" s="141" t="s">
        <v>335</v>
      </c>
      <c r="F1077" s="91"/>
      <c r="G1077" s="91"/>
      <c r="H1077" s="91"/>
      <c r="I1077" s="91"/>
      <c r="J1077" s="91"/>
      <c r="K1077" s="91"/>
      <c r="L1077" s="91"/>
      <c r="M1077" s="91"/>
    </row>
    <row r="1078" spans="1:13" ht="16" x14ac:dyDescent="0.2">
      <c r="A1078" s="95">
        <f>_xlfn.XLOOKUP(E1078,'M A C R O S'!R:R,'M A C R O S'!J:J,0)</f>
        <v>0</v>
      </c>
      <c r="B1078" s="161" t="str">
        <f t="shared" si="16"/>
        <v>UH.VM.00121-10131</v>
      </c>
      <c r="C1078" s="95">
        <f>SUM(A1078:A1078)</f>
        <v>0</v>
      </c>
      <c r="D1078" s="95">
        <v>10131</v>
      </c>
      <c r="E1078" s="140" t="s">
        <v>337</v>
      </c>
      <c r="F1078" s="91"/>
      <c r="G1078" s="91"/>
      <c r="H1078" s="91"/>
      <c r="I1078" s="91"/>
      <c r="J1078" s="91"/>
      <c r="K1078" s="91"/>
      <c r="L1078" s="91"/>
      <c r="M1078" s="91"/>
    </row>
    <row r="1079" spans="1:13" ht="16" x14ac:dyDescent="0.2">
      <c r="A1079" s="163">
        <f>_xlfn.XLOOKUP(E1079,'M A C R O S'!R:R,'M A C R O S'!J:J,0)</f>
        <v>0</v>
      </c>
      <c r="B1079" s="161" t="str">
        <f t="shared" si="16"/>
        <v>UH.VM.00058-10131</v>
      </c>
      <c r="C1079" s="163">
        <f>SUM(A1079:A1079)</f>
        <v>0</v>
      </c>
      <c r="D1079" s="163">
        <v>10131</v>
      </c>
      <c r="E1079" s="163" t="s">
        <v>359</v>
      </c>
      <c r="F1079" s="91"/>
      <c r="G1079" s="91"/>
      <c r="H1079" s="91"/>
      <c r="I1079" s="91"/>
      <c r="J1079" s="91"/>
      <c r="K1079" s="91"/>
      <c r="L1079" s="91"/>
      <c r="M1079" s="91"/>
    </row>
    <row r="1080" spans="1:13" ht="16" x14ac:dyDescent="0.2">
      <c r="A1080" s="95">
        <f>_xlfn.XLOOKUP(E1080,'M A C R O S'!R:R,'M A C R O S'!J:J,0)</f>
        <v>0</v>
      </c>
      <c r="B1080" s="161" t="str">
        <f t="shared" si="16"/>
        <v>UH.VM.00059-10131</v>
      </c>
      <c r="C1080" s="95">
        <f>SUM(A1080:A1080)</f>
        <v>0</v>
      </c>
      <c r="D1080" s="95">
        <v>10131</v>
      </c>
      <c r="E1080" s="95" t="s">
        <v>361</v>
      </c>
      <c r="F1080" s="91"/>
      <c r="G1080" s="91"/>
      <c r="H1080" s="91"/>
      <c r="I1080" s="91"/>
      <c r="J1080" s="91"/>
      <c r="K1080" s="91"/>
      <c r="L1080" s="91"/>
      <c r="M1080" s="91"/>
    </row>
    <row r="1081" spans="1:13" ht="16" x14ac:dyDescent="0.2">
      <c r="A1081" s="95">
        <f>_xlfn.XLOOKUP(E1081,'M A C R O S'!R:R,'M A C R O S'!J:J,0)</f>
        <v>0</v>
      </c>
      <c r="B1081" s="161" t="str">
        <f t="shared" si="16"/>
        <v>UH.VM.00060-10131</v>
      </c>
      <c r="C1081" s="95">
        <f>SUM(A1081:A1081)</f>
        <v>0</v>
      </c>
      <c r="D1081" s="95">
        <v>10131</v>
      </c>
      <c r="E1081" s="95" t="s">
        <v>363</v>
      </c>
      <c r="F1081" s="91"/>
      <c r="G1081" s="91"/>
      <c r="H1081" s="91"/>
      <c r="I1081" s="91"/>
      <c r="J1081" s="91"/>
      <c r="K1081" s="91"/>
      <c r="L1081" s="91"/>
      <c r="M1081" s="91"/>
    </row>
    <row r="1082" spans="1:13" ht="16" x14ac:dyDescent="0.2">
      <c r="A1082" s="95">
        <f>_xlfn.XLOOKUP(E1082,'M A C R O S'!R:R,'M A C R O S'!J:J,0)</f>
        <v>0</v>
      </c>
      <c r="B1082" s="161" t="str">
        <f t="shared" si="16"/>
        <v>UH.VM.00061-10131</v>
      </c>
      <c r="C1082" s="95">
        <f>SUM(A1082:A1082)</f>
        <v>0</v>
      </c>
      <c r="D1082" s="95">
        <v>10131</v>
      </c>
      <c r="E1082" s="95" t="s">
        <v>365</v>
      </c>
      <c r="F1082" s="91"/>
      <c r="G1082" s="91"/>
      <c r="H1082" s="91"/>
      <c r="I1082" s="91"/>
      <c r="J1082" s="91"/>
      <c r="K1082" s="91"/>
      <c r="L1082" s="91"/>
      <c r="M1082" s="91"/>
    </row>
    <row r="1083" spans="1:13" ht="16" x14ac:dyDescent="0.2">
      <c r="A1083" s="95">
        <f>_xlfn.XLOOKUP(E1083,'M A C R O S'!R:R,'M A C R O S'!J:J,0)</f>
        <v>0</v>
      </c>
      <c r="B1083" s="161" t="str">
        <f t="shared" si="16"/>
        <v>UH.VM.00062-10131</v>
      </c>
      <c r="C1083" s="95">
        <f>SUM(A1083:A1083)</f>
        <v>0</v>
      </c>
      <c r="D1083" s="95">
        <v>10131</v>
      </c>
      <c r="E1083" s="95" t="s">
        <v>367</v>
      </c>
      <c r="F1083" s="91"/>
      <c r="G1083" s="91"/>
      <c r="H1083" s="91"/>
      <c r="I1083" s="91"/>
      <c r="J1083" s="91"/>
      <c r="K1083" s="91"/>
      <c r="L1083" s="91"/>
      <c r="M1083" s="91"/>
    </row>
    <row r="1084" spans="1:13" ht="16" x14ac:dyDescent="0.2">
      <c r="A1084" s="95">
        <f>_xlfn.XLOOKUP(E1084,'M A C R O S'!R:R,'M A C R O S'!J:J,0)</f>
        <v>0</v>
      </c>
      <c r="B1084" s="161" t="str">
        <f t="shared" si="16"/>
        <v>UH.VM.00036-10131</v>
      </c>
      <c r="C1084" s="95">
        <f>SUM(A1084:A1084)</f>
        <v>0</v>
      </c>
      <c r="D1084" s="95">
        <v>10131</v>
      </c>
      <c r="E1084" s="95" t="s">
        <v>369</v>
      </c>
      <c r="F1084" s="91"/>
      <c r="G1084" s="91"/>
      <c r="H1084" s="91"/>
      <c r="I1084" s="91"/>
      <c r="J1084" s="91"/>
      <c r="K1084" s="91"/>
      <c r="L1084" s="91"/>
      <c r="M1084" s="91"/>
    </row>
    <row r="1085" spans="1:13" ht="16" x14ac:dyDescent="0.2">
      <c r="A1085" s="95">
        <f>_xlfn.XLOOKUP(E1085,'M A C R O S'!R:R,'M A C R O S'!J:J,0)</f>
        <v>0</v>
      </c>
      <c r="B1085" s="161" t="str">
        <f t="shared" si="16"/>
        <v>UH.VM.00037-10131</v>
      </c>
      <c r="C1085" s="95">
        <f>SUM(A1085:A1085)</f>
        <v>0</v>
      </c>
      <c r="D1085" s="95">
        <v>10131</v>
      </c>
      <c r="E1085" s="95" t="s">
        <v>371</v>
      </c>
      <c r="F1085" s="91"/>
      <c r="G1085" s="91"/>
      <c r="H1085" s="91"/>
      <c r="I1085" s="91"/>
      <c r="J1085" s="91"/>
      <c r="K1085" s="91"/>
      <c r="L1085" s="91"/>
      <c r="M1085" s="91"/>
    </row>
    <row r="1086" spans="1:13" ht="16" x14ac:dyDescent="0.2">
      <c r="A1086" s="95">
        <f>_xlfn.XLOOKUP(E1086,'M A C R O S'!R:R,'M A C R O S'!J:J,0)</f>
        <v>0</v>
      </c>
      <c r="B1086" s="161" t="str">
        <f t="shared" si="16"/>
        <v>UH.VM.00038-10131</v>
      </c>
      <c r="C1086" s="95">
        <f>SUM(A1086:A1086)</f>
        <v>0</v>
      </c>
      <c r="D1086" s="95">
        <v>10131</v>
      </c>
      <c r="E1086" s="95" t="s">
        <v>373</v>
      </c>
      <c r="F1086" s="91"/>
      <c r="G1086" s="91"/>
      <c r="H1086" s="91"/>
      <c r="I1086" s="91"/>
      <c r="J1086" s="91"/>
      <c r="K1086" s="91"/>
      <c r="L1086" s="91"/>
      <c r="M1086" s="91"/>
    </row>
    <row r="1087" spans="1:13" ht="16" x14ac:dyDescent="0.2">
      <c r="A1087" s="95">
        <f>_xlfn.XLOOKUP(E1087,'M A C R O S'!R:R,'M A C R O S'!J:J,0)</f>
        <v>0</v>
      </c>
      <c r="B1087" s="161" t="str">
        <f t="shared" si="16"/>
        <v>UH.VM.00039-10131</v>
      </c>
      <c r="C1087" s="95">
        <f>SUM(A1087:A1087)</f>
        <v>0</v>
      </c>
      <c r="D1087" s="95">
        <v>10131</v>
      </c>
      <c r="E1087" s="95" t="s">
        <v>375</v>
      </c>
      <c r="F1087" s="91"/>
      <c r="G1087" s="91"/>
      <c r="H1087" s="91"/>
      <c r="I1087" s="91"/>
      <c r="J1087" s="91"/>
      <c r="K1087" s="91"/>
      <c r="L1087" s="91"/>
      <c r="M1087" s="91"/>
    </row>
    <row r="1088" spans="1:13" ht="16" x14ac:dyDescent="0.2">
      <c r="A1088" s="95">
        <f>_xlfn.XLOOKUP(E1088,'M A C R O S'!R:R,'M A C R O S'!J:J,0)</f>
        <v>0</v>
      </c>
      <c r="B1088" s="161" t="str">
        <f t="shared" si="16"/>
        <v>UH.VM.00040-10131</v>
      </c>
      <c r="C1088" s="95">
        <f>SUM(A1088:A1088)</f>
        <v>0</v>
      </c>
      <c r="D1088" s="95">
        <v>10131</v>
      </c>
      <c r="E1088" s="95" t="s">
        <v>377</v>
      </c>
      <c r="F1088" s="91"/>
      <c r="G1088" s="91"/>
      <c r="H1088" s="91"/>
      <c r="I1088" s="91"/>
      <c r="J1088" s="91"/>
      <c r="K1088" s="91"/>
      <c r="L1088" s="91"/>
      <c r="M1088" s="91"/>
    </row>
    <row r="1089" spans="1:13" ht="16" x14ac:dyDescent="0.2">
      <c r="A1089" s="95">
        <f>_xlfn.XLOOKUP(E1089,'M A C R O S'!R:R,'M A C R O S'!J:J,0)</f>
        <v>0</v>
      </c>
      <c r="B1089" s="161" t="str">
        <f t="shared" si="16"/>
        <v>UH.VM.00041-10131</v>
      </c>
      <c r="C1089" s="95">
        <f>SUM(A1089:A1089)</f>
        <v>0</v>
      </c>
      <c r="D1089" s="95">
        <v>10131</v>
      </c>
      <c r="E1089" s="95" t="s">
        <v>379</v>
      </c>
      <c r="F1089" s="91"/>
      <c r="G1089" s="91"/>
      <c r="H1089" s="91"/>
      <c r="I1089" s="91"/>
      <c r="J1089" s="91"/>
      <c r="K1089" s="91"/>
      <c r="L1089" s="91"/>
      <c r="M1089" s="91"/>
    </row>
    <row r="1090" spans="1:13" ht="16" x14ac:dyDescent="0.2">
      <c r="A1090" s="95">
        <f>_xlfn.XLOOKUP(E1090,'M A C R O S'!R:R,'M A C R O S'!J:J,0)</f>
        <v>0</v>
      </c>
      <c r="B1090" s="161" t="str">
        <f t="shared" si="16"/>
        <v>UH.VM.00042-10131</v>
      </c>
      <c r="C1090" s="95">
        <f>SUM(A1090:A1090)</f>
        <v>0</v>
      </c>
      <c r="D1090" s="95">
        <v>10131</v>
      </c>
      <c r="E1090" s="95" t="s">
        <v>381</v>
      </c>
      <c r="F1090" s="91"/>
      <c r="G1090" s="91"/>
      <c r="H1090" s="91"/>
      <c r="I1090" s="91"/>
      <c r="J1090" s="91"/>
      <c r="K1090" s="91"/>
      <c r="L1090" s="91"/>
      <c r="M1090" s="91"/>
    </row>
    <row r="1091" spans="1:13" ht="16" x14ac:dyDescent="0.2">
      <c r="A1091" s="95">
        <f>_xlfn.XLOOKUP(E1091,'M A C R O S'!R:R,'M A C R O S'!J:J,0)</f>
        <v>0</v>
      </c>
      <c r="B1091" s="161" t="str">
        <f t="shared" ref="B1091:B1154" si="17">E1091&amp;"-"&amp;D1091</f>
        <v>UH.VM.00043-10131</v>
      </c>
      <c r="C1091" s="95">
        <f>SUM(A1091:A1091)</f>
        <v>0</v>
      </c>
      <c r="D1091" s="95">
        <v>10131</v>
      </c>
      <c r="E1091" s="95" t="s">
        <v>383</v>
      </c>
      <c r="F1091" s="91"/>
      <c r="G1091" s="91"/>
      <c r="H1091" s="91"/>
      <c r="I1091" s="91"/>
      <c r="J1091" s="91"/>
      <c r="K1091" s="91"/>
      <c r="L1091" s="91"/>
      <c r="M1091" s="91"/>
    </row>
    <row r="1092" spans="1:13" ht="16" x14ac:dyDescent="0.2">
      <c r="A1092" s="95">
        <f>_xlfn.XLOOKUP(E1092,'M A C R O S'!R:R,'M A C R O S'!J:J,0)</f>
        <v>0</v>
      </c>
      <c r="B1092" s="161" t="str">
        <f t="shared" si="17"/>
        <v>UH.VM.00044-10131</v>
      </c>
      <c r="C1092" s="95">
        <f>SUM(A1092:A1092)</f>
        <v>0</v>
      </c>
      <c r="D1092" s="95">
        <v>10131</v>
      </c>
      <c r="E1092" s="95" t="s">
        <v>385</v>
      </c>
      <c r="F1092" s="91"/>
      <c r="G1092" s="91"/>
      <c r="H1092" s="91"/>
      <c r="I1092" s="91"/>
      <c r="J1092" s="91"/>
      <c r="K1092" s="91"/>
      <c r="L1092" s="91"/>
      <c r="M1092" s="91"/>
    </row>
    <row r="1093" spans="1:13" ht="16" x14ac:dyDescent="0.2">
      <c r="A1093" s="95">
        <f>_xlfn.XLOOKUP(E1093,'M A C R O S'!R:R,'M A C R O S'!J:J,0)</f>
        <v>0</v>
      </c>
      <c r="B1093" s="161" t="str">
        <f t="shared" si="17"/>
        <v>UH.VM.00045-10131</v>
      </c>
      <c r="C1093" s="95">
        <f>SUM(A1093:A1093)</f>
        <v>0</v>
      </c>
      <c r="D1093" s="95">
        <v>10131</v>
      </c>
      <c r="E1093" s="95" t="s">
        <v>387</v>
      </c>
      <c r="F1093" s="91"/>
      <c r="G1093" s="91"/>
      <c r="H1093" s="91"/>
      <c r="I1093" s="91"/>
      <c r="J1093" s="91"/>
      <c r="K1093" s="91"/>
      <c r="L1093" s="91"/>
      <c r="M1093" s="91"/>
    </row>
    <row r="1094" spans="1:13" ht="16" x14ac:dyDescent="0.2">
      <c r="A1094" s="161">
        <f>_xlfn.XLOOKUP(E1094,'M A C R O S'!R:R,'M A C R O S'!K:K,0)</f>
        <v>0</v>
      </c>
      <c r="B1094" s="161" t="str">
        <f t="shared" si="17"/>
        <v>UH.VM.00031-10133</v>
      </c>
      <c r="C1094" s="161">
        <f>SUM(A1094:A1094)</f>
        <v>0</v>
      </c>
      <c r="D1094" s="161">
        <v>10133</v>
      </c>
      <c r="E1094" s="161" t="s">
        <v>321</v>
      </c>
      <c r="F1094" s="91"/>
      <c r="G1094" s="91"/>
      <c r="H1094" s="91"/>
      <c r="I1094" s="91"/>
      <c r="J1094" s="91"/>
      <c r="K1094" s="91"/>
      <c r="L1094" s="91"/>
      <c r="M1094" s="91"/>
    </row>
    <row r="1095" spans="1:13" ht="16" x14ac:dyDescent="0.2">
      <c r="A1095" s="95">
        <f>_xlfn.XLOOKUP(E1095,'M A C R O S'!R:R,'M A C R O S'!K:K,0)</f>
        <v>0</v>
      </c>
      <c r="B1095" s="161" t="str">
        <f t="shared" si="17"/>
        <v>UH.VM.00032-10133</v>
      </c>
      <c r="C1095" s="95">
        <f>SUM(A1095:A1095)</f>
        <v>0</v>
      </c>
      <c r="D1095" s="95">
        <v>10133</v>
      </c>
      <c r="E1095" s="95" t="s">
        <v>323</v>
      </c>
      <c r="F1095" s="91"/>
      <c r="G1095" s="91"/>
      <c r="H1095" s="91"/>
      <c r="I1095" s="91"/>
      <c r="J1095" s="91"/>
      <c r="K1095" s="91"/>
      <c r="L1095" s="91"/>
      <c r="M1095" s="91"/>
    </row>
    <row r="1096" spans="1:13" ht="16" x14ac:dyDescent="0.2">
      <c r="A1096" s="95">
        <f>_xlfn.XLOOKUP(E1096,'M A C R O S'!R:R,'M A C R O S'!K:K,0)</f>
        <v>0</v>
      </c>
      <c r="B1096" s="161" t="str">
        <f t="shared" si="17"/>
        <v>UH.VM.00033-10133</v>
      </c>
      <c r="C1096" s="95">
        <f>SUM(A1096:A1096)</f>
        <v>0</v>
      </c>
      <c r="D1096" s="95">
        <v>10133</v>
      </c>
      <c r="E1096" s="95" t="s">
        <v>325</v>
      </c>
      <c r="F1096" s="91"/>
      <c r="G1096" s="91"/>
      <c r="H1096" s="91"/>
      <c r="I1096" s="91"/>
      <c r="J1096" s="91"/>
      <c r="K1096" s="91"/>
      <c r="L1096" s="91"/>
      <c r="M1096" s="91"/>
    </row>
    <row r="1097" spans="1:13" ht="16" x14ac:dyDescent="0.2">
      <c r="A1097" s="95">
        <f>_xlfn.XLOOKUP(E1097,'M A C R O S'!R:R,'M A C R O S'!K:K,0)</f>
        <v>0</v>
      </c>
      <c r="B1097" s="161" t="str">
        <f t="shared" si="17"/>
        <v>UH.VM.00034-10133</v>
      </c>
      <c r="C1097" s="95">
        <f>SUM(A1097:A1097)</f>
        <v>0</v>
      </c>
      <c r="D1097" s="95">
        <v>10133</v>
      </c>
      <c r="E1097" s="95" t="s">
        <v>327</v>
      </c>
      <c r="F1097" s="91"/>
      <c r="G1097" s="91"/>
      <c r="H1097" s="91"/>
      <c r="I1097" s="91"/>
      <c r="J1097" s="91"/>
      <c r="K1097" s="91"/>
      <c r="L1097" s="91"/>
      <c r="M1097" s="91"/>
    </row>
    <row r="1098" spans="1:13" ht="16" x14ac:dyDescent="0.2">
      <c r="A1098" s="95">
        <f>_xlfn.XLOOKUP(E1098,'M A C R O S'!R:R,'M A C R O S'!K:K,0)</f>
        <v>0</v>
      </c>
      <c r="B1098" s="161" t="str">
        <f t="shared" si="17"/>
        <v>UH.VM.00035-10133</v>
      </c>
      <c r="C1098" s="95">
        <f>SUM(A1098:A1098)</f>
        <v>0</v>
      </c>
      <c r="D1098" s="95">
        <v>10133</v>
      </c>
      <c r="E1098" s="95" t="s">
        <v>329</v>
      </c>
      <c r="F1098" s="91"/>
      <c r="G1098" s="91"/>
      <c r="H1098" s="91"/>
      <c r="I1098" s="91"/>
      <c r="J1098" s="91"/>
      <c r="K1098" s="91"/>
      <c r="L1098" s="91"/>
      <c r="M1098" s="91"/>
    </row>
    <row r="1099" spans="1:13" ht="16" x14ac:dyDescent="0.2">
      <c r="A1099" s="95">
        <f>_xlfn.XLOOKUP(E1099,'M A C R O S'!R:R,'M A C R O S'!K:K,0)</f>
        <v>0</v>
      </c>
      <c r="B1099" s="161" t="str">
        <f t="shared" si="17"/>
        <v>UH.VM.00118-10133</v>
      </c>
      <c r="C1099" s="95">
        <f>SUM(A1099:A1099)</f>
        <v>0</v>
      </c>
      <c r="D1099" s="95">
        <v>10133</v>
      </c>
      <c r="E1099" s="141" t="s">
        <v>331</v>
      </c>
      <c r="F1099" s="91"/>
      <c r="G1099" s="91"/>
      <c r="H1099" s="91"/>
      <c r="I1099" s="91"/>
      <c r="J1099" s="91"/>
      <c r="K1099" s="91"/>
      <c r="L1099" s="91"/>
      <c r="M1099" s="91"/>
    </row>
    <row r="1100" spans="1:13" ht="16" x14ac:dyDescent="0.2">
      <c r="A1100" s="95">
        <f>_xlfn.XLOOKUP(E1100,'M A C R O S'!R:R,'M A C R O S'!K:K,0)</f>
        <v>0</v>
      </c>
      <c r="B1100" s="161" t="str">
        <f t="shared" si="17"/>
        <v>UH.VM.00119-10133</v>
      </c>
      <c r="C1100" s="95">
        <f>SUM(A1100:A1100)</f>
        <v>0</v>
      </c>
      <c r="D1100" s="95">
        <v>10133</v>
      </c>
      <c r="E1100" s="140" t="s">
        <v>333</v>
      </c>
      <c r="F1100" s="91"/>
      <c r="G1100" s="91"/>
      <c r="H1100" s="91"/>
      <c r="I1100" s="91"/>
      <c r="J1100" s="91"/>
      <c r="K1100" s="91"/>
      <c r="L1100" s="91"/>
      <c r="M1100" s="91"/>
    </row>
    <row r="1101" spans="1:13" ht="16" x14ac:dyDescent="0.2">
      <c r="A1101" s="95">
        <f>_xlfn.XLOOKUP(E1101,'M A C R O S'!R:R,'M A C R O S'!K:K,0)</f>
        <v>0</v>
      </c>
      <c r="B1101" s="161" t="str">
        <f t="shared" si="17"/>
        <v>UH.VM.00120-10133</v>
      </c>
      <c r="C1101" s="95">
        <f>SUM(A1101:A1101)</f>
        <v>0</v>
      </c>
      <c r="D1101" s="95">
        <v>10133</v>
      </c>
      <c r="E1101" s="141" t="s">
        <v>335</v>
      </c>
      <c r="F1101" s="91"/>
      <c r="G1101" s="91"/>
      <c r="H1101" s="91"/>
      <c r="I1101" s="91"/>
      <c r="J1101" s="91"/>
      <c r="K1101" s="91"/>
      <c r="L1101" s="91"/>
      <c r="M1101" s="91"/>
    </row>
    <row r="1102" spans="1:13" ht="16" x14ac:dyDescent="0.2">
      <c r="A1102" s="95">
        <f>_xlfn.XLOOKUP(E1102,'M A C R O S'!R:R,'M A C R O S'!K:K,0)</f>
        <v>0</v>
      </c>
      <c r="B1102" s="161" t="str">
        <f t="shared" si="17"/>
        <v>UH.VM.00121-10133</v>
      </c>
      <c r="C1102" s="95">
        <f>SUM(A1102:A1102)</f>
        <v>0</v>
      </c>
      <c r="D1102" s="95">
        <v>10133</v>
      </c>
      <c r="E1102" s="140" t="s">
        <v>337</v>
      </c>
      <c r="F1102" s="91"/>
      <c r="G1102" s="91"/>
      <c r="H1102" s="91"/>
      <c r="I1102" s="91"/>
      <c r="J1102" s="91"/>
      <c r="K1102" s="91"/>
      <c r="L1102" s="91"/>
      <c r="M1102" s="91"/>
    </row>
    <row r="1103" spans="1:13" ht="16" x14ac:dyDescent="0.2">
      <c r="A1103" s="163">
        <f>_xlfn.XLOOKUP(E1103,'M A C R O S'!R:R,'M A C R O S'!K:K,0)</f>
        <v>0</v>
      </c>
      <c r="B1103" s="161" t="str">
        <f t="shared" si="17"/>
        <v>UH.VM.00058-10133</v>
      </c>
      <c r="C1103" s="163">
        <f>SUM(A1103:A1103)</f>
        <v>0</v>
      </c>
      <c r="D1103" s="163">
        <v>10133</v>
      </c>
      <c r="E1103" s="163" t="s">
        <v>359</v>
      </c>
      <c r="F1103" s="91"/>
      <c r="G1103" s="91"/>
      <c r="H1103" s="91"/>
      <c r="I1103" s="91"/>
      <c r="J1103" s="91"/>
      <c r="K1103" s="91"/>
      <c r="L1103" s="91"/>
      <c r="M1103" s="91"/>
    </row>
    <row r="1104" spans="1:13" ht="16" x14ac:dyDescent="0.2">
      <c r="A1104" s="95">
        <f>_xlfn.XLOOKUP(E1104,'M A C R O S'!R:R,'M A C R O S'!K:K,0)</f>
        <v>0</v>
      </c>
      <c r="B1104" s="161" t="str">
        <f t="shared" si="17"/>
        <v>UH.VM.00059-10133</v>
      </c>
      <c r="C1104" s="95">
        <f>SUM(A1104:A1104)</f>
        <v>0</v>
      </c>
      <c r="D1104" s="95">
        <v>10133</v>
      </c>
      <c r="E1104" s="95" t="s">
        <v>361</v>
      </c>
      <c r="F1104" s="91"/>
      <c r="G1104" s="91"/>
      <c r="H1104" s="91"/>
      <c r="I1104" s="91"/>
      <c r="J1104" s="91"/>
      <c r="K1104" s="91"/>
      <c r="L1104" s="91"/>
      <c r="M1104" s="91"/>
    </row>
    <row r="1105" spans="1:13" ht="16" x14ac:dyDescent="0.2">
      <c r="A1105" s="95">
        <f>_xlfn.XLOOKUP(E1105,'M A C R O S'!R:R,'M A C R O S'!K:K,0)</f>
        <v>0</v>
      </c>
      <c r="B1105" s="161" t="str">
        <f t="shared" si="17"/>
        <v>UH.VM.00060-10133</v>
      </c>
      <c r="C1105" s="95">
        <f>SUM(A1105:A1105)</f>
        <v>0</v>
      </c>
      <c r="D1105" s="95">
        <v>10133</v>
      </c>
      <c r="E1105" s="95" t="s">
        <v>363</v>
      </c>
      <c r="F1105" s="91"/>
      <c r="G1105" s="91"/>
      <c r="H1105" s="91"/>
      <c r="I1105" s="91"/>
      <c r="J1105" s="91"/>
      <c r="K1105" s="91"/>
      <c r="L1105" s="91"/>
      <c r="M1105" s="91"/>
    </row>
    <row r="1106" spans="1:13" ht="16" x14ac:dyDescent="0.2">
      <c r="A1106" s="95">
        <f>_xlfn.XLOOKUP(E1106,'M A C R O S'!R:R,'M A C R O S'!K:K,0)</f>
        <v>0</v>
      </c>
      <c r="B1106" s="161" t="str">
        <f t="shared" si="17"/>
        <v>UH.VM.00061-10133</v>
      </c>
      <c r="C1106" s="95">
        <f>SUM(A1106:A1106)</f>
        <v>0</v>
      </c>
      <c r="D1106" s="95">
        <v>10133</v>
      </c>
      <c r="E1106" s="95" t="s">
        <v>365</v>
      </c>
      <c r="F1106" s="91"/>
      <c r="G1106" s="91"/>
      <c r="H1106" s="91"/>
      <c r="I1106" s="91"/>
      <c r="J1106" s="91"/>
      <c r="K1106" s="91"/>
      <c r="L1106" s="91"/>
      <c r="M1106" s="91"/>
    </row>
    <row r="1107" spans="1:13" ht="16" x14ac:dyDescent="0.2">
      <c r="A1107" s="95">
        <f>_xlfn.XLOOKUP(E1107,'M A C R O S'!R:R,'M A C R O S'!K:K,0)</f>
        <v>0</v>
      </c>
      <c r="B1107" s="161" t="str">
        <f t="shared" si="17"/>
        <v>UH.VM.00062-10133</v>
      </c>
      <c r="C1107" s="95">
        <f>SUM(A1107:A1107)</f>
        <v>0</v>
      </c>
      <c r="D1107" s="95">
        <v>10133</v>
      </c>
      <c r="E1107" s="95" t="s">
        <v>367</v>
      </c>
      <c r="F1107" s="91"/>
      <c r="G1107" s="91"/>
      <c r="H1107" s="91"/>
      <c r="I1107" s="91"/>
      <c r="J1107" s="91"/>
      <c r="K1107" s="91"/>
      <c r="L1107" s="91"/>
      <c r="M1107" s="91"/>
    </row>
    <row r="1108" spans="1:13" ht="16" x14ac:dyDescent="0.2">
      <c r="A1108" s="95">
        <f>_xlfn.XLOOKUP(E1108,'M A C R O S'!R:R,'M A C R O S'!K:K,0)</f>
        <v>0</v>
      </c>
      <c r="B1108" s="161" t="str">
        <f t="shared" si="17"/>
        <v>UH.VM.00036-10133</v>
      </c>
      <c r="C1108" s="95">
        <f>SUM(A1108:A1108)</f>
        <v>0</v>
      </c>
      <c r="D1108" s="95">
        <v>10133</v>
      </c>
      <c r="E1108" s="95" t="s">
        <v>369</v>
      </c>
      <c r="F1108" s="91"/>
      <c r="G1108" s="91"/>
      <c r="H1108" s="91"/>
      <c r="I1108" s="91"/>
      <c r="J1108" s="91"/>
      <c r="K1108" s="91"/>
      <c r="L1108" s="91"/>
      <c r="M1108" s="91"/>
    </row>
    <row r="1109" spans="1:13" ht="16" x14ac:dyDescent="0.2">
      <c r="A1109" s="95">
        <f>_xlfn.XLOOKUP(E1109,'M A C R O S'!R:R,'M A C R O S'!K:K,0)</f>
        <v>0</v>
      </c>
      <c r="B1109" s="161" t="str">
        <f t="shared" si="17"/>
        <v>UH.VM.00037-10133</v>
      </c>
      <c r="C1109" s="95">
        <f>SUM(A1109:A1109)</f>
        <v>0</v>
      </c>
      <c r="D1109" s="95">
        <v>10133</v>
      </c>
      <c r="E1109" s="95" t="s">
        <v>371</v>
      </c>
      <c r="F1109" s="91"/>
      <c r="G1109" s="91"/>
      <c r="H1109" s="91"/>
      <c r="I1109" s="91"/>
      <c r="J1109" s="91"/>
      <c r="K1109" s="91"/>
      <c r="L1109" s="91"/>
      <c r="M1109" s="91"/>
    </row>
    <row r="1110" spans="1:13" ht="16" x14ac:dyDescent="0.2">
      <c r="A1110" s="95">
        <f>_xlfn.XLOOKUP(E1110,'M A C R O S'!R:R,'M A C R O S'!K:K,0)</f>
        <v>0</v>
      </c>
      <c r="B1110" s="161" t="str">
        <f t="shared" si="17"/>
        <v>UH.VM.00038-10133</v>
      </c>
      <c r="C1110" s="95">
        <f>SUM(A1110:A1110)</f>
        <v>0</v>
      </c>
      <c r="D1110" s="95">
        <v>10133</v>
      </c>
      <c r="E1110" s="95" t="s">
        <v>373</v>
      </c>
      <c r="F1110" s="91"/>
      <c r="G1110" s="91"/>
      <c r="H1110" s="91"/>
      <c r="I1110" s="91"/>
      <c r="J1110" s="91"/>
      <c r="K1110" s="91"/>
      <c r="L1110" s="91"/>
      <c r="M1110" s="91"/>
    </row>
    <row r="1111" spans="1:13" ht="16" x14ac:dyDescent="0.2">
      <c r="A1111" s="95">
        <f>_xlfn.XLOOKUP(E1111,'M A C R O S'!R:R,'M A C R O S'!K:K,0)</f>
        <v>0</v>
      </c>
      <c r="B1111" s="161" t="str">
        <f t="shared" si="17"/>
        <v>UH.VM.00039-10133</v>
      </c>
      <c r="C1111" s="95">
        <f>SUM(A1111:A1111)</f>
        <v>0</v>
      </c>
      <c r="D1111" s="95">
        <v>10133</v>
      </c>
      <c r="E1111" s="95" t="s">
        <v>375</v>
      </c>
      <c r="F1111" s="91"/>
      <c r="G1111" s="91"/>
      <c r="H1111" s="91"/>
      <c r="I1111" s="91"/>
      <c r="J1111" s="91"/>
      <c r="K1111" s="91"/>
      <c r="L1111" s="91"/>
      <c r="M1111" s="91"/>
    </row>
    <row r="1112" spans="1:13" ht="16" x14ac:dyDescent="0.2">
      <c r="A1112" s="95">
        <f>_xlfn.XLOOKUP(E1112,'M A C R O S'!R:R,'M A C R O S'!K:K,0)</f>
        <v>0</v>
      </c>
      <c r="B1112" s="161" t="str">
        <f t="shared" si="17"/>
        <v>UH.VM.00040-10133</v>
      </c>
      <c r="C1112" s="95">
        <f>SUM(A1112:A1112)</f>
        <v>0</v>
      </c>
      <c r="D1112" s="95">
        <v>10133</v>
      </c>
      <c r="E1112" s="95" t="s">
        <v>377</v>
      </c>
      <c r="F1112" s="91"/>
      <c r="G1112" s="91"/>
      <c r="H1112" s="91"/>
      <c r="I1112" s="91"/>
      <c r="J1112" s="91"/>
      <c r="K1112" s="91"/>
      <c r="L1112" s="91"/>
      <c r="M1112" s="91"/>
    </row>
    <row r="1113" spans="1:13" ht="16" x14ac:dyDescent="0.2">
      <c r="A1113" s="95">
        <f>_xlfn.XLOOKUP(E1113,'M A C R O S'!R:R,'M A C R O S'!K:K,0)</f>
        <v>0</v>
      </c>
      <c r="B1113" s="161" t="str">
        <f t="shared" si="17"/>
        <v>UH.VM.00041-10133</v>
      </c>
      <c r="C1113" s="95">
        <f>SUM(A1113:A1113)</f>
        <v>0</v>
      </c>
      <c r="D1113" s="95">
        <v>10133</v>
      </c>
      <c r="E1113" s="95" t="s">
        <v>379</v>
      </c>
      <c r="F1113" s="91"/>
      <c r="G1113" s="91"/>
      <c r="H1113" s="91"/>
      <c r="I1113" s="91"/>
      <c r="J1113" s="91"/>
      <c r="K1113" s="91"/>
      <c r="L1113" s="91"/>
      <c r="M1113" s="91"/>
    </row>
    <row r="1114" spans="1:13" ht="16" x14ac:dyDescent="0.2">
      <c r="A1114" s="95">
        <f>_xlfn.XLOOKUP(E1114,'M A C R O S'!R:R,'M A C R O S'!K:K,0)</f>
        <v>0</v>
      </c>
      <c r="B1114" s="161" t="str">
        <f t="shared" si="17"/>
        <v>UH.VM.00042-10133</v>
      </c>
      <c r="C1114" s="95">
        <f>SUM(A1114:A1114)</f>
        <v>0</v>
      </c>
      <c r="D1114" s="95">
        <v>10133</v>
      </c>
      <c r="E1114" s="95" t="s">
        <v>381</v>
      </c>
      <c r="F1114" s="91"/>
      <c r="G1114" s="91"/>
      <c r="H1114" s="91"/>
      <c r="I1114" s="91"/>
      <c r="J1114" s="91"/>
      <c r="K1114" s="91"/>
      <c r="L1114" s="91"/>
      <c r="M1114" s="91"/>
    </row>
    <row r="1115" spans="1:13" ht="16" x14ac:dyDescent="0.2">
      <c r="A1115" s="95">
        <f>_xlfn.XLOOKUP(E1115,'M A C R O S'!R:R,'M A C R O S'!K:K,0)</f>
        <v>0</v>
      </c>
      <c r="B1115" s="161" t="str">
        <f t="shared" si="17"/>
        <v>UH.VM.00043-10133</v>
      </c>
      <c r="C1115" s="95">
        <f>SUM(A1115:A1115)</f>
        <v>0</v>
      </c>
      <c r="D1115" s="95">
        <v>10133</v>
      </c>
      <c r="E1115" s="95" t="s">
        <v>383</v>
      </c>
      <c r="F1115" s="91"/>
      <c r="G1115" s="91"/>
      <c r="H1115" s="91"/>
      <c r="I1115" s="91"/>
      <c r="J1115" s="91"/>
      <c r="K1115" s="91"/>
      <c r="L1115" s="91"/>
      <c r="M1115" s="91"/>
    </row>
    <row r="1116" spans="1:13" ht="16" x14ac:dyDescent="0.2">
      <c r="A1116" s="95">
        <f>_xlfn.XLOOKUP(E1116,'M A C R O S'!R:R,'M A C R O S'!K:K,0)</f>
        <v>0</v>
      </c>
      <c r="B1116" s="161" t="str">
        <f t="shared" si="17"/>
        <v>UH.VM.00044-10133</v>
      </c>
      <c r="C1116" s="95">
        <f>SUM(A1116:A1116)</f>
        <v>0</v>
      </c>
      <c r="D1116" s="95">
        <v>10133</v>
      </c>
      <c r="E1116" s="95" t="s">
        <v>385</v>
      </c>
      <c r="F1116" s="91"/>
      <c r="G1116" s="91"/>
      <c r="H1116" s="91"/>
      <c r="I1116" s="91"/>
      <c r="J1116" s="91"/>
      <c r="K1116" s="91"/>
      <c r="L1116" s="91"/>
      <c r="M1116" s="91"/>
    </row>
    <row r="1117" spans="1:13" ht="16" x14ac:dyDescent="0.2">
      <c r="A1117" s="95">
        <f>_xlfn.XLOOKUP(E1117,'M A C R O S'!R:R,'M A C R O S'!K:K,0)</f>
        <v>0</v>
      </c>
      <c r="B1117" s="161" t="str">
        <f t="shared" si="17"/>
        <v>UH.VM.00045-10133</v>
      </c>
      <c r="C1117" s="95">
        <f>SUM(A1117:A1117)</f>
        <v>0</v>
      </c>
      <c r="D1117" s="95">
        <v>10133</v>
      </c>
      <c r="E1117" s="95" t="s">
        <v>387</v>
      </c>
      <c r="F1117" s="91"/>
      <c r="G1117" s="91"/>
      <c r="H1117" s="91"/>
      <c r="I1117" s="91"/>
      <c r="J1117" s="91"/>
      <c r="K1117" s="91"/>
      <c r="L1117" s="91"/>
      <c r="M1117" s="91"/>
    </row>
    <row r="1118" spans="1:13" ht="16" x14ac:dyDescent="0.2">
      <c r="A1118" s="161">
        <f>_xlfn.XLOOKUP(E1118,'M A C R O S'!R:R,'M A C R O S'!L:L,0)</f>
        <v>0</v>
      </c>
      <c r="B1118" s="161" t="str">
        <f t="shared" si="17"/>
        <v>UH.VM.00031-10134</v>
      </c>
      <c r="C1118" s="161">
        <f>SUM(A1118:A1118)</f>
        <v>0</v>
      </c>
      <c r="D1118" s="161">
        <v>10134</v>
      </c>
      <c r="E1118" s="161" t="s">
        <v>321</v>
      </c>
      <c r="F1118" s="91"/>
      <c r="G1118" s="91"/>
      <c r="H1118" s="91"/>
      <c r="I1118" s="91"/>
      <c r="J1118" s="91"/>
      <c r="K1118" s="91"/>
      <c r="L1118" s="91"/>
      <c r="M1118" s="91"/>
    </row>
    <row r="1119" spans="1:13" ht="16" x14ac:dyDescent="0.2">
      <c r="A1119" s="95">
        <f>_xlfn.XLOOKUP(E1119,'M A C R O S'!R:R,'M A C R O S'!L:L,0)</f>
        <v>0</v>
      </c>
      <c r="B1119" s="161" t="str">
        <f t="shared" si="17"/>
        <v>UH.VM.00032-10134</v>
      </c>
      <c r="C1119" s="95">
        <f>SUM(A1119:A1119)</f>
        <v>0</v>
      </c>
      <c r="D1119" s="95">
        <v>10134</v>
      </c>
      <c r="E1119" s="95" t="s">
        <v>323</v>
      </c>
      <c r="F1119" s="91"/>
      <c r="G1119" s="91"/>
      <c r="H1119" s="91"/>
      <c r="I1119" s="91"/>
      <c r="J1119" s="91"/>
      <c r="K1119" s="91"/>
      <c r="L1119" s="91"/>
      <c r="M1119" s="91"/>
    </row>
    <row r="1120" spans="1:13" ht="16" x14ac:dyDescent="0.2">
      <c r="A1120" s="95">
        <f>_xlfn.XLOOKUP(E1120,'M A C R O S'!R:R,'M A C R O S'!L:L,0)</f>
        <v>0</v>
      </c>
      <c r="B1120" s="161" t="str">
        <f t="shared" si="17"/>
        <v>UH.VM.00033-10134</v>
      </c>
      <c r="C1120" s="95">
        <f>SUM(A1120:A1120)</f>
        <v>0</v>
      </c>
      <c r="D1120" s="95">
        <v>10134</v>
      </c>
      <c r="E1120" s="95" t="s">
        <v>325</v>
      </c>
      <c r="F1120" s="91"/>
      <c r="G1120" s="91"/>
      <c r="H1120" s="91"/>
      <c r="I1120" s="91"/>
      <c r="J1120" s="91"/>
      <c r="K1120" s="91"/>
      <c r="L1120" s="91"/>
      <c r="M1120" s="91"/>
    </row>
    <row r="1121" spans="1:13" ht="16" x14ac:dyDescent="0.2">
      <c r="A1121" s="95">
        <f>_xlfn.XLOOKUP(E1121,'M A C R O S'!R:R,'M A C R O S'!L:L,0)</f>
        <v>0</v>
      </c>
      <c r="B1121" s="161" t="str">
        <f t="shared" si="17"/>
        <v>UH.VM.00034-10134</v>
      </c>
      <c r="C1121" s="95">
        <f>SUM(A1121:A1121)</f>
        <v>0</v>
      </c>
      <c r="D1121" s="95">
        <v>10134</v>
      </c>
      <c r="E1121" s="95" t="s">
        <v>327</v>
      </c>
      <c r="F1121" s="91"/>
      <c r="G1121" s="91"/>
      <c r="H1121" s="91"/>
      <c r="I1121" s="91"/>
      <c r="J1121" s="91"/>
      <c r="K1121" s="91"/>
      <c r="L1121" s="91"/>
      <c r="M1121" s="91"/>
    </row>
    <row r="1122" spans="1:13" ht="16" x14ac:dyDescent="0.2">
      <c r="A1122" s="95">
        <f>_xlfn.XLOOKUP(E1122,'M A C R O S'!R:R,'M A C R O S'!L:L,0)</f>
        <v>0</v>
      </c>
      <c r="B1122" s="161" t="str">
        <f t="shared" si="17"/>
        <v>UH.VM.00035-10134</v>
      </c>
      <c r="C1122" s="95">
        <f>SUM(A1122:A1122)</f>
        <v>0</v>
      </c>
      <c r="D1122" s="95">
        <v>10134</v>
      </c>
      <c r="E1122" s="95" t="s">
        <v>329</v>
      </c>
      <c r="F1122" s="91"/>
      <c r="G1122" s="91"/>
      <c r="H1122" s="91"/>
      <c r="I1122" s="91"/>
      <c r="J1122" s="91"/>
      <c r="K1122" s="91"/>
      <c r="L1122" s="91"/>
      <c r="M1122" s="91"/>
    </row>
    <row r="1123" spans="1:13" ht="16" x14ac:dyDescent="0.2">
      <c r="A1123" s="95">
        <f>_xlfn.XLOOKUP(E1123,'M A C R O S'!R:R,'M A C R O S'!L:L,0)</f>
        <v>0</v>
      </c>
      <c r="B1123" s="161" t="str">
        <f t="shared" si="17"/>
        <v>UH.VM.00118-10134</v>
      </c>
      <c r="C1123" s="95">
        <f>SUM(A1123:A1123)</f>
        <v>0</v>
      </c>
      <c r="D1123" s="95">
        <v>10134</v>
      </c>
      <c r="E1123" s="141" t="s">
        <v>331</v>
      </c>
      <c r="F1123" s="91"/>
      <c r="G1123" s="91"/>
      <c r="H1123" s="91"/>
      <c r="I1123" s="91"/>
      <c r="J1123" s="91"/>
      <c r="K1123" s="91"/>
      <c r="L1123" s="91"/>
      <c r="M1123" s="91"/>
    </row>
    <row r="1124" spans="1:13" ht="16" x14ac:dyDescent="0.2">
      <c r="A1124" s="95">
        <f>_xlfn.XLOOKUP(E1124,'M A C R O S'!R:R,'M A C R O S'!L:L,0)</f>
        <v>0</v>
      </c>
      <c r="B1124" s="161" t="str">
        <f t="shared" si="17"/>
        <v>UH.VM.00119-10134</v>
      </c>
      <c r="C1124" s="95">
        <f>SUM(A1124:A1124)</f>
        <v>0</v>
      </c>
      <c r="D1124" s="95">
        <v>10134</v>
      </c>
      <c r="E1124" s="140" t="s">
        <v>333</v>
      </c>
      <c r="F1124" s="91"/>
      <c r="G1124" s="91"/>
      <c r="H1124" s="91"/>
      <c r="I1124" s="91"/>
      <c r="J1124" s="91"/>
      <c r="K1124" s="91"/>
      <c r="L1124" s="91"/>
      <c r="M1124" s="91"/>
    </row>
    <row r="1125" spans="1:13" ht="16" x14ac:dyDescent="0.2">
      <c r="A1125" s="95">
        <f>_xlfn.XLOOKUP(E1125,'M A C R O S'!R:R,'M A C R O S'!L:L,0)</f>
        <v>0</v>
      </c>
      <c r="B1125" s="161" t="str">
        <f t="shared" si="17"/>
        <v>UH.VM.00120-10134</v>
      </c>
      <c r="C1125" s="95">
        <f>SUM(A1125:A1125)</f>
        <v>0</v>
      </c>
      <c r="D1125" s="95">
        <v>10134</v>
      </c>
      <c r="E1125" s="141" t="s">
        <v>335</v>
      </c>
      <c r="F1125" s="91"/>
      <c r="G1125" s="91"/>
      <c r="H1125" s="91"/>
      <c r="I1125" s="91"/>
      <c r="J1125" s="91"/>
      <c r="K1125" s="91"/>
      <c r="L1125" s="91"/>
      <c r="M1125" s="91"/>
    </row>
    <row r="1126" spans="1:13" ht="16" x14ac:dyDescent="0.2">
      <c r="A1126" s="95">
        <f>_xlfn.XLOOKUP(E1126,'M A C R O S'!R:R,'M A C R O S'!L:L,0)</f>
        <v>0</v>
      </c>
      <c r="B1126" s="161" t="str">
        <f t="shared" si="17"/>
        <v>UH.VM.00121-10134</v>
      </c>
      <c r="C1126" s="95">
        <f>SUM(A1126:A1126)</f>
        <v>0</v>
      </c>
      <c r="D1126" s="95">
        <v>10134</v>
      </c>
      <c r="E1126" s="140" t="s">
        <v>337</v>
      </c>
      <c r="F1126" s="91"/>
      <c r="G1126" s="91"/>
      <c r="H1126" s="91"/>
      <c r="I1126" s="91"/>
      <c r="J1126" s="91"/>
      <c r="K1126" s="91"/>
      <c r="L1126" s="91"/>
      <c r="M1126" s="91"/>
    </row>
    <row r="1127" spans="1:13" ht="16" x14ac:dyDescent="0.2">
      <c r="A1127" s="163">
        <f>_xlfn.XLOOKUP(E1127,'M A C R O S'!R:R,'M A C R O S'!L:L,0)</f>
        <v>0</v>
      </c>
      <c r="B1127" s="161" t="str">
        <f t="shared" si="17"/>
        <v>UH.VM.00058-10134</v>
      </c>
      <c r="C1127" s="163">
        <f>SUM(A1127:A1127)</f>
        <v>0</v>
      </c>
      <c r="D1127" s="163">
        <v>10134</v>
      </c>
      <c r="E1127" s="163" t="s">
        <v>359</v>
      </c>
      <c r="F1127" s="91"/>
      <c r="G1127" s="91"/>
      <c r="H1127" s="91"/>
      <c r="I1127" s="91"/>
      <c r="J1127" s="91"/>
      <c r="K1127" s="91"/>
      <c r="L1127" s="91"/>
      <c r="M1127" s="91"/>
    </row>
    <row r="1128" spans="1:13" ht="16" x14ac:dyDescent="0.2">
      <c r="A1128" s="95">
        <f>_xlfn.XLOOKUP(E1128,'M A C R O S'!R:R,'M A C R O S'!L:L,0)</f>
        <v>0</v>
      </c>
      <c r="B1128" s="161" t="str">
        <f t="shared" si="17"/>
        <v>UH.VM.00059-10134</v>
      </c>
      <c r="C1128" s="95">
        <f>SUM(A1128:A1128)</f>
        <v>0</v>
      </c>
      <c r="D1128" s="95">
        <v>10134</v>
      </c>
      <c r="E1128" s="95" t="s">
        <v>361</v>
      </c>
      <c r="F1128" s="91"/>
      <c r="G1128" s="91"/>
      <c r="H1128" s="91"/>
      <c r="I1128" s="91"/>
      <c r="J1128" s="91"/>
      <c r="K1128" s="91"/>
      <c r="L1128" s="91"/>
      <c r="M1128" s="91"/>
    </row>
    <row r="1129" spans="1:13" ht="16" x14ac:dyDescent="0.2">
      <c r="A1129" s="95">
        <f>_xlfn.XLOOKUP(E1129,'M A C R O S'!R:R,'M A C R O S'!L:L,0)</f>
        <v>0</v>
      </c>
      <c r="B1129" s="161" t="str">
        <f t="shared" si="17"/>
        <v>UH.VM.00060-10134</v>
      </c>
      <c r="C1129" s="95">
        <f>SUM(A1129:A1129)</f>
        <v>0</v>
      </c>
      <c r="D1129" s="95">
        <v>10134</v>
      </c>
      <c r="E1129" s="95" t="s">
        <v>363</v>
      </c>
      <c r="F1129" s="91"/>
      <c r="G1129" s="91"/>
      <c r="H1129" s="91"/>
      <c r="I1129" s="91"/>
      <c r="J1129" s="91"/>
      <c r="K1129" s="91"/>
      <c r="L1129" s="91"/>
      <c r="M1129" s="91"/>
    </row>
    <row r="1130" spans="1:13" ht="16" x14ac:dyDescent="0.2">
      <c r="A1130" s="95">
        <f>_xlfn.XLOOKUP(E1130,'M A C R O S'!R:R,'M A C R O S'!L:L,0)</f>
        <v>0</v>
      </c>
      <c r="B1130" s="161" t="str">
        <f t="shared" si="17"/>
        <v>UH.VM.00061-10134</v>
      </c>
      <c r="C1130" s="95">
        <f>SUM(A1130:A1130)</f>
        <v>0</v>
      </c>
      <c r="D1130" s="95">
        <v>10134</v>
      </c>
      <c r="E1130" s="95" t="s">
        <v>365</v>
      </c>
      <c r="F1130" s="91"/>
      <c r="G1130" s="91"/>
      <c r="H1130" s="91"/>
      <c r="I1130" s="91"/>
      <c r="J1130" s="91"/>
      <c r="K1130" s="91"/>
      <c r="L1130" s="91"/>
      <c r="M1130" s="91"/>
    </row>
    <row r="1131" spans="1:13" ht="16" x14ac:dyDescent="0.2">
      <c r="A1131" s="95">
        <f>_xlfn.XLOOKUP(E1131,'M A C R O S'!R:R,'M A C R O S'!L:L,0)</f>
        <v>0</v>
      </c>
      <c r="B1131" s="161" t="str">
        <f t="shared" si="17"/>
        <v>UH.VM.00062-10134</v>
      </c>
      <c r="C1131" s="95">
        <f>SUM(A1131:A1131)</f>
        <v>0</v>
      </c>
      <c r="D1131" s="95">
        <v>10134</v>
      </c>
      <c r="E1131" s="95" t="s">
        <v>367</v>
      </c>
      <c r="F1131" s="91"/>
      <c r="G1131" s="91"/>
      <c r="H1131" s="91"/>
      <c r="I1131" s="91"/>
      <c r="J1131" s="91"/>
      <c r="K1131" s="91"/>
      <c r="L1131" s="91"/>
      <c r="M1131" s="91"/>
    </row>
    <row r="1132" spans="1:13" ht="16" x14ac:dyDescent="0.2">
      <c r="A1132" s="95">
        <f>_xlfn.XLOOKUP(E1132,'M A C R O S'!R:R,'M A C R O S'!L:L,0)</f>
        <v>0</v>
      </c>
      <c r="B1132" s="161" t="str">
        <f t="shared" si="17"/>
        <v>UH.VM.00036-10134</v>
      </c>
      <c r="C1132" s="95">
        <f>SUM(A1132:A1132)</f>
        <v>0</v>
      </c>
      <c r="D1132" s="95">
        <v>10134</v>
      </c>
      <c r="E1132" s="95" t="s">
        <v>369</v>
      </c>
      <c r="F1132" s="91"/>
      <c r="G1132" s="91"/>
      <c r="H1132" s="91"/>
      <c r="I1132" s="91"/>
      <c r="J1132" s="91"/>
      <c r="K1132" s="91"/>
      <c r="L1132" s="91"/>
      <c r="M1132" s="91"/>
    </row>
    <row r="1133" spans="1:13" ht="16" x14ac:dyDescent="0.2">
      <c r="A1133" s="95">
        <f>_xlfn.XLOOKUP(E1133,'M A C R O S'!R:R,'M A C R O S'!L:L,0)</f>
        <v>0</v>
      </c>
      <c r="B1133" s="161" t="str">
        <f t="shared" si="17"/>
        <v>UH.VM.00037-10134</v>
      </c>
      <c r="C1133" s="95">
        <f>SUM(A1133:A1133)</f>
        <v>0</v>
      </c>
      <c r="D1133" s="95">
        <v>10134</v>
      </c>
      <c r="E1133" s="95" t="s">
        <v>371</v>
      </c>
      <c r="F1133" s="91"/>
      <c r="G1133" s="91"/>
      <c r="H1133" s="91"/>
      <c r="I1133" s="91"/>
      <c r="J1133" s="91"/>
      <c r="K1133" s="91"/>
      <c r="L1133" s="91"/>
      <c r="M1133" s="91"/>
    </row>
    <row r="1134" spans="1:13" ht="16" x14ac:dyDescent="0.2">
      <c r="A1134" s="95">
        <f>_xlfn.XLOOKUP(E1134,'M A C R O S'!R:R,'M A C R O S'!L:L,0)</f>
        <v>0</v>
      </c>
      <c r="B1134" s="161" t="str">
        <f t="shared" si="17"/>
        <v>UH.VM.00038-10134</v>
      </c>
      <c r="C1134" s="95">
        <f>SUM(A1134:A1134)</f>
        <v>0</v>
      </c>
      <c r="D1134" s="95">
        <v>10134</v>
      </c>
      <c r="E1134" s="95" t="s">
        <v>373</v>
      </c>
      <c r="F1134" s="91"/>
      <c r="G1134" s="91"/>
      <c r="H1134" s="91"/>
      <c r="I1134" s="91"/>
      <c r="J1134" s="91"/>
      <c r="K1134" s="91"/>
      <c r="L1134" s="91"/>
      <c r="M1134" s="91"/>
    </row>
    <row r="1135" spans="1:13" ht="16" x14ac:dyDescent="0.2">
      <c r="A1135" s="95">
        <f>_xlfn.XLOOKUP(E1135,'M A C R O S'!R:R,'M A C R O S'!L:L,0)</f>
        <v>0</v>
      </c>
      <c r="B1135" s="161" t="str">
        <f t="shared" si="17"/>
        <v>UH.VM.00039-10134</v>
      </c>
      <c r="C1135" s="95">
        <f>SUM(A1135:A1135)</f>
        <v>0</v>
      </c>
      <c r="D1135" s="95">
        <v>10134</v>
      </c>
      <c r="E1135" s="95" t="s">
        <v>375</v>
      </c>
      <c r="F1135" s="91"/>
      <c r="G1135" s="91"/>
      <c r="H1135" s="91"/>
      <c r="I1135" s="91"/>
      <c r="J1135" s="91"/>
      <c r="K1135" s="91"/>
      <c r="L1135" s="91"/>
      <c r="M1135" s="91"/>
    </row>
    <row r="1136" spans="1:13" ht="16" x14ac:dyDescent="0.2">
      <c r="A1136" s="95">
        <f>_xlfn.XLOOKUP(E1136,'M A C R O S'!R:R,'M A C R O S'!L:L,0)</f>
        <v>0</v>
      </c>
      <c r="B1136" s="161" t="str">
        <f t="shared" si="17"/>
        <v>UH.VM.00040-10134</v>
      </c>
      <c r="C1136" s="95">
        <f>SUM(A1136:A1136)</f>
        <v>0</v>
      </c>
      <c r="D1136" s="95">
        <v>10134</v>
      </c>
      <c r="E1136" s="95" t="s">
        <v>377</v>
      </c>
      <c r="F1136" s="91"/>
      <c r="G1136" s="91"/>
      <c r="H1136" s="91"/>
      <c r="I1136" s="91"/>
      <c r="J1136" s="91"/>
      <c r="K1136" s="91"/>
      <c r="L1136" s="91"/>
      <c r="M1136" s="91"/>
    </row>
    <row r="1137" spans="1:13" ht="16" x14ac:dyDescent="0.2">
      <c r="A1137" s="95">
        <f>_xlfn.XLOOKUP(E1137,'M A C R O S'!R:R,'M A C R O S'!L:L,0)</f>
        <v>0</v>
      </c>
      <c r="B1137" s="161" t="str">
        <f t="shared" si="17"/>
        <v>UH.VM.00041-10134</v>
      </c>
      <c r="C1137" s="95">
        <f>SUM(A1137:A1137)</f>
        <v>0</v>
      </c>
      <c r="D1137" s="95">
        <v>10134</v>
      </c>
      <c r="E1137" s="95" t="s">
        <v>379</v>
      </c>
      <c r="F1137" s="91"/>
      <c r="G1137" s="91"/>
      <c r="H1137" s="91"/>
      <c r="I1137" s="91"/>
      <c r="J1137" s="91"/>
      <c r="K1137" s="91"/>
      <c r="L1137" s="91"/>
      <c r="M1137" s="91"/>
    </row>
    <row r="1138" spans="1:13" ht="16" x14ac:dyDescent="0.2">
      <c r="A1138" s="95">
        <f>_xlfn.XLOOKUP(E1138,'M A C R O S'!R:R,'M A C R O S'!L:L,0)</f>
        <v>0</v>
      </c>
      <c r="B1138" s="161" t="str">
        <f t="shared" si="17"/>
        <v>UH.VM.00042-10134</v>
      </c>
      <c r="C1138" s="95">
        <f>SUM(A1138:A1138)</f>
        <v>0</v>
      </c>
      <c r="D1138" s="95">
        <v>10134</v>
      </c>
      <c r="E1138" s="95" t="s">
        <v>381</v>
      </c>
      <c r="F1138" s="91"/>
      <c r="G1138" s="91"/>
      <c r="H1138" s="91"/>
      <c r="I1138" s="91"/>
      <c r="J1138" s="91"/>
      <c r="K1138" s="91"/>
      <c r="L1138" s="91"/>
      <c r="M1138" s="91"/>
    </row>
    <row r="1139" spans="1:13" ht="16" x14ac:dyDescent="0.2">
      <c r="A1139" s="95">
        <f>_xlfn.XLOOKUP(E1139,'M A C R O S'!R:R,'M A C R O S'!L:L,0)</f>
        <v>0</v>
      </c>
      <c r="B1139" s="161" t="str">
        <f t="shared" si="17"/>
        <v>UH.VM.00043-10134</v>
      </c>
      <c r="C1139" s="95">
        <f>SUM(A1139:A1139)</f>
        <v>0</v>
      </c>
      <c r="D1139" s="95">
        <v>10134</v>
      </c>
      <c r="E1139" s="95" t="s">
        <v>383</v>
      </c>
      <c r="F1139" s="91"/>
      <c r="G1139" s="91"/>
      <c r="H1139" s="91"/>
      <c r="I1139" s="91"/>
      <c r="J1139" s="91"/>
      <c r="K1139" s="91"/>
      <c r="L1139" s="91"/>
      <c r="M1139" s="91"/>
    </row>
    <row r="1140" spans="1:13" ht="16" x14ac:dyDescent="0.2">
      <c r="A1140" s="95">
        <f>_xlfn.XLOOKUP(E1140,'M A C R O S'!R:R,'M A C R O S'!L:L,0)</f>
        <v>0</v>
      </c>
      <c r="B1140" s="161" t="str">
        <f t="shared" si="17"/>
        <v>UH.VM.00044-10134</v>
      </c>
      <c r="C1140" s="95">
        <f>SUM(A1140:A1140)</f>
        <v>0</v>
      </c>
      <c r="D1140" s="95">
        <v>10134</v>
      </c>
      <c r="E1140" s="95" t="s">
        <v>385</v>
      </c>
      <c r="F1140" s="91"/>
      <c r="G1140" s="91"/>
      <c r="H1140" s="91"/>
      <c r="I1140" s="91"/>
      <c r="J1140" s="91"/>
      <c r="K1140" s="91"/>
      <c r="L1140" s="91"/>
      <c r="M1140" s="91"/>
    </row>
    <row r="1141" spans="1:13" ht="16" x14ac:dyDescent="0.2">
      <c r="A1141" s="95">
        <f>_xlfn.XLOOKUP(E1141,'M A C R O S'!R:R,'M A C R O S'!L:L,0)</f>
        <v>0</v>
      </c>
      <c r="B1141" s="161" t="str">
        <f t="shared" si="17"/>
        <v>UH.VM.00045-10134</v>
      </c>
      <c r="C1141" s="95">
        <f>SUM(A1141:A1141)</f>
        <v>0</v>
      </c>
      <c r="D1141" s="95">
        <v>10134</v>
      </c>
      <c r="E1141" s="95" t="s">
        <v>387</v>
      </c>
      <c r="F1141" s="91"/>
      <c r="G1141" s="91"/>
      <c r="H1141" s="91"/>
      <c r="I1141" s="91"/>
      <c r="J1141" s="91"/>
      <c r="K1141" s="91"/>
      <c r="L1141" s="91"/>
      <c r="M1141" s="91"/>
    </row>
    <row r="1142" spans="1:13" ht="16" x14ac:dyDescent="0.2">
      <c r="A1142" s="161">
        <f>_xlfn.XLOOKUP(E1142,'M A C R O S'!R:R,'M A C R O S'!N:N,0)</f>
        <v>0</v>
      </c>
      <c r="B1142" s="161" t="str">
        <f t="shared" si="17"/>
        <v>UH.VM.00031-10137</v>
      </c>
      <c r="C1142" s="161">
        <f>SUM(A1142:A1142)</f>
        <v>0</v>
      </c>
      <c r="D1142" s="161">
        <v>10137</v>
      </c>
      <c r="E1142" s="161" t="s">
        <v>321</v>
      </c>
      <c r="F1142" s="91"/>
      <c r="G1142" s="91"/>
      <c r="H1142" s="91"/>
      <c r="I1142" s="91"/>
      <c r="J1142" s="91"/>
      <c r="K1142" s="91"/>
      <c r="L1142" s="91"/>
      <c r="M1142" s="91"/>
    </row>
    <row r="1143" spans="1:13" ht="16" x14ac:dyDescent="0.2">
      <c r="A1143" s="95">
        <f>_xlfn.XLOOKUP(E1143,'M A C R O S'!R:R,'M A C R O S'!N:N,0)</f>
        <v>0</v>
      </c>
      <c r="B1143" s="161" t="str">
        <f t="shared" si="17"/>
        <v>UH.VM.00032-10137</v>
      </c>
      <c r="C1143" s="95">
        <f>SUM(A1143:A1143)</f>
        <v>0</v>
      </c>
      <c r="D1143" s="95">
        <v>10137</v>
      </c>
      <c r="E1143" s="95" t="s">
        <v>323</v>
      </c>
      <c r="F1143" s="91"/>
      <c r="G1143" s="91"/>
      <c r="H1143" s="91"/>
      <c r="I1143" s="91"/>
      <c r="J1143" s="91"/>
      <c r="K1143" s="91"/>
      <c r="L1143" s="91"/>
      <c r="M1143" s="91"/>
    </row>
    <row r="1144" spans="1:13" ht="16" x14ac:dyDescent="0.2">
      <c r="A1144" s="95">
        <f>_xlfn.XLOOKUP(E1144,'M A C R O S'!R:R,'M A C R O S'!N:N,0)</f>
        <v>0</v>
      </c>
      <c r="B1144" s="161" t="str">
        <f t="shared" si="17"/>
        <v>UH.VM.00033-10137</v>
      </c>
      <c r="C1144" s="95">
        <f>SUM(A1144:A1144)</f>
        <v>0</v>
      </c>
      <c r="D1144" s="95">
        <v>10137</v>
      </c>
      <c r="E1144" s="95" t="s">
        <v>325</v>
      </c>
      <c r="F1144" s="91"/>
      <c r="G1144" s="91"/>
      <c r="H1144" s="91"/>
      <c r="I1144" s="91"/>
      <c r="J1144" s="91"/>
      <c r="K1144" s="91"/>
      <c r="L1144" s="91"/>
      <c r="M1144" s="91"/>
    </row>
    <row r="1145" spans="1:13" ht="16" x14ac:dyDescent="0.2">
      <c r="A1145" s="95">
        <f>_xlfn.XLOOKUP(E1145,'M A C R O S'!R:R,'M A C R O S'!N:N,0)</f>
        <v>0</v>
      </c>
      <c r="B1145" s="161" t="str">
        <f t="shared" si="17"/>
        <v>UH.VM.00034-10137</v>
      </c>
      <c r="C1145" s="95">
        <f>SUM(A1145:A1145)</f>
        <v>0</v>
      </c>
      <c r="D1145" s="95">
        <v>10137</v>
      </c>
      <c r="E1145" s="95" t="s">
        <v>327</v>
      </c>
      <c r="F1145" s="91"/>
      <c r="G1145" s="91"/>
      <c r="H1145" s="91"/>
      <c r="I1145" s="91"/>
      <c r="J1145" s="91"/>
      <c r="K1145" s="91"/>
      <c r="L1145" s="91"/>
      <c r="M1145" s="91"/>
    </row>
    <row r="1146" spans="1:13" ht="16" x14ac:dyDescent="0.2">
      <c r="A1146" s="95">
        <f>_xlfn.XLOOKUP(E1146,'M A C R O S'!R:R,'M A C R O S'!N:N,0)</f>
        <v>0</v>
      </c>
      <c r="B1146" s="161" t="str">
        <f t="shared" si="17"/>
        <v>UH.VM.00035-10137</v>
      </c>
      <c r="C1146" s="95">
        <f>SUM(A1146:A1146)</f>
        <v>0</v>
      </c>
      <c r="D1146" s="95">
        <v>10137</v>
      </c>
      <c r="E1146" s="95" t="s">
        <v>329</v>
      </c>
      <c r="F1146" s="91"/>
      <c r="G1146" s="91"/>
      <c r="H1146" s="91"/>
      <c r="I1146" s="91"/>
      <c r="J1146" s="91"/>
      <c r="K1146" s="91"/>
      <c r="L1146" s="91"/>
      <c r="M1146" s="91"/>
    </row>
    <row r="1147" spans="1:13" ht="16" x14ac:dyDescent="0.2">
      <c r="A1147" s="95">
        <f>_xlfn.XLOOKUP(E1147,'M A C R O S'!R:R,'M A C R O S'!N:N,0)</f>
        <v>0</v>
      </c>
      <c r="B1147" s="161" t="str">
        <f t="shared" si="17"/>
        <v>UH.VM.00118-10137</v>
      </c>
      <c r="C1147" s="95">
        <f>SUM(A1147:A1147)</f>
        <v>0</v>
      </c>
      <c r="D1147" s="95">
        <v>10137</v>
      </c>
      <c r="E1147" s="141" t="s">
        <v>331</v>
      </c>
      <c r="F1147" s="91"/>
      <c r="G1147" s="91"/>
      <c r="H1147" s="91"/>
      <c r="I1147" s="91"/>
      <c r="J1147" s="91"/>
      <c r="K1147" s="91"/>
      <c r="L1147" s="91"/>
      <c r="M1147" s="91"/>
    </row>
    <row r="1148" spans="1:13" ht="16" x14ac:dyDescent="0.2">
      <c r="A1148" s="95">
        <f>_xlfn.XLOOKUP(E1148,'M A C R O S'!R:R,'M A C R O S'!N:N,0)</f>
        <v>0</v>
      </c>
      <c r="B1148" s="161" t="str">
        <f t="shared" si="17"/>
        <v>UH.VM.00119-10137</v>
      </c>
      <c r="C1148" s="95">
        <f>SUM(A1148:A1148)</f>
        <v>0</v>
      </c>
      <c r="D1148" s="95">
        <v>10137</v>
      </c>
      <c r="E1148" s="140" t="s">
        <v>333</v>
      </c>
      <c r="F1148" s="91"/>
      <c r="G1148" s="91"/>
      <c r="H1148" s="91"/>
      <c r="I1148" s="91"/>
      <c r="J1148" s="91"/>
      <c r="K1148" s="91"/>
      <c r="L1148" s="91"/>
      <c r="M1148" s="91"/>
    </row>
    <row r="1149" spans="1:13" ht="16" x14ac:dyDescent="0.2">
      <c r="A1149" s="95">
        <f>_xlfn.XLOOKUP(E1149,'M A C R O S'!R:R,'M A C R O S'!N:N,0)</f>
        <v>0</v>
      </c>
      <c r="B1149" s="161" t="str">
        <f t="shared" si="17"/>
        <v>UH.VM.00120-10137</v>
      </c>
      <c r="C1149" s="95">
        <f>SUM(A1149:A1149)</f>
        <v>0</v>
      </c>
      <c r="D1149" s="95">
        <v>10137</v>
      </c>
      <c r="E1149" s="141" t="s">
        <v>335</v>
      </c>
      <c r="F1149" s="91"/>
      <c r="G1149" s="91"/>
      <c r="H1149" s="91"/>
      <c r="I1149" s="91"/>
      <c r="J1149" s="91"/>
      <c r="K1149" s="91"/>
      <c r="L1149" s="91"/>
      <c r="M1149" s="91"/>
    </row>
    <row r="1150" spans="1:13" ht="16" x14ac:dyDescent="0.2">
      <c r="A1150" s="95">
        <f>_xlfn.XLOOKUP(E1150,'M A C R O S'!R:R,'M A C R O S'!N:N,0)</f>
        <v>0</v>
      </c>
      <c r="B1150" s="161" t="str">
        <f t="shared" si="17"/>
        <v>UH.VM.00121-10137</v>
      </c>
      <c r="C1150" s="95">
        <f>SUM(A1150:A1150)</f>
        <v>0</v>
      </c>
      <c r="D1150" s="95">
        <v>10137</v>
      </c>
      <c r="E1150" s="140" t="s">
        <v>337</v>
      </c>
      <c r="F1150" s="91"/>
      <c r="G1150" s="91"/>
      <c r="H1150" s="91"/>
      <c r="I1150" s="91"/>
      <c r="J1150" s="91"/>
      <c r="K1150" s="91"/>
      <c r="L1150" s="91"/>
      <c r="M1150" s="91"/>
    </row>
    <row r="1151" spans="1:13" ht="16" x14ac:dyDescent="0.2">
      <c r="A1151" s="163">
        <f>_xlfn.XLOOKUP(E1151,'M A C R O S'!R:R,'M A C R O S'!N:N,0)</f>
        <v>0</v>
      </c>
      <c r="B1151" s="161" t="str">
        <f t="shared" si="17"/>
        <v>UH.VM.00058-10137</v>
      </c>
      <c r="C1151" s="163">
        <f>SUM(A1151:A1151)</f>
        <v>0</v>
      </c>
      <c r="D1151" s="163">
        <v>10137</v>
      </c>
      <c r="E1151" s="163" t="s">
        <v>359</v>
      </c>
      <c r="F1151" s="91"/>
      <c r="G1151" s="91"/>
      <c r="H1151" s="91"/>
      <c r="I1151" s="91"/>
      <c r="J1151" s="91"/>
      <c r="K1151" s="91"/>
      <c r="L1151" s="91"/>
      <c r="M1151" s="91"/>
    </row>
    <row r="1152" spans="1:13" ht="16" x14ac:dyDescent="0.2">
      <c r="A1152" s="95">
        <f>_xlfn.XLOOKUP(E1152,'M A C R O S'!R:R,'M A C R O S'!N:N,0)</f>
        <v>0</v>
      </c>
      <c r="B1152" s="161" t="str">
        <f t="shared" si="17"/>
        <v>UH.VM.00059-10137</v>
      </c>
      <c r="C1152" s="95">
        <f>SUM(A1152:A1152)</f>
        <v>0</v>
      </c>
      <c r="D1152" s="95">
        <v>10137</v>
      </c>
      <c r="E1152" s="95" t="s">
        <v>361</v>
      </c>
      <c r="F1152" s="91"/>
      <c r="G1152" s="91"/>
      <c r="H1152" s="91"/>
      <c r="I1152" s="91"/>
      <c r="J1152" s="91"/>
      <c r="K1152" s="91"/>
      <c r="L1152" s="91"/>
      <c r="M1152" s="91"/>
    </row>
    <row r="1153" spans="1:13" ht="16" x14ac:dyDescent="0.2">
      <c r="A1153" s="95">
        <f>_xlfn.XLOOKUP(E1153,'M A C R O S'!R:R,'M A C R O S'!N:N,0)</f>
        <v>0</v>
      </c>
      <c r="B1153" s="161" t="str">
        <f t="shared" si="17"/>
        <v>UH.VM.00060-10137</v>
      </c>
      <c r="C1153" s="95">
        <f>SUM(A1153:A1153)</f>
        <v>0</v>
      </c>
      <c r="D1153" s="95">
        <v>10137</v>
      </c>
      <c r="E1153" s="95" t="s">
        <v>363</v>
      </c>
      <c r="F1153" s="91"/>
      <c r="G1153" s="91"/>
      <c r="H1153" s="91"/>
      <c r="I1153" s="91"/>
      <c r="J1153" s="91"/>
      <c r="K1153" s="91"/>
      <c r="L1153" s="91"/>
      <c r="M1153" s="91"/>
    </row>
    <row r="1154" spans="1:13" ht="16" x14ac:dyDescent="0.2">
      <c r="A1154" s="95">
        <f>_xlfn.XLOOKUP(E1154,'M A C R O S'!R:R,'M A C R O S'!N:N,0)</f>
        <v>0</v>
      </c>
      <c r="B1154" s="161" t="str">
        <f t="shared" si="17"/>
        <v>UH.VM.00061-10137</v>
      </c>
      <c r="C1154" s="95">
        <f>SUM(A1154:A1154)</f>
        <v>0</v>
      </c>
      <c r="D1154" s="95">
        <v>10137</v>
      </c>
      <c r="E1154" s="95" t="s">
        <v>365</v>
      </c>
      <c r="F1154" s="91"/>
      <c r="G1154" s="91"/>
      <c r="H1154" s="91"/>
      <c r="I1154" s="91"/>
      <c r="J1154" s="91"/>
      <c r="K1154" s="91"/>
      <c r="L1154" s="91"/>
      <c r="M1154" s="91"/>
    </row>
    <row r="1155" spans="1:13" ht="16" x14ac:dyDescent="0.2">
      <c r="A1155" s="95">
        <f>_xlfn.XLOOKUP(E1155,'M A C R O S'!R:R,'M A C R O S'!N:N,0)</f>
        <v>0</v>
      </c>
      <c r="B1155" s="161" t="str">
        <f t="shared" ref="B1155:B1218" si="18">E1155&amp;"-"&amp;D1155</f>
        <v>UH.VM.00062-10137</v>
      </c>
      <c r="C1155" s="95">
        <f>SUM(A1155:A1155)</f>
        <v>0</v>
      </c>
      <c r="D1155" s="95">
        <v>10137</v>
      </c>
      <c r="E1155" s="95" t="s">
        <v>367</v>
      </c>
      <c r="F1155" s="91"/>
      <c r="G1155" s="91"/>
      <c r="H1155" s="91"/>
      <c r="I1155" s="91"/>
      <c r="J1155" s="91"/>
      <c r="K1155" s="91"/>
      <c r="L1155" s="91"/>
      <c r="M1155" s="91"/>
    </row>
    <row r="1156" spans="1:13" ht="16" x14ac:dyDescent="0.2">
      <c r="A1156" s="95">
        <f>_xlfn.XLOOKUP(E1156,'M A C R O S'!R:R,'M A C R O S'!N:N,0)</f>
        <v>0</v>
      </c>
      <c r="B1156" s="161" t="str">
        <f t="shared" si="18"/>
        <v>UH.VM.00036-10137</v>
      </c>
      <c r="C1156" s="95">
        <f>SUM(A1156:A1156)</f>
        <v>0</v>
      </c>
      <c r="D1156" s="95">
        <v>10137</v>
      </c>
      <c r="E1156" s="95" t="s">
        <v>369</v>
      </c>
      <c r="F1156" s="91"/>
      <c r="G1156" s="91"/>
      <c r="H1156" s="91"/>
      <c r="I1156" s="91"/>
      <c r="J1156" s="91"/>
      <c r="K1156" s="91"/>
      <c r="L1156" s="91"/>
      <c r="M1156" s="91"/>
    </row>
    <row r="1157" spans="1:13" ht="16" x14ac:dyDescent="0.2">
      <c r="A1157" s="95">
        <f>_xlfn.XLOOKUP(E1157,'M A C R O S'!R:R,'M A C R O S'!N:N,0)</f>
        <v>0</v>
      </c>
      <c r="B1157" s="161" t="str">
        <f t="shared" si="18"/>
        <v>UH.VM.00037-10137</v>
      </c>
      <c r="C1157" s="95">
        <f>SUM(A1157:A1157)</f>
        <v>0</v>
      </c>
      <c r="D1157" s="95">
        <v>10137</v>
      </c>
      <c r="E1157" s="95" t="s">
        <v>371</v>
      </c>
      <c r="F1157" s="91"/>
      <c r="G1157" s="91"/>
      <c r="H1157" s="91"/>
      <c r="I1157" s="91"/>
      <c r="J1157" s="91"/>
      <c r="K1157" s="91"/>
      <c r="L1157" s="91"/>
      <c r="M1157" s="91"/>
    </row>
    <row r="1158" spans="1:13" ht="16" x14ac:dyDescent="0.2">
      <c r="A1158" s="95">
        <f>_xlfn.XLOOKUP(E1158,'M A C R O S'!R:R,'M A C R O S'!N:N,0)</f>
        <v>0</v>
      </c>
      <c r="B1158" s="161" t="str">
        <f t="shared" si="18"/>
        <v>UH.VM.00038-10137</v>
      </c>
      <c r="C1158" s="95">
        <f>SUM(A1158:A1158)</f>
        <v>0</v>
      </c>
      <c r="D1158" s="95">
        <v>10137</v>
      </c>
      <c r="E1158" s="95" t="s">
        <v>373</v>
      </c>
      <c r="F1158" s="91"/>
      <c r="G1158" s="91"/>
      <c r="H1158" s="91"/>
      <c r="I1158" s="91"/>
      <c r="J1158" s="91"/>
      <c r="K1158" s="91"/>
      <c r="L1158" s="91"/>
      <c r="M1158" s="91"/>
    </row>
    <row r="1159" spans="1:13" ht="16" x14ac:dyDescent="0.2">
      <c r="A1159" s="95">
        <f>_xlfn.XLOOKUP(E1159,'M A C R O S'!R:R,'M A C R O S'!N:N,0)</f>
        <v>0</v>
      </c>
      <c r="B1159" s="161" t="str">
        <f t="shared" si="18"/>
        <v>UH.VM.00039-10137</v>
      </c>
      <c r="C1159" s="95">
        <f>SUM(A1159:A1159)</f>
        <v>0</v>
      </c>
      <c r="D1159" s="95">
        <v>10137</v>
      </c>
      <c r="E1159" s="95" t="s">
        <v>375</v>
      </c>
      <c r="F1159" s="91"/>
      <c r="G1159" s="91"/>
      <c r="H1159" s="91"/>
      <c r="I1159" s="91"/>
      <c r="J1159" s="91"/>
      <c r="K1159" s="91"/>
      <c r="L1159" s="91"/>
      <c r="M1159" s="91"/>
    </row>
    <row r="1160" spans="1:13" ht="16" x14ac:dyDescent="0.2">
      <c r="A1160" s="95">
        <f>_xlfn.XLOOKUP(E1160,'M A C R O S'!R:R,'M A C R O S'!N:N,0)</f>
        <v>0</v>
      </c>
      <c r="B1160" s="161" t="str">
        <f t="shared" si="18"/>
        <v>UH.VM.00040-10137</v>
      </c>
      <c r="C1160" s="95">
        <f>SUM(A1160:A1160)</f>
        <v>0</v>
      </c>
      <c r="D1160" s="95">
        <v>10137</v>
      </c>
      <c r="E1160" s="95" t="s">
        <v>377</v>
      </c>
      <c r="F1160" s="91"/>
      <c r="G1160" s="91"/>
      <c r="H1160" s="91"/>
      <c r="I1160" s="91"/>
      <c r="J1160" s="91"/>
      <c r="K1160" s="91"/>
      <c r="L1160" s="91"/>
      <c r="M1160" s="91"/>
    </row>
    <row r="1161" spans="1:13" ht="16" x14ac:dyDescent="0.2">
      <c r="A1161" s="95">
        <f>_xlfn.XLOOKUP(E1161,'M A C R O S'!R:R,'M A C R O S'!N:N,0)</f>
        <v>0</v>
      </c>
      <c r="B1161" s="161" t="str">
        <f t="shared" si="18"/>
        <v>UH.VM.00041-10137</v>
      </c>
      <c r="C1161" s="95">
        <f>SUM(A1161:A1161)</f>
        <v>0</v>
      </c>
      <c r="D1161" s="95">
        <v>10137</v>
      </c>
      <c r="E1161" s="95" t="s">
        <v>379</v>
      </c>
      <c r="F1161" s="91"/>
      <c r="G1161" s="91"/>
      <c r="H1161" s="91"/>
      <c r="I1161" s="91"/>
      <c r="J1161" s="91"/>
      <c r="K1161" s="91"/>
      <c r="L1161" s="91"/>
      <c r="M1161" s="91"/>
    </row>
    <row r="1162" spans="1:13" ht="16" x14ac:dyDescent="0.2">
      <c r="A1162" s="95">
        <f>_xlfn.XLOOKUP(E1162,'M A C R O S'!R:R,'M A C R O S'!N:N,0)</f>
        <v>0</v>
      </c>
      <c r="B1162" s="161" t="str">
        <f t="shared" si="18"/>
        <v>UH.VM.00042-10137</v>
      </c>
      <c r="C1162" s="95">
        <f>SUM(A1162:A1162)</f>
        <v>0</v>
      </c>
      <c r="D1162" s="95">
        <v>10137</v>
      </c>
      <c r="E1162" s="95" t="s">
        <v>381</v>
      </c>
      <c r="F1162" s="91"/>
      <c r="G1162" s="91"/>
      <c r="H1162" s="91"/>
      <c r="I1162" s="91"/>
      <c r="J1162" s="91"/>
      <c r="K1162" s="91"/>
      <c r="L1162" s="91"/>
      <c r="M1162" s="91"/>
    </row>
    <row r="1163" spans="1:13" ht="16" x14ac:dyDescent="0.2">
      <c r="A1163" s="95">
        <f>_xlfn.XLOOKUP(E1163,'M A C R O S'!R:R,'M A C R O S'!N:N,0)</f>
        <v>0</v>
      </c>
      <c r="B1163" s="161" t="str">
        <f t="shared" si="18"/>
        <v>UH.VM.00043-10137</v>
      </c>
      <c r="C1163" s="95">
        <f>SUM(A1163:A1163)</f>
        <v>0</v>
      </c>
      <c r="D1163" s="95">
        <v>10137</v>
      </c>
      <c r="E1163" s="95" t="s">
        <v>383</v>
      </c>
      <c r="F1163" s="91"/>
      <c r="G1163" s="91"/>
      <c r="H1163" s="91"/>
      <c r="I1163" s="91"/>
      <c r="J1163" s="91"/>
      <c r="K1163" s="91"/>
      <c r="L1163" s="91"/>
      <c r="M1163" s="91"/>
    </row>
    <row r="1164" spans="1:13" ht="16" x14ac:dyDescent="0.2">
      <c r="A1164" s="95">
        <f>_xlfn.XLOOKUP(E1164,'M A C R O S'!R:R,'M A C R O S'!N:N,0)</f>
        <v>0</v>
      </c>
      <c r="B1164" s="161" t="str">
        <f t="shared" si="18"/>
        <v>UH.VM.00044-10137</v>
      </c>
      <c r="C1164" s="95">
        <f>SUM(A1164:A1164)</f>
        <v>0</v>
      </c>
      <c r="D1164" s="95">
        <v>10137</v>
      </c>
      <c r="E1164" s="95" t="s">
        <v>385</v>
      </c>
      <c r="F1164" s="91"/>
      <c r="G1164" s="91"/>
      <c r="H1164" s="91"/>
      <c r="I1164" s="91"/>
      <c r="J1164" s="91"/>
      <c r="K1164" s="91"/>
      <c r="L1164" s="91"/>
      <c r="M1164" s="91"/>
    </row>
    <row r="1165" spans="1:13" ht="16" x14ac:dyDescent="0.2">
      <c r="A1165" s="95">
        <f>_xlfn.XLOOKUP(E1165,'M A C R O S'!R:R,'M A C R O S'!N:N,0)</f>
        <v>0</v>
      </c>
      <c r="B1165" s="161" t="str">
        <f t="shared" si="18"/>
        <v>UH.VM.00045-10137</v>
      </c>
      <c r="C1165" s="95">
        <f>SUM(A1165:A1165)</f>
        <v>0</v>
      </c>
      <c r="D1165" s="95">
        <v>10137</v>
      </c>
      <c r="E1165" s="95" t="s">
        <v>387</v>
      </c>
      <c r="F1165" s="91"/>
      <c r="G1165" s="91"/>
      <c r="H1165" s="91"/>
      <c r="I1165" s="91"/>
      <c r="J1165" s="91"/>
      <c r="K1165" s="91"/>
      <c r="L1165" s="91"/>
      <c r="M1165" s="91"/>
    </row>
    <row r="1166" spans="1:13" ht="16" x14ac:dyDescent="0.2">
      <c r="A1166" s="161">
        <f>_xlfn.XLOOKUP(E1166,'M A C R O S'!R:R,'M A C R O S'!O:O,0)</f>
        <v>0</v>
      </c>
      <c r="B1166" s="161" t="str">
        <f t="shared" si="18"/>
        <v>UH.VM.00031-10138</v>
      </c>
      <c r="C1166" s="161">
        <f>SUM(A1166:A1166)</f>
        <v>0</v>
      </c>
      <c r="D1166" s="161">
        <v>10138</v>
      </c>
      <c r="E1166" s="161" t="s">
        <v>321</v>
      </c>
      <c r="F1166" s="91"/>
      <c r="G1166" s="91"/>
      <c r="H1166" s="91"/>
      <c r="I1166" s="91"/>
      <c r="J1166" s="91"/>
      <c r="K1166" s="91"/>
      <c r="L1166" s="91"/>
      <c r="M1166" s="91"/>
    </row>
    <row r="1167" spans="1:13" ht="16" x14ac:dyDescent="0.2">
      <c r="A1167" s="95">
        <f>_xlfn.XLOOKUP(E1167,'M A C R O S'!R:R,'M A C R O S'!O:O,0)</f>
        <v>0</v>
      </c>
      <c r="B1167" s="161" t="str">
        <f t="shared" si="18"/>
        <v>UH.VM.00032-10138</v>
      </c>
      <c r="C1167" s="95">
        <f>SUM(A1167:A1167)</f>
        <v>0</v>
      </c>
      <c r="D1167" s="95">
        <v>10138</v>
      </c>
      <c r="E1167" s="95" t="s">
        <v>323</v>
      </c>
      <c r="F1167" s="91"/>
      <c r="G1167" s="91"/>
      <c r="H1167" s="91"/>
      <c r="I1167" s="91"/>
      <c r="J1167" s="91"/>
      <c r="K1167" s="91"/>
      <c r="L1167" s="91"/>
      <c r="M1167" s="91"/>
    </row>
    <row r="1168" spans="1:13" ht="16" x14ac:dyDescent="0.2">
      <c r="A1168" s="95">
        <f>_xlfn.XLOOKUP(E1168,'M A C R O S'!R:R,'M A C R O S'!O:O,0)</f>
        <v>0</v>
      </c>
      <c r="B1168" s="161" t="str">
        <f t="shared" si="18"/>
        <v>UH.VM.00033-10138</v>
      </c>
      <c r="C1168" s="95">
        <f>SUM(A1168:A1168)</f>
        <v>0</v>
      </c>
      <c r="D1168" s="95">
        <v>10138</v>
      </c>
      <c r="E1168" s="95" t="s">
        <v>325</v>
      </c>
      <c r="F1168" s="91"/>
      <c r="G1168" s="91"/>
      <c r="H1168" s="91"/>
      <c r="I1168" s="91"/>
      <c r="J1168" s="91"/>
      <c r="K1168" s="91"/>
      <c r="L1168" s="91"/>
      <c r="M1168" s="91"/>
    </row>
    <row r="1169" spans="1:13" ht="16" x14ac:dyDescent="0.2">
      <c r="A1169" s="95">
        <f>_xlfn.XLOOKUP(E1169,'M A C R O S'!R:R,'M A C R O S'!O:O,0)</f>
        <v>0</v>
      </c>
      <c r="B1169" s="161" t="str">
        <f t="shared" si="18"/>
        <v>UH.VM.00034-10138</v>
      </c>
      <c r="C1169" s="95">
        <f>SUM(A1169:A1169)</f>
        <v>0</v>
      </c>
      <c r="D1169" s="95">
        <v>10138</v>
      </c>
      <c r="E1169" s="95" t="s">
        <v>327</v>
      </c>
      <c r="F1169" s="91"/>
      <c r="G1169" s="91"/>
      <c r="H1169" s="91"/>
      <c r="I1169" s="91"/>
      <c r="J1169" s="91"/>
      <c r="K1169" s="91"/>
      <c r="L1169" s="91"/>
      <c r="M1169" s="91"/>
    </row>
    <row r="1170" spans="1:13" ht="16" x14ac:dyDescent="0.2">
      <c r="A1170" s="95">
        <f>_xlfn.XLOOKUP(E1170,'M A C R O S'!R:R,'M A C R O S'!O:O,0)</f>
        <v>0</v>
      </c>
      <c r="B1170" s="161" t="str">
        <f t="shared" si="18"/>
        <v>UH.VM.00035-10138</v>
      </c>
      <c r="C1170" s="95">
        <f>SUM(A1170:A1170)</f>
        <v>0</v>
      </c>
      <c r="D1170" s="95">
        <v>10138</v>
      </c>
      <c r="E1170" s="95" t="s">
        <v>329</v>
      </c>
      <c r="F1170" s="91"/>
      <c r="G1170" s="91"/>
      <c r="H1170" s="91"/>
      <c r="I1170" s="91"/>
      <c r="J1170" s="91"/>
      <c r="K1170" s="91"/>
      <c r="L1170" s="91"/>
      <c r="M1170" s="91"/>
    </row>
    <row r="1171" spans="1:13" ht="16" x14ac:dyDescent="0.2">
      <c r="A1171" s="95">
        <f>_xlfn.XLOOKUP(E1171,'M A C R O S'!R:R,'M A C R O S'!O:O,0)</f>
        <v>0</v>
      </c>
      <c r="B1171" s="161" t="str">
        <f t="shared" si="18"/>
        <v>UH.VM.00118-10138</v>
      </c>
      <c r="C1171" s="95">
        <f>SUM(A1171:A1171)</f>
        <v>0</v>
      </c>
      <c r="D1171" s="95">
        <v>10138</v>
      </c>
      <c r="E1171" s="141" t="s">
        <v>331</v>
      </c>
      <c r="F1171" s="91"/>
      <c r="G1171" s="91"/>
      <c r="H1171" s="91"/>
      <c r="I1171" s="91"/>
      <c r="J1171" s="91"/>
      <c r="K1171" s="91"/>
      <c r="L1171" s="91"/>
      <c r="M1171" s="91"/>
    </row>
    <row r="1172" spans="1:13" ht="16" x14ac:dyDescent="0.2">
      <c r="A1172" s="95">
        <f>_xlfn.XLOOKUP(E1172,'M A C R O S'!R:R,'M A C R O S'!O:O,0)</f>
        <v>0</v>
      </c>
      <c r="B1172" s="161" t="str">
        <f t="shared" si="18"/>
        <v>UH.VM.00119-10138</v>
      </c>
      <c r="C1172" s="95">
        <f>SUM(A1172:A1172)</f>
        <v>0</v>
      </c>
      <c r="D1172" s="95">
        <v>10138</v>
      </c>
      <c r="E1172" s="140" t="s">
        <v>333</v>
      </c>
      <c r="F1172" s="91"/>
      <c r="G1172" s="91"/>
      <c r="H1172" s="91"/>
      <c r="I1172" s="91"/>
      <c r="J1172" s="91"/>
      <c r="K1172" s="91"/>
      <c r="L1172" s="91"/>
      <c r="M1172" s="91"/>
    </row>
    <row r="1173" spans="1:13" ht="16" x14ac:dyDescent="0.2">
      <c r="A1173" s="95">
        <f>_xlfn.XLOOKUP(E1173,'M A C R O S'!R:R,'M A C R O S'!O:O,0)</f>
        <v>0</v>
      </c>
      <c r="B1173" s="161" t="str">
        <f t="shared" si="18"/>
        <v>UH.VM.00120-10138</v>
      </c>
      <c r="C1173" s="95">
        <f>SUM(A1173:A1173)</f>
        <v>0</v>
      </c>
      <c r="D1173" s="95">
        <v>10138</v>
      </c>
      <c r="E1173" s="141" t="s">
        <v>335</v>
      </c>
      <c r="F1173" s="91"/>
      <c r="G1173" s="91"/>
      <c r="H1173" s="91"/>
      <c r="I1173" s="91"/>
      <c r="J1173" s="91"/>
      <c r="K1173" s="91"/>
      <c r="L1173" s="91"/>
      <c r="M1173" s="91"/>
    </row>
    <row r="1174" spans="1:13" ht="16" x14ac:dyDescent="0.2">
      <c r="A1174" s="95">
        <f>_xlfn.XLOOKUP(E1174,'M A C R O S'!R:R,'M A C R O S'!O:O,0)</f>
        <v>0</v>
      </c>
      <c r="B1174" s="161" t="str">
        <f t="shared" si="18"/>
        <v>UH.VM.00121-10138</v>
      </c>
      <c r="C1174" s="95">
        <f>SUM(A1174:A1174)</f>
        <v>0</v>
      </c>
      <c r="D1174" s="95">
        <v>10138</v>
      </c>
      <c r="E1174" s="140" t="s">
        <v>337</v>
      </c>
      <c r="F1174" s="91"/>
      <c r="G1174" s="91"/>
      <c r="H1174" s="91"/>
      <c r="I1174" s="91"/>
      <c r="J1174" s="91"/>
      <c r="K1174" s="91"/>
      <c r="L1174" s="91"/>
      <c r="M1174" s="91"/>
    </row>
    <row r="1175" spans="1:13" ht="16" x14ac:dyDescent="0.2">
      <c r="A1175" s="163">
        <f>_xlfn.XLOOKUP(E1175,'M A C R O S'!R:R,'M A C R O S'!O:O,0)</f>
        <v>0</v>
      </c>
      <c r="B1175" s="161" t="str">
        <f t="shared" si="18"/>
        <v>UH.VM.00058-10138</v>
      </c>
      <c r="C1175" s="163">
        <f>SUM(A1175:A1175)</f>
        <v>0</v>
      </c>
      <c r="D1175" s="163">
        <v>10138</v>
      </c>
      <c r="E1175" s="163" t="s">
        <v>359</v>
      </c>
      <c r="F1175" s="91"/>
      <c r="G1175" s="91"/>
      <c r="H1175" s="91"/>
      <c r="I1175" s="91"/>
      <c r="J1175" s="91"/>
      <c r="K1175" s="91"/>
      <c r="L1175" s="91"/>
      <c r="M1175" s="91"/>
    </row>
    <row r="1176" spans="1:13" ht="16" x14ac:dyDescent="0.2">
      <c r="A1176" s="95">
        <f>_xlfn.XLOOKUP(E1176,'M A C R O S'!R:R,'M A C R O S'!O:O,0)</f>
        <v>0</v>
      </c>
      <c r="B1176" s="161" t="str">
        <f t="shared" si="18"/>
        <v>UH.VM.00059-10138</v>
      </c>
      <c r="C1176" s="95">
        <f>SUM(A1176:A1176)</f>
        <v>0</v>
      </c>
      <c r="D1176" s="95">
        <v>10138</v>
      </c>
      <c r="E1176" s="95" t="s">
        <v>361</v>
      </c>
      <c r="F1176" s="91"/>
      <c r="G1176" s="91"/>
      <c r="H1176" s="91"/>
      <c r="I1176" s="91"/>
      <c r="J1176" s="91"/>
      <c r="K1176" s="91"/>
      <c r="L1176" s="91"/>
      <c r="M1176" s="91"/>
    </row>
    <row r="1177" spans="1:13" ht="16" x14ac:dyDescent="0.2">
      <c r="A1177" s="95">
        <f>_xlfn.XLOOKUP(E1177,'M A C R O S'!R:R,'M A C R O S'!O:O,0)</f>
        <v>0</v>
      </c>
      <c r="B1177" s="161" t="str">
        <f t="shared" si="18"/>
        <v>UH.VM.00060-10138</v>
      </c>
      <c r="C1177" s="95">
        <f>SUM(A1177:A1177)</f>
        <v>0</v>
      </c>
      <c r="D1177" s="95">
        <v>10138</v>
      </c>
      <c r="E1177" s="95" t="s">
        <v>363</v>
      </c>
      <c r="F1177" s="91"/>
      <c r="G1177" s="91"/>
      <c r="H1177" s="91"/>
      <c r="I1177" s="91"/>
      <c r="J1177" s="91"/>
      <c r="K1177" s="91"/>
      <c r="L1177" s="91"/>
      <c r="M1177" s="91"/>
    </row>
    <row r="1178" spans="1:13" ht="16" x14ac:dyDescent="0.2">
      <c r="A1178" s="95">
        <f>_xlfn.XLOOKUP(E1178,'M A C R O S'!R:R,'M A C R O S'!O:O,0)</f>
        <v>0</v>
      </c>
      <c r="B1178" s="161" t="str">
        <f t="shared" si="18"/>
        <v>UH.VM.00061-10138</v>
      </c>
      <c r="C1178" s="95">
        <f>SUM(A1178:A1178)</f>
        <v>0</v>
      </c>
      <c r="D1178" s="95">
        <v>10138</v>
      </c>
      <c r="E1178" s="95" t="s">
        <v>365</v>
      </c>
      <c r="F1178" s="91"/>
      <c r="G1178" s="91"/>
      <c r="H1178" s="91"/>
      <c r="I1178" s="91"/>
      <c r="J1178" s="91"/>
      <c r="K1178" s="91"/>
      <c r="L1178" s="91"/>
      <c r="M1178" s="91"/>
    </row>
    <row r="1179" spans="1:13" ht="16" x14ac:dyDescent="0.2">
      <c r="A1179" s="95">
        <f>_xlfn.XLOOKUP(E1179,'M A C R O S'!R:R,'M A C R O S'!O:O,0)</f>
        <v>0</v>
      </c>
      <c r="B1179" s="161" t="str">
        <f t="shared" si="18"/>
        <v>UH.VM.00062-10138</v>
      </c>
      <c r="C1179" s="95">
        <f>SUM(A1179:A1179)</f>
        <v>0</v>
      </c>
      <c r="D1179" s="95">
        <v>10138</v>
      </c>
      <c r="E1179" s="95" t="s">
        <v>367</v>
      </c>
      <c r="F1179" s="91"/>
      <c r="G1179" s="91"/>
      <c r="H1179" s="91"/>
      <c r="I1179" s="91"/>
      <c r="J1179" s="91"/>
      <c r="K1179" s="91"/>
      <c r="L1179" s="91"/>
      <c r="M1179" s="91"/>
    </row>
    <row r="1180" spans="1:13" ht="16" x14ac:dyDescent="0.2">
      <c r="A1180" s="95">
        <f>_xlfn.XLOOKUP(E1180,'M A C R O S'!R:R,'M A C R O S'!O:O,0)</f>
        <v>0</v>
      </c>
      <c r="B1180" s="161" t="str">
        <f t="shared" si="18"/>
        <v>UH.VM.00036-10138</v>
      </c>
      <c r="C1180" s="95">
        <f>SUM(A1180:A1180)</f>
        <v>0</v>
      </c>
      <c r="D1180" s="95">
        <v>10138</v>
      </c>
      <c r="E1180" s="95" t="s">
        <v>369</v>
      </c>
      <c r="F1180" s="91"/>
      <c r="G1180" s="91"/>
      <c r="H1180" s="91"/>
      <c r="I1180" s="91"/>
      <c r="J1180" s="91"/>
      <c r="K1180" s="91"/>
      <c r="L1180" s="91"/>
      <c r="M1180" s="91"/>
    </row>
    <row r="1181" spans="1:13" ht="16" x14ac:dyDescent="0.2">
      <c r="A1181" s="95">
        <f>_xlfn.XLOOKUP(E1181,'M A C R O S'!R:R,'M A C R O S'!O:O,0)</f>
        <v>0</v>
      </c>
      <c r="B1181" s="161" t="str">
        <f t="shared" si="18"/>
        <v>UH.VM.00037-10138</v>
      </c>
      <c r="C1181" s="95">
        <f>SUM(A1181:A1181)</f>
        <v>0</v>
      </c>
      <c r="D1181" s="95">
        <v>10138</v>
      </c>
      <c r="E1181" s="95" t="s">
        <v>371</v>
      </c>
      <c r="F1181" s="91"/>
      <c r="G1181" s="91"/>
      <c r="H1181" s="91"/>
      <c r="I1181" s="91"/>
      <c r="J1181" s="91"/>
      <c r="K1181" s="91"/>
      <c r="L1181" s="91"/>
      <c r="M1181" s="91"/>
    </row>
    <row r="1182" spans="1:13" ht="16" x14ac:dyDescent="0.2">
      <c r="A1182" s="95">
        <f>_xlfn.XLOOKUP(E1182,'M A C R O S'!R:R,'M A C R O S'!O:O,0)</f>
        <v>0</v>
      </c>
      <c r="B1182" s="161" t="str">
        <f t="shared" si="18"/>
        <v>UH.VM.00038-10138</v>
      </c>
      <c r="C1182" s="95">
        <f>SUM(A1182:A1182)</f>
        <v>0</v>
      </c>
      <c r="D1182" s="95">
        <v>10138</v>
      </c>
      <c r="E1182" s="95" t="s">
        <v>373</v>
      </c>
      <c r="F1182" s="91"/>
      <c r="G1182" s="91"/>
      <c r="H1182" s="91"/>
      <c r="I1182" s="91"/>
      <c r="J1182" s="91"/>
      <c r="K1182" s="91"/>
      <c r="L1182" s="91"/>
      <c r="M1182" s="91"/>
    </row>
    <row r="1183" spans="1:13" ht="16" x14ac:dyDescent="0.2">
      <c r="A1183" s="95">
        <f>_xlfn.XLOOKUP(E1183,'M A C R O S'!R:R,'M A C R O S'!O:O,0)</f>
        <v>0</v>
      </c>
      <c r="B1183" s="161" t="str">
        <f t="shared" si="18"/>
        <v>UH.VM.00039-10138</v>
      </c>
      <c r="C1183" s="95">
        <f>SUM(A1183:A1183)</f>
        <v>0</v>
      </c>
      <c r="D1183" s="95">
        <v>10138</v>
      </c>
      <c r="E1183" s="95" t="s">
        <v>375</v>
      </c>
      <c r="F1183" s="91"/>
      <c r="G1183" s="91"/>
      <c r="H1183" s="91"/>
      <c r="I1183" s="91"/>
      <c r="J1183" s="91"/>
      <c r="K1183" s="91"/>
      <c r="L1183" s="91"/>
      <c r="M1183" s="91"/>
    </row>
    <row r="1184" spans="1:13" ht="16" x14ac:dyDescent="0.2">
      <c r="A1184" s="95">
        <f>_xlfn.XLOOKUP(E1184,'M A C R O S'!R:R,'M A C R O S'!O:O,0)</f>
        <v>0</v>
      </c>
      <c r="B1184" s="161" t="str">
        <f t="shared" si="18"/>
        <v>UH.VM.00040-10138</v>
      </c>
      <c r="C1184" s="95">
        <f>SUM(A1184:A1184)</f>
        <v>0</v>
      </c>
      <c r="D1184" s="95">
        <v>10138</v>
      </c>
      <c r="E1184" s="95" t="s">
        <v>377</v>
      </c>
      <c r="F1184" s="91"/>
      <c r="G1184" s="91"/>
      <c r="H1184" s="91"/>
      <c r="I1184" s="91"/>
      <c r="J1184" s="91"/>
      <c r="K1184" s="91"/>
      <c r="L1184" s="91"/>
      <c r="M1184" s="91"/>
    </row>
    <row r="1185" spans="1:13" ht="16" x14ac:dyDescent="0.2">
      <c r="A1185" s="95">
        <f>_xlfn.XLOOKUP(E1185,'M A C R O S'!R:R,'M A C R O S'!O:O,0)</f>
        <v>0</v>
      </c>
      <c r="B1185" s="161" t="str">
        <f t="shared" si="18"/>
        <v>UH.VM.00041-10138</v>
      </c>
      <c r="C1185" s="95">
        <f>SUM(A1185:A1185)</f>
        <v>0</v>
      </c>
      <c r="D1185" s="95">
        <v>10138</v>
      </c>
      <c r="E1185" s="95" t="s">
        <v>379</v>
      </c>
      <c r="F1185" s="91"/>
      <c r="G1185" s="91"/>
      <c r="H1185" s="91"/>
      <c r="I1185" s="91"/>
      <c r="J1185" s="91"/>
      <c r="K1185" s="91"/>
      <c r="L1185" s="91"/>
      <c r="M1185" s="91"/>
    </row>
    <row r="1186" spans="1:13" ht="16" x14ac:dyDescent="0.2">
      <c r="A1186" s="95">
        <f>_xlfn.XLOOKUP(E1186,'M A C R O S'!R:R,'M A C R O S'!O:O,0)</f>
        <v>0</v>
      </c>
      <c r="B1186" s="161" t="str">
        <f t="shared" si="18"/>
        <v>UH.VM.00042-10138</v>
      </c>
      <c r="C1186" s="95">
        <f>SUM(A1186:A1186)</f>
        <v>0</v>
      </c>
      <c r="D1186" s="95">
        <v>10138</v>
      </c>
      <c r="E1186" s="95" t="s">
        <v>381</v>
      </c>
      <c r="F1186" s="91"/>
      <c r="G1186" s="91"/>
      <c r="H1186" s="91"/>
      <c r="I1186" s="91"/>
      <c r="J1186" s="91"/>
      <c r="K1186" s="91"/>
      <c r="L1186" s="91"/>
      <c r="M1186" s="91"/>
    </row>
    <row r="1187" spans="1:13" ht="16" x14ac:dyDescent="0.2">
      <c r="A1187" s="95">
        <f>_xlfn.XLOOKUP(E1187,'M A C R O S'!R:R,'M A C R O S'!O:O,0)</f>
        <v>0</v>
      </c>
      <c r="B1187" s="161" t="str">
        <f t="shared" si="18"/>
        <v>UH.VM.00043-10138</v>
      </c>
      <c r="C1187" s="95">
        <f>SUM(A1187:A1187)</f>
        <v>0</v>
      </c>
      <c r="D1187" s="95">
        <v>10138</v>
      </c>
      <c r="E1187" s="95" t="s">
        <v>383</v>
      </c>
      <c r="F1187" s="91"/>
      <c r="G1187" s="91"/>
      <c r="H1187" s="91"/>
      <c r="I1187" s="91"/>
      <c r="J1187" s="91"/>
      <c r="K1187" s="91"/>
      <c r="L1187" s="91"/>
      <c r="M1187" s="91"/>
    </row>
    <row r="1188" spans="1:13" ht="16" x14ac:dyDescent="0.2">
      <c r="A1188" s="95">
        <f>_xlfn.XLOOKUP(E1188,'M A C R O S'!R:R,'M A C R O S'!O:O,0)</f>
        <v>0</v>
      </c>
      <c r="B1188" s="161" t="str">
        <f t="shared" si="18"/>
        <v>UH.VM.00044-10138</v>
      </c>
      <c r="C1188" s="95">
        <f>SUM(A1188:A1188)</f>
        <v>0</v>
      </c>
      <c r="D1188" s="95">
        <v>10138</v>
      </c>
      <c r="E1188" s="95" t="s">
        <v>385</v>
      </c>
      <c r="F1188" s="91"/>
      <c r="G1188" s="91"/>
      <c r="H1188" s="91"/>
      <c r="I1188" s="91"/>
      <c r="J1188" s="91"/>
      <c r="K1188" s="91"/>
      <c r="L1188" s="91"/>
      <c r="M1188" s="91"/>
    </row>
    <row r="1189" spans="1:13" ht="16" x14ac:dyDescent="0.2">
      <c r="A1189" s="95">
        <f>_xlfn.XLOOKUP(E1189,'M A C R O S'!R:R,'M A C R O S'!O:O,0)</f>
        <v>0</v>
      </c>
      <c r="B1189" s="161" t="str">
        <f t="shared" si="18"/>
        <v>UH.VM.00045-10138</v>
      </c>
      <c r="C1189" s="95">
        <f>SUM(A1189:A1189)</f>
        <v>0</v>
      </c>
      <c r="D1189" s="95">
        <v>10138</v>
      </c>
      <c r="E1189" s="95" t="s">
        <v>387</v>
      </c>
      <c r="F1189" s="91"/>
      <c r="G1189" s="91"/>
      <c r="H1189" s="91"/>
      <c r="I1189" s="91"/>
      <c r="J1189" s="91"/>
      <c r="K1189" s="91"/>
      <c r="L1189" s="91"/>
      <c r="M1189" s="91"/>
    </row>
    <row r="1190" spans="1:13" ht="16" x14ac:dyDescent="0.2">
      <c r="A1190" s="161">
        <f>_xlfn.XLOOKUP(E1190,'H O L D S'!S:S,'H O L D S'!D:D,0)</f>
        <v>0</v>
      </c>
      <c r="B1190" s="161" t="str">
        <f t="shared" si="18"/>
        <v>UH.GR.00072-10084</v>
      </c>
      <c r="C1190" s="161">
        <f>SUM(A1190:A1190)</f>
        <v>0</v>
      </c>
      <c r="D1190" s="161">
        <v>10084</v>
      </c>
      <c r="E1190" s="161" t="s">
        <v>458</v>
      </c>
      <c r="F1190" s="91" t="e">
        <f>_xlfn.XLOOKUP(#REF!,'F U L L   S E T S  (-10%)'!T:T,'F U L L   S E T S  (-10%)'!E:E,0)</f>
        <v>#REF!</v>
      </c>
      <c r="G1190" s="91"/>
      <c r="H1190" s="91"/>
      <c r="I1190" s="90" t="s">
        <v>98</v>
      </c>
      <c r="J1190" s="91">
        <f>_xlfn.XLOOKUP(I1190,'F U L L   S E T S  (-10%)'!T:T,'F U L L   S E T S  (-10%)'!E:E,0)+_xlfn.XLOOKUP(I1190,'H O L D S'!S:S,'H O L D S'!D:D,0)</f>
        <v>0</v>
      </c>
      <c r="K1190" s="91"/>
      <c r="L1190" s="91"/>
      <c r="M1190" s="91"/>
    </row>
    <row r="1191" spans="1:13" ht="16" x14ac:dyDescent="0.2">
      <c r="A1191" s="95">
        <f>_xlfn.XLOOKUP(E1191,'H O L D S'!S:S,'H O L D S'!D:D,0)</f>
        <v>0</v>
      </c>
      <c r="B1191" s="161" t="str">
        <f t="shared" si="18"/>
        <v>UH.GR.00073-10084</v>
      </c>
      <c r="C1191" s="95">
        <f>SUM(A1191:A1191)</f>
        <v>0</v>
      </c>
      <c r="D1191" s="95">
        <v>10084</v>
      </c>
      <c r="E1191" s="95" t="s">
        <v>460</v>
      </c>
      <c r="F1191" s="91" t="e">
        <f>_xlfn.XLOOKUP(#REF!,'F U L L   S E T S  (-10%)'!T:T,'F U L L   S E T S  (-10%)'!E:E,0)</f>
        <v>#REF!</v>
      </c>
      <c r="G1191" s="91"/>
      <c r="H1191" s="91"/>
      <c r="I1191" s="90" t="s">
        <v>98</v>
      </c>
      <c r="J1191" s="91">
        <f>_xlfn.XLOOKUP(I1191,'F U L L   S E T S  (-10%)'!T:T,'F U L L   S E T S  (-10%)'!E:E,0)+_xlfn.XLOOKUP(I1191,'H O L D S'!S:S,'H O L D S'!D:D,0)</f>
        <v>0</v>
      </c>
      <c r="K1191" s="91"/>
      <c r="L1191" s="91"/>
      <c r="M1191" s="91"/>
    </row>
    <row r="1192" spans="1:13" ht="16" x14ac:dyDescent="0.2">
      <c r="A1192" s="95">
        <f>_xlfn.XLOOKUP(E1192,'H O L D S'!S:S,'H O L D S'!D:D,0)</f>
        <v>0</v>
      </c>
      <c r="B1192" s="161" t="str">
        <f t="shared" si="18"/>
        <v>UH.GR.00074-10084</v>
      </c>
      <c r="C1192" s="95">
        <f>SUM(A1192:A1192)</f>
        <v>0</v>
      </c>
      <c r="D1192" s="95">
        <v>10084</v>
      </c>
      <c r="E1192" s="95" t="s">
        <v>462</v>
      </c>
      <c r="F1192" s="91" t="e">
        <f>_xlfn.XLOOKUP(#REF!,'F U L L   S E T S  (-10%)'!T:T,'F U L L   S E T S  (-10%)'!E:E,0)</f>
        <v>#REF!</v>
      </c>
      <c r="G1192" s="91"/>
      <c r="H1192" s="91"/>
      <c r="I1192" s="90" t="s">
        <v>98</v>
      </c>
      <c r="J1192" s="91">
        <f>_xlfn.XLOOKUP(I1192,'F U L L   S E T S  (-10%)'!T:T,'F U L L   S E T S  (-10%)'!E:E,0)+_xlfn.XLOOKUP(I1192,'H O L D S'!S:S,'H O L D S'!D:D,0)</f>
        <v>0</v>
      </c>
      <c r="K1192" s="91"/>
      <c r="L1192" s="91"/>
      <c r="M1192" s="91"/>
    </row>
    <row r="1193" spans="1:13" ht="16" x14ac:dyDescent="0.2">
      <c r="A1193" s="95">
        <f>_xlfn.XLOOKUP(E1193,'H O L D S'!S:S,'H O L D S'!D:D,0)</f>
        <v>0</v>
      </c>
      <c r="B1193" s="161" t="str">
        <f t="shared" si="18"/>
        <v>UH.GR.00075-10084</v>
      </c>
      <c r="C1193" s="95">
        <f>SUM(A1193:A1193)</f>
        <v>0</v>
      </c>
      <c r="D1193" s="95">
        <v>10084</v>
      </c>
      <c r="E1193" s="95" t="s">
        <v>464</v>
      </c>
      <c r="F1193" s="91" t="e">
        <f>_xlfn.XLOOKUP(#REF!,'F U L L   S E T S  (-10%)'!T:T,'F U L L   S E T S  (-10%)'!E:E,0)</f>
        <v>#REF!</v>
      </c>
      <c r="G1193" s="91"/>
      <c r="H1193" s="91"/>
      <c r="I1193" s="90" t="s">
        <v>98</v>
      </c>
      <c r="J1193" s="91">
        <f>_xlfn.XLOOKUP(I1193,'F U L L   S E T S  (-10%)'!T:T,'F U L L   S E T S  (-10%)'!E:E,0)+_xlfn.XLOOKUP(I1193,'H O L D S'!S:S,'H O L D S'!D:D,0)</f>
        <v>0</v>
      </c>
      <c r="K1193" s="91"/>
      <c r="L1193" s="91"/>
      <c r="M1193" s="91"/>
    </row>
    <row r="1194" spans="1:13" ht="16" x14ac:dyDescent="0.2">
      <c r="A1194" s="95">
        <f>_xlfn.XLOOKUP(E1194,'H O L D S'!S:S,'H O L D S'!D:D,0)</f>
        <v>0</v>
      </c>
      <c r="B1194" s="161" t="str">
        <f t="shared" si="18"/>
        <v>UH.GR.00076-10084</v>
      </c>
      <c r="C1194" s="95">
        <f>SUM(A1194:A1194)</f>
        <v>0</v>
      </c>
      <c r="D1194" s="95">
        <v>10084</v>
      </c>
      <c r="E1194" s="95" t="s">
        <v>466</v>
      </c>
      <c r="F1194" s="91" t="e">
        <f>_xlfn.XLOOKUP(#REF!,'F U L L   S E T S  (-10%)'!T:T,'F U L L   S E T S  (-10%)'!E:E,0)</f>
        <v>#REF!</v>
      </c>
      <c r="G1194" s="91"/>
      <c r="H1194" s="91"/>
      <c r="I1194" s="90" t="s">
        <v>98</v>
      </c>
      <c r="J1194" s="91">
        <f>_xlfn.XLOOKUP(I1194,'F U L L   S E T S  (-10%)'!T:T,'F U L L   S E T S  (-10%)'!E:E,0)+_xlfn.XLOOKUP(I1194,'H O L D S'!S:S,'H O L D S'!D:D,0)</f>
        <v>0</v>
      </c>
      <c r="K1194" s="91"/>
      <c r="L1194" s="91"/>
      <c r="M1194" s="91"/>
    </row>
    <row r="1195" spans="1:13" ht="16" x14ac:dyDescent="0.2">
      <c r="A1195" s="95">
        <f>_xlfn.XLOOKUP(E1195,'H O L D S'!S:S,'H O L D S'!D:D,0)</f>
        <v>0</v>
      </c>
      <c r="B1195" s="161" t="str">
        <f t="shared" si="18"/>
        <v>UH.GR.00077-10084</v>
      </c>
      <c r="C1195" s="95">
        <f>SUM(A1195:A1195)</f>
        <v>0</v>
      </c>
      <c r="D1195" s="95">
        <v>10084</v>
      </c>
      <c r="E1195" s="95" t="s">
        <v>468</v>
      </c>
      <c r="F1195" s="91" t="e">
        <f>_xlfn.XLOOKUP(#REF!,'F U L L   S E T S  (-10%)'!T:T,'F U L L   S E T S  (-10%)'!E:E,0)</f>
        <v>#REF!</v>
      </c>
      <c r="G1195" s="91"/>
      <c r="H1195" s="91"/>
      <c r="I1195" s="90" t="s">
        <v>98</v>
      </c>
      <c r="J1195" s="91">
        <f>_xlfn.XLOOKUP(I1195,'F U L L   S E T S  (-10%)'!T:T,'F U L L   S E T S  (-10%)'!E:E,0)+_xlfn.XLOOKUP(I1195,'H O L D S'!S:S,'H O L D S'!D:D,0)</f>
        <v>0</v>
      </c>
      <c r="K1195" s="91"/>
      <c r="L1195" s="91"/>
      <c r="M1195" s="91"/>
    </row>
    <row r="1196" spans="1:13" ht="16" x14ac:dyDescent="0.2">
      <c r="A1196" s="95">
        <f>_xlfn.XLOOKUP(E1196,'H O L D S'!S:S,'H O L D S'!D:D,0)</f>
        <v>0</v>
      </c>
      <c r="B1196" s="161" t="str">
        <f t="shared" si="18"/>
        <v>UH.GR.00078-10084</v>
      </c>
      <c r="C1196" s="95">
        <f>SUM(A1196:A1196)</f>
        <v>0</v>
      </c>
      <c r="D1196" s="95">
        <v>10084</v>
      </c>
      <c r="E1196" s="95" t="s">
        <v>470</v>
      </c>
      <c r="F1196" s="91" t="e">
        <f>_xlfn.XLOOKUP(#REF!,'F U L L   S E T S  (-10%)'!T:T,'F U L L   S E T S  (-10%)'!E:E,0)</f>
        <v>#REF!</v>
      </c>
      <c r="G1196" s="91"/>
      <c r="H1196" s="91"/>
      <c r="I1196" s="90" t="s">
        <v>98</v>
      </c>
      <c r="J1196" s="91">
        <f>_xlfn.XLOOKUP(I1196,'F U L L   S E T S  (-10%)'!T:T,'F U L L   S E T S  (-10%)'!E:E,0)+_xlfn.XLOOKUP(I1196,'H O L D S'!S:S,'H O L D S'!D:D,0)</f>
        <v>0</v>
      </c>
      <c r="K1196" s="91"/>
      <c r="L1196" s="91"/>
      <c r="M1196" s="91"/>
    </row>
    <row r="1197" spans="1:13" ht="16" x14ac:dyDescent="0.2">
      <c r="A1197" s="95">
        <f>_xlfn.XLOOKUP(E1197,'H O L D S'!S:S,'H O L D S'!D:D,0)</f>
        <v>0</v>
      </c>
      <c r="B1197" s="161" t="str">
        <f t="shared" si="18"/>
        <v>UH.GR.00079-10084</v>
      </c>
      <c r="C1197" s="95">
        <f>SUM(A1197:A1197)</f>
        <v>0</v>
      </c>
      <c r="D1197" s="95">
        <v>10084</v>
      </c>
      <c r="E1197" s="95" t="s">
        <v>472</v>
      </c>
      <c r="F1197" s="91" t="e">
        <f>_xlfn.XLOOKUP(#REF!,'F U L L   S E T S  (-10%)'!T:T,'F U L L   S E T S  (-10%)'!E:E,0)</f>
        <v>#REF!</v>
      </c>
      <c r="G1197" s="91"/>
      <c r="H1197" s="91"/>
      <c r="I1197" s="90" t="s">
        <v>98</v>
      </c>
      <c r="J1197" s="91">
        <f>_xlfn.XLOOKUP(I1197,'F U L L   S E T S  (-10%)'!T:T,'F U L L   S E T S  (-10%)'!E:E,0)+_xlfn.XLOOKUP(I1197,'H O L D S'!S:S,'H O L D S'!D:D,0)</f>
        <v>0</v>
      </c>
      <c r="K1197" s="91"/>
      <c r="L1197" s="91"/>
      <c r="M1197" s="91"/>
    </row>
    <row r="1198" spans="1:13" ht="16" x14ac:dyDescent="0.2">
      <c r="A1198" s="95">
        <f>_xlfn.XLOOKUP(E1198,'H O L D S'!S:S,'H O L D S'!D:D,0)</f>
        <v>0</v>
      </c>
      <c r="B1198" s="161" t="str">
        <f t="shared" si="18"/>
        <v>UH.GR.00080-10084</v>
      </c>
      <c r="C1198" s="95">
        <f>SUM(A1198:A1198)</f>
        <v>0</v>
      </c>
      <c r="D1198" s="95">
        <v>10084</v>
      </c>
      <c r="E1198" s="95" t="s">
        <v>474</v>
      </c>
      <c r="F1198" s="91" t="e">
        <f>_xlfn.XLOOKUP(#REF!,'F U L L   S E T S  (-10%)'!T:T,'F U L L   S E T S  (-10%)'!E:E,0)</f>
        <v>#REF!</v>
      </c>
      <c r="G1198" s="91"/>
      <c r="H1198" s="91"/>
      <c r="I1198" s="90" t="s">
        <v>98</v>
      </c>
      <c r="J1198" s="91">
        <f>_xlfn.XLOOKUP(I1198,'F U L L   S E T S  (-10%)'!T:T,'F U L L   S E T S  (-10%)'!E:E,0)+_xlfn.XLOOKUP(I1198,'H O L D S'!S:S,'H O L D S'!D:D,0)</f>
        <v>0</v>
      </c>
      <c r="K1198" s="91"/>
      <c r="L1198" s="91"/>
      <c r="M1198" s="91"/>
    </row>
    <row r="1199" spans="1:13" ht="16" x14ac:dyDescent="0.2">
      <c r="A1199" s="95">
        <f>_xlfn.XLOOKUP(E1199,'H O L D S'!S:S,'H O L D S'!D:D,0)</f>
        <v>0</v>
      </c>
      <c r="B1199" s="161" t="str">
        <f t="shared" si="18"/>
        <v>UH.GR.00081-10084</v>
      </c>
      <c r="C1199" s="95">
        <f>SUM(A1199:A1199)</f>
        <v>0</v>
      </c>
      <c r="D1199" s="95">
        <v>10084</v>
      </c>
      <c r="E1199" s="95" t="s">
        <v>476</v>
      </c>
      <c r="F1199" s="91" t="e">
        <f>_xlfn.XLOOKUP(#REF!,'F U L L   S E T S  (-10%)'!T:T,'F U L L   S E T S  (-10%)'!E:E,0)</f>
        <v>#REF!</v>
      </c>
      <c r="G1199" s="91"/>
      <c r="H1199" s="91"/>
      <c r="I1199" s="90" t="s">
        <v>98</v>
      </c>
      <c r="J1199" s="91">
        <f>_xlfn.XLOOKUP(I1199,'F U L L   S E T S  (-10%)'!T:T,'F U L L   S E T S  (-10%)'!E:E,0)+_xlfn.XLOOKUP(I1199,'H O L D S'!S:S,'H O L D S'!D:D,0)</f>
        <v>0</v>
      </c>
      <c r="K1199" s="91"/>
      <c r="L1199" s="91"/>
      <c r="M1199" s="91"/>
    </row>
    <row r="1200" spans="1:13" ht="16" x14ac:dyDescent="0.2">
      <c r="A1200" s="95">
        <f>_xlfn.XLOOKUP(E1200,'H O L D S'!S:S,'H O L D S'!D:D,0)</f>
        <v>0</v>
      </c>
      <c r="B1200" s="161" t="str">
        <f t="shared" si="18"/>
        <v>UH.GR.00082-10084</v>
      </c>
      <c r="C1200" s="95">
        <f>SUM(A1200:A1200)</f>
        <v>0</v>
      </c>
      <c r="D1200" s="95">
        <v>10084</v>
      </c>
      <c r="E1200" s="95" t="s">
        <v>478</v>
      </c>
      <c r="F1200" s="91" t="e">
        <f>_xlfn.XLOOKUP(#REF!,'F U L L   S E T S  (-10%)'!T:T,'F U L L   S E T S  (-10%)'!E:E,0)</f>
        <v>#REF!</v>
      </c>
      <c r="G1200" s="91"/>
      <c r="H1200" s="91"/>
      <c r="I1200" s="90" t="s">
        <v>98</v>
      </c>
      <c r="J1200" s="91">
        <f>_xlfn.XLOOKUP(I1200,'F U L L   S E T S  (-10%)'!T:T,'F U L L   S E T S  (-10%)'!E:E,0)+_xlfn.XLOOKUP(I1200,'H O L D S'!S:S,'H O L D S'!D:D,0)</f>
        <v>0</v>
      </c>
      <c r="K1200" s="91"/>
      <c r="L1200" s="91"/>
      <c r="M1200" s="91"/>
    </row>
    <row r="1201" spans="1:13" ht="16" x14ac:dyDescent="0.2">
      <c r="A1201" s="161">
        <f>_xlfn.XLOOKUP(E1201,'H O L D S'!S:S,'H O L D S'!E:E,0)</f>
        <v>0</v>
      </c>
      <c r="B1201" s="161" t="str">
        <f t="shared" si="18"/>
        <v>UH.GR.00072-10085</v>
      </c>
      <c r="C1201" s="161">
        <f>SUM(A1201:A1201)</f>
        <v>0</v>
      </c>
      <c r="D1201" s="161">
        <v>10085</v>
      </c>
      <c r="E1201" s="161" t="s">
        <v>458</v>
      </c>
      <c r="F1201" s="91" t="e">
        <f>_xlfn.XLOOKUP(#REF!,'F U L L   S E T S  (-10%)'!T:T,'F U L L   S E T S  (-10%)'!F:F,0)</f>
        <v>#REF!</v>
      </c>
      <c r="G1201" s="91"/>
      <c r="H1201" s="91"/>
      <c r="I1201" s="90" t="s">
        <v>98</v>
      </c>
      <c r="J1201" s="91">
        <f>_xlfn.XLOOKUP(I1201,'F U L L   S E T S  (-10%)'!T:T,'F U L L   S E T S  (-10%)'!F:F,0)+_xlfn.XLOOKUP(I1201,'H O L D S'!S:S,'H O L D S'!E:E,0)</f>
        <v>0</v>
      </c>
      <c r="K1201" s="91"/>
      <c r="L1201" s="91"/>
      <c r="M1201" s="91"/>
    </row>
    <row r="1202" spans="1:13" ht="16" x14ac:dyDescent="0.2">
      <c r="A1202" s="95">
        <f>_xlfn.XLOOKUP(E1202,'H O L D S'!S:S,'H O L D S'!E:E,0)</f>
        <v>0</v>
      </c>
      <c r="B1202" s="161" t="str">
        <f t="shared" si="18"/>
        <v>UH.GR.00073-10085</v>
      </c>
      <c r="C1202" s="95">
        <f>SUM(A1202:A1202)</f>
        <v>0</v>
      </c>
      <c r="D1202" s="95">
        <v>10085</v>
      </c>
      <c r="E1202" s="95" t="s">
        <v>460</v>
      </c>
      <c r="F1202" s="91" t="e">
        <f>_xlfn.XLOOKUP(#REF!,'F U L L   S E T S  (-10%)'!T:T,'F U L L   S E T S  (-10%)'!F:F,0)</f>
        <v>#REF!</v>
      </c>
      <c r="G1202" s="91"/>
      <c r="H1202" s="91"/>
      <c r="I1202" s="90" t="s">
        <v>98</v>
      </c>
      <c r="J1202" s="91">
        <f>_xlfn.XLOOKUP(I1202,'F U L L   S E T S  (-10%)'!T:T,'F U L L   S E T S  (-10%)'!F:F,0)+_xlfn.XLOOKUP(I1202,'H O L D S'!S:S,'H O L D S'!E:E,0)</f>
        <v>0</v>
      </c>
      <c r="K1202" s="91"/>
      <c r="L1202" s="91"/>
      <c r="M1202" s="91"/>
    </row>
    <row r="1203" spans="1:13" ht="16" x14ac:dyDescent="0.2">
      <c r="A1203" s="95">
        <f>_xlfn.XLOOKUP(E1203,'H O L D S'!S:S,'H O L D S'!E:E,0)</f>
        <v>0</v>
      </c>
      <c r="B1203" s="161" t="str">
        <f t="shared" si="18"/>
        <v>UH.GR.00074-10085</v>
      </c>
      <c r="C1203" s="95">
        <f>SUM(A1203:A1203)</f>
        <v>0</v>
      </c>
      <c r="D1203" s="95">
        <v>10085</v>
      </c>
      <c r="E1203" s="95" t="s">
        <v>462</v>
      </c>
      <c r="F1203" s="91" t="e">
        <f>_xlfn.XLOOKUP(#REF!,'F U L L   S E T S  (-10%)'!T:T,'F U L L   S E T S  (-10%)'!F:F,0)</f>
        <v>#REF!</v>
      </c>
      <c r="G1203" s="91"/>
      <c r="H1203" s="91"/>
      <c r="I1203" s="90" t="s">
        <v>98</v>
      </c>
      <c r="J1203" s="91">
        <f>_xlfn.XLOOKUP(I1203,'F U L L   S E T S  (-10%)'!T:T,'F U L L   S E T S  (-10%)'!F:F,0)+_xlfn.XLOOKUP(I1203,'H O L D S'!S:S,'H O L D S'!E:E,0)</f>
        <v>0</v>
      </c>
      <c r="K1203" s="91"/>
      <c r="L1203" s="91"/>
      <c r="M1203" s="91"/>
    </row>
    <row r="1204" spans="1:13" ht="16" x14ac:dyDescent="0.2">
      <c r="A1204" s="95">
        <f>_xlfn.XLOOKUP(E1204,'H O L D S'!S:S,'H O L D S'!E:E,0)</f>
        <v>0</v>
      </c>
      <c r="B1204" s="161" t="str">
        <f t="shared" si="18"/>
        <v>UH.GR.00075-10085</v>
      </c>
      <c r="C1204" s="95">
        <f>SUM(A1204:A1204)</f>
        <v>0</v>
      </c>
      <c r="D1204" s="95">
        <v>10085</v>
      </c>
      <c r="E1204" s="95" t="s">
        <v>464</v>
      </c>
      <c r="F1204" s="91" t="e">
        <f>_xlfn.XLOOKUP(#REF!,'F U L L   S E T S  (-10%)'!T:T,'F U L L   S E T S  (-10%)'!F:F,0)</f>
        <v>#REF!</v>
      </c>
      <c r="G1204" s="91"/>
      <c r="H1204" s="91"/>
      <c r="I1204" s="90" t="s">
        <v>98</v>
      </c>
      <c r="J1204" s="91">
        <f>_xlfn.XLOOKUP(I1204,'F U L L   S E T S  (-10%)'!T:T,'F U L L   S E T S  (-10%)'!F:F,0)+_xlfn.XLOOKUP(I1204,'H O L D S'!S:S,'H O L D S'!E:E,0)</f>
        <v>0</v>
      </c>
      <c r="K1204" s="91"/>
      <c r="L1204" s="91"/>
      <c r="M1204" s="91"/>
    </row>
    <row r="1205" spans="1:13" ht="16" x14ac:dyDescent="0.2">
      <c r="A1205" s="95">
        <f>_xlfn.XLOOKUP(E1205,'H O L D S'!S:S,'H O L D S'!E:E,0)</f>
        <v>0</v>
      </c>
      <c r="B1205" s="161" t="str">
        <f t="shared" si="18"/>
        <v>UH.GR.00076-10085</v>
      </c>
      <c r="C1205" s="95">
        <f>SUM(A1205:A1205)</f>
        <v>0</v>
      </c>
      <c r="D1205" s="95">
        <v>10085</v>
      </c>
      <c r="E1205" s="95" t="s">
        <v>466</v>
      </c>
      <c r="F1205" s="91" t="e">
        <f>_xlfn.XLOOKUP(#REF!,'F U L L   S E T S  (-10%)'!T:T,'F U L L   S E T S  (-10%)'!F:F,0)</f>
        <v>#REF!</v>
      </c>
      <c r="G1205" s="91"/>
      <c r="H1205" s="91"/>
      <c r="I1205" s="90" t="s">
        <v>98</v>
      </c>
      <c r="J1205" s="91">
        <f>_xlfn.XLOOKUP(I1205,'F U L L   S E T S  (-10%)'!T:T,'F U L L   S E T S  (-10%)'!F:F,0)+_xlfn.XLOOKUP(I1205,'H O L D S'!S:S,'H O L D S'!E:E,0)</f>
        <v>0</v>
      </c>
      <c r="K1205" s="91"/>
      <c r="L1205" s="91"/>
      <c r="M1205" s="91"/>
    </row>
    <row r="1206" spans="1:13" ht="16" x14ac:dyDescent="0.2">
      <c r="A1206" s="95">
        <f>_xlfn.XLOOKUP(E1206,'H O L D S'!S:S,'H O L D S'!E:E,0)</f>
        <v>0</v>
      </c>
      <c r="B1206" s="161" t="str">
        <f t="shared" si="18"/>
        <v>UH.GR.00077-10085</v>
      </c>
      <c r="C1206" s="95">
        <f>SUM(A1206:A1206)</f>
        <v>0</v>
      </c>
      <c r="D1206" s="95">
        <v>10085</v>
      </c>
      <c r="E1206" s="95" t="s">
        <v>468</v>
      </c>
      <c r="F1206" s="91" t="e">
        <f>_xlfn.XLOOKUP(#REF!,'F U L L   S E T S  (-10%)'!T:T,'F U L L   S E T S  (-10%)'!F:F,0)</f>
        <v>#REF!</v>
      </c>
      <c r="G1206" s="91"/>
      <c r="H1206" s="91"/>
      <c r="I1206" s="90" t="s">
        <v>98</v>
      </c>
      <c r="J1206" s="91">
        <f>_xlfn.XLOOKUP(I1206,'F U L L   S E T S  (-10%)'!T:T,'F U L L   S E T S  (-10%)'!F:F,0)+_xlfn.XLOOKUP(I1206,'H O L D S'!S:S,'H O L D S'!E:E,0)</f>
        <v>0</v>
      </c>
      <c r="K1206" s="91"/>
      <c r="L1206" s="91"/>
      <c r="M1206" s="91"/>
    </row>
    <row r="1207" spans="1:13" ht="16" x14ac:dyDescent="0.2">
      <c r="A1207" s="95">
        <f>_xlfn.XLOOKUP(E1207,'H O L D S'!S:S,'H O L D S'!E:E,0)</f>
        <v>0</v>
      </c>
      <c r="B1207" s="161" t="str">
        <f t="shared" si="18"/>
        <v>UH.GR.00078-10085</v>
      </c>
      <c r="C1207" s="95">
        <f>SUM(A1207:A1207)</f>
        <v>0</v>
      </c>
      <c r="D1207" s="95">
        <v>10085</v>
      </c>
      <c r="E1207" s="95" t="s">
        <v>470</v>
      </c>
      <c r="F1207" s="91" t="e">
        <f>_xlfn.XLOOKUP(#REF!,'F U L L   S E T S  (-10%)'!T:T,'F U L L   S E T S  (-10%)'!F:F,0)</f>
        <v>#REF!</v>
      </c>
      <c r="G1207" s="91"/>
      <c r="H1207" s="91"/>
      <c r="I1207" s="90" t="s">
        <v>98</v>
      </c>
      <c r="J1207" s="91">
        <f>_xlfn.XLOOKUP(I1207,'F U L L   S E T S  (-10%)'!T:T,'F U L L   S E T S  (-10%)'!F:F,0)+_xlfn.XLOOKUP(I1207,'H O L D S'!S:S,'H O L D S'!E:E,0)</f>
        <v>0</v>
      </c>
      <c r="K1207" s="91"/>
      <c r="L1207" s="91"/>
      <c r="M1207" s="91"/>
    </row>
    <row r="1208" spans="1:13" ht="16" x14ac:dyDescent="0.2">
      <c r="A1208" s="95">
        <f>_xlfn.XLOOKUP(E1208,'H O L D S'!S:S,'H O L D S'!E:E,0)</f>
        <v>0</v>
      </c>
      <c r="B1208" s="161" t="str">
        <f t="shared" si="18"/>
        <v>UH.GR.00079-10085</v>
      </c>
      <c r="C1208" s="95">
        <f>SUM(A1208:A1208)</f>
        <v>0</v>
      </c>
      <c r="D1208" s="95">
        <v>10085</v>
      </c>
      <c r="E1208" s="95" t="s">
        <v>472</v>
      </c>
      <c r="F1208" s="91" t="e">
        <f>_xlfn.XLOOKUP(#REF!,'F U L L   S E T S  (-10%)'!T:T,'F U L L   S E T S  (-10%)'!F:F,0)</f>
        <v>#REF!</v>
      </c>
      <c r="G1208" s="91"/>
      <c r="H1208" s="91"/>
      <c r="I1208" s="90" t="s">
        <v>98</v>
      </c>
      <c r="J1208" s="91">
        <f>_xlfn.XLOOKUP(I1208,'F U L L   S E T S  (-10%)'!T:T,'F U L L   S E T S  (-10%)'!F:F,0)+_xlfn.XLOOKUP(I1208,'H O L D S'!S:S,'H O L D S'!E:E,0)</f>
        <v>0</v>
      </c>
      <c r="K1208" s="91"/>
      <c r="L1208" s="91"/>
      <c r="M1208" s="91"/>
    </row>
    <row r="1209" spans="1:13" ht="16" x14ac:dyDescent="0.2">
      <c r="A1209" s="95">
        <f>_xlfn.XLOOKUP(E1209,'H O L D S'!S:S,'H O L D S'!E:E,0)</f>
        <v>0</v>
      </c>
      <c r="B1209" s="161" t="str">
        <f t="shared" si="18"/>
        <v>UH.GR.00080-10085</v>
      </c>
      <c r="C1209" s="95">
        <f>SUM(A1209:A1209)</f>
        <v>0</v>
      </c>
      <c r="D1209" s="95">
        <v>10085</v>
      </c>
      <c r="E1209" s="95" t="s">
        <v>474</v>
      </c>
      <c r="F1209" s="91" t="e">
        <f>_xlfn.XLOOKUP(#REF!,'F U L L   S E T S  (-10%)'!T:T,'F U L L   S E T S  (-10%)'!F:F,0)</f>
        <v>#REF!</v>
      </c>
      <c r="G1209" s="91"/>
      <c r="H1209" s="91"/>
      <c r="I1209" s="90" t="s">
        <v>98</v>
      </c>
      <c r="J1209" s="91">
        <f>_xlfn.XLOOKUP(I1209,'F U L L   S E T S  (-10%)'!T:T,'F U L L   S E T S  (-10%)'!F:F,0)+_xlfn.XLOOKUP(I1209,'H O L D S'!S:S,'H O L D S'!E:E,0)</f>
        <v>0</v>
      </c>
      <c r="K1209" s="91"/>
      <c r="L1209" s="91"/>
      <c r="M1209" s="91"/>
    </row>
    <row r="1210" spans="1:13" ht="16" x14ac:dyDescent="0.2">
      <c r="A1210" s="95">
        <f>_xlfn.XLOOKUP(E1210,'H O L D S'!S:S,'H O L D S'!E:E,0)</f>
        <v>0</v>
      </c>
      <c r="B1210" s="161" t="str">
        <f t="shared" si="18"/>
        <v>UH.GR.00081-10085</v>
      </c>
      <c r="C1210" s="95">
        <f>SUM(A1210:A1210)</f>
        <v>0</v>
      </c>
      <c r="D1210" s="95">
        <v>10085</v>
      </c>
      <c r="E1210" s="95" t="s">
        <v>476</v>
      </c>
      <c r="F1210" s="91" t="e">
        <f>_xlfn.XLOOKUP(#REF!,'F U L L   S E T S  (-10%)'!T:T,'F U L L   S E T S  (-10%)'!F:F,0)</f>
        <v>#REF!</v>
      </c>
      <c r="G1210" s="91"/>
      <c r="H1210" s="91"/>
      <c r="I1210" s="90" t="s">
        <v>98</v>
      </c>
      <c r="J1210" s="91">
        <f>_xlfn.XLOOKUP(I1210,'F U L L   S E T S  (-10%)'!T:T,'F U L L   S E T S  (-10%)'!F:F,0)+_xlfn.XLOOKUP(I1210,'H O L D S'!S:S,'H O L D S'!E:E,0)</f>
        <v>0</v>
      </c>
      <c r="K1210" s="91"/>
      <c r="L1210" s="91"/>
      <c r="M1210" s="91"/>
    </row>
    <row r="1211" spans="1:13" ht="16" x14ac:dyDescent="0.2">
      <c r="A1211" s="95">
        <f>_xlfn.XLOOKUP(E1211,'H O L D S'!S:S,'H O L D S'!E:E,0)</f>
        <v>0</v>
      </c>
      <c r="B1211" s="161" t="str">
        <f t="shared" si="18"/>
        <v>UH.GR.00082-10085</v>
      </c>
      <c r="C1211" s="95">
        <f>SUM(A1211:A1211)</f>
        <v>0</v>
      </c>
      <c r="D1211" s="95">
        <v>10085</v>
      </c>
      <c r="E1211" s="95" t="s">
        <v>478</v>
      </c>
      <c r="F1211" s="91" t="e">
        <f>_xlfn.XLOOKUP(#REF!,'F U L L   S E T S  (-10%)'!T:T,'F U L L   S E T S  (-10%)'!F:F,0)</f>
        <v>#REF!</v>
      </c>
      <c r="G1211" s="91"/>
      <c r="H1211" s="91"/>
      <c r="I1211" s="90" t="s">
        <v>98</v>
      </c>
      <c r="J1211" s="91">
        <f>_xlfn.XLOOKUP(I1211,'F U L L   S E T S  (-10%)'!T:T,'F U L L   S E T S  (-10%)'!F:F,0)+_xlfn.XLOOKUP(I1211,'H O L D S'!S:S,'H O L D S'!E:E,0)</f>
        <v>0</v>
      </c>
      <c r="K1211" s="91"/>
      <c r="L1211" s="91"/>
      <c r="M1211" s="91"/>
    </row>
    <row r="1212" spans="1:13" ht="16" x14ac:dyDescent="0.2">
      <c r="A1212" s="161">
        <f>_xlfn.XLOOKUP(E1212,'H O L D S'!S:S,'H O L D S'!F:F,0)</f>
        <v>0</v>
      </c>
      <c r="B1212" s="161" t="str">
        <f t="shared" si="18"/>
        <v>UH.GR.00072-10086</v>
      </c>
      <c r="C1212" s="161">
        <f>SUM(A1212:A1212)</f>
        <v>0</v>
      </c>
      <c r="D1212" s="161">
        <v>10086</v>
      </c>
      <c r="E1212" s="161" t="s">
        <v>458</v>
      </c>
      <c r="F1212" s="91" t="e">
        <f>_xlfn.XLOOKUP(#REF!,'F U L L   S E T S  (-10%)'!T:T,'F U L L   S E T S  (-10%)'!G:G,0)</f>
        <v>#REF!</v>
      </c>
      <c r="G1212" s="91"/>
      <c r="H1212" s="91"/>
      <c r="I1212" s="90" t="s">
        <v>98</v>
      </c>
      <c r="J1212" s="91">
        <f>_xlfn.XLOOKUP(I1212,'F U L L   S E T S  (-10%)'!T:T,'F U L L   S E T S  (-10%)'!G:G,0)+_xlfn.XLOOKUP(I1212,'H O L D S'!S:S,'H O L D S'!F:F,0)</f>
        <v>0</v>
      </c>
      <c r="K1212" s="91"/>
      <c r="L1212" s="91"/>
      <c r="M1212" s="91"/>
    </row>
    <row r="1213" spans="1:13" ht="16" x14ac:dyDescent="0.2">
      <c r="A1213" s="95">
        <f>_xlfn.XLOOKUP(E1213,'H O L D S'!S:S,'H O L D S'!F:F,0)</f>
        <v>0</v>
      </c>
      <c r="B1213" s="161" t="str">
        <f t="shared" si="18"/>
        <v>UH.GR.00073-10086</v>
      </c>
      <c r="C1213" s="95">
        <f>SUM(A1213:A1213)</f>
        <v>0</v>
      </c>
      <c r="D1213" s="95">
        <v>10086</v>
      </c>
      <c r="E1213" s="95" t="s">
        <v>460</v>
      </c>
      <c r="F1213" s="91" t="e">
        <f>_xlfn.XLOOKUP(#REF!,'F U L L   S E T S  (-10%)'!T:T,'F U L L   S E T S  (-10%)'!G:G,0)</f>
        <v>#REF!</v>
      </c>
      <c r="G1213" s="91"/>
      <c r="H1213" s="91"/>
      <c r="I1213" s="90" t="s">
        <v>98</v>
      </c>
      <c r="J1213" s="91">
        <f>_xlfn.XLOOKUP(I1213,'F U L L   S E T S  (-10%)'!T:T,'F U L L   S E T S  (-10%)'!G:G,0)+_xlfn.XLOOKUP(I1213,'H O L D S'!S:S,'H O L D S'!F:F,0)</f>
        <v>0</v>
      </c>
      <c r="K1213" s="91"/>
      <c r="L1213" s="91"/>
      <c r="M1213" s="91"/>
    </row>
    <row r="1214" spans="1:13" ht="16" x14ac:dyDescent="0.2">
      <c r="A1214" s="95">
        <f>_xlfn.XLOOKUP(E1214,'H O L D S'!S:S,'H O L D S'!F:F,0)</f>
        <v>0</v>
      </c>
      <c r="B1214" s="161" t="str">
        <f t="shared" si="18"/>
        <v>UH.GR.00074-10086</v>
      </c>
      <c r="C1214" s="95">
        <f>SUM(A1214:A1214)</f>
        <v>0</v>
      </c>
      <c r="D1214" s="95">
        <v>10086</v>
      </c>
      <c r="E1214" s="95" t="s">
        <v>462</v>
      </c>
      <c r="F1214" s="91" t="e">
        <f>_xlfn.XLOOKUP(#REF!,'F U L L   S E T S  (-10%)'!T:T,'F U L L   S E T S  (-10%)'!G:G,0)</f>
        <v>#REF!</v>
      </c>
      <c r="G1214" s="91"/>
      <c r="H1214" s="91"/>
      <c r="I1214" s="90" t="s">
        <v>98</v>
      </c>
      <c r="J1214" s="91">
        <f>_xlfn.XLOOKUP(I1214,'F U L L   S E T S  (-10%)'!T:T,'F U L L   S E T S  (-10%)'!G:G,0)+_xlfn.XLOOKUP(I1214,'H O L D S'!S:S,'H O L D S'!F:F,0)</f>
        <v>0</v>
      </c>
      <c r="K1214" s="91"/>
      <c r="L1214" s="91"/>
      <c r="M1214" s="91"/>
    </row>
    <row r="1215" spans="1:13" ht="16" x14ac:dyDescent="0.2">
      <c r="A1215" s="95">
        <f>_xlfn.XLOOKUP(E1215,'H O L D S'!S:S,'H O L D S'!F:F,0)</f>
        <v>0</v>
      </c>
      <c r="B1215" s="161" t="str">
        <f t="shared" si="18"/>
        <v>UH.GR.00075-10086</v>
      </c>
      <c r="C1215" s="95">
        <f>SUM(A1215:A1215)</f>
        <v>0</v>
      </c>
      <c r="D1215" s="95">
        <v>10086</v>
      </c>
      <c r="E1215" s="95" t="s">
        <v>464</v>
      </c>
      <c r="F1215" s="91" t="e">
        <f>_xlfn.XLOOKUP(#REF!,'F U L L   S E T S  (-10%)'!T:T,'F U L L   S E T S  (-10%)'!G:G,0)</f>
        <v>#REF!</v>
      </c>
      <c r="G1215" s="91"/>
      <c r="H1215" s="91"/>
      <c r="I1215" s="90" t="s">
        <v>98</v>
      </c>
      <c r="J1215" s="91">
        <f>_xlfn.XLOOKUP(I1215,'F U L L   S E T S  (-10%)'!T:T,'F U L L   S E T S  (-10%)'!G:G,0)+_xlfn.XLOOKUP(I1215,'H O L D S'!S:S,'H O L D S'!F:F,0)</f>
        <v>0</v>
      </c>
      <c r="K1215" s="91"/>
      <c r="L1215" s="91"/>
      <c r="M1215" s="91"/>
    </row>
    <row r="1216" spans="1:13" ht="16" x14ac:dyDescent="0.2">
      <c r="A1216" s="95">
        <f>_xlfn.XLOOKUP(E1216,'H O L D S'!S:S,'H O L D S'!F:F,0)</f>
        <v>0</v>
      </c>
      <c r="B1216" s="161" t="str">
        <f t="shared" si="18"/>
        <v>UH.GR.00076-10086</v>
      </c>
      <c r="C1216" s="95">
        <f>SUM(A1216:A1216)</f>
        <v>0</v>
      </c>
      <c r="D1216" s="95">
        <v>10086</v>
      </c>
      <c r="E1216" s="95" t="s">
        <v>466</v>
      </c>
      <c r="F1216" s="91" t="e">
        <f>_xlfn.XLOOKUP(#REF!,'F U L L   S E T S  (-10%)'!T:T,'F U L L   S E T S  (-10%)'!G:G,0)</f>
        <v>#REF!</v>
      </c>
      <c r="G1216" s="91"/>
      <c r="H1216" s="91"/>
      <c r="I1216" s="90" t="s">
        <v>98</v>
      </c>
      <c r="J1216" s="91">
        <f>_xlfn.XLOOKUP(I1216,'F U L L   S E T S  (-10%)'!T:T,'F U L L   S E T S  (-10%)'!G:G,0)+_xlfn.XLOOKUP(I1216,'H O L D S'!S:S,'H O L D S'!F:F,0)</f>
        <v>0</v>
      </c>
      <c r="K1216" s="91"/>
      <c r="L1216" s="91"/>
      <c r="M1216" s="91"/>
    </row>
    <row r="1217" spans="1:13" ht="16" x14ac:dyDescent="0.2">
      <c r="A1217" s="95">
        <f>_xlfn.XLOOKUP(E1217,'H O L D S'!S:S,'H O L D S'!F:F,0)</f>
        <v>0</v>
      </c>
      <c r="B1217" s="161" t="str">
        <f t="shared" si="18"/>
        <v>UH.GR.00077-10086</v>
      </c>
      <c r="C1217" s="95">
        <f>SUM(A1217:A1217)</f>
        <v>0</v>
      </c>
      <c r="D1217" s="95">
        <v>10086</v>
      </c>
      <c r="E1217" s="95" t="s">
        <v>468</v>
      </c>
      <c r="F1217" s="91" t="e">
        <f>_xlfn.XLOOKUP(#REF!,'F U L L   S E T S  (-10%)'!T:T,'F U L L   S E T S  (-10%)'!G:G,0)</f>
        <v>#REF!</v>
      </c>
      <c r="G1217" s="91"/>
      <c r="H1217" s="91"/>
      <c r="I1217" s="90" t="s">
        <v>98</v>
      </c>
      <c r="J1217" s="91">
        <f>_xlfn.XLOOKUP(I1217,'F U L L   S E T S  (-10%)'!T:T,'F U L L   S E T S  (-10%)'!G:G,0)+_xlfn.XLOOKUP(I1217,'H O L D S'!S:S,'H O L D S'!F:F,0)</f>
        <v>0</v>
      </c>
      <c r="K1217" s="91"/>
      <c r="L1217" s="91"/>
      <c r="M1217" s="91"/>
    </row>
    <row r="1218" spans="1:13" ht="16" x14ac:dyDescent="0.2">
      <c r="A1218" s="95">
        <f>_xlfn.XLOOKUP(E1218,'H O L D S'!S:S,'H O L D S'!F:F,0)</f>
        <v>0</v>
      </c>
      <c r="B1218" s="161" t="str">
        <f t="shared" si="18"/>
        <v>UH.GR.00078-10086</v>
      </c>
      <c r="C1218" s="95">
        <f>SUM(A1218:A1218)</f>
        <v>0</v>
      </c>
      <c r="D1218" s="95">
        <v>10086</v>
      </c>
      <c r="E1218" s="95" t="s">
        <v>470</v>
      </c>
      <c r="F1218" s="91" t="e">
        <f>_xlfn.XLOOKUP(#REF!,'F U L L   S E T S  (-10%)'!T:T,'F U L L   S E T S  (-10%)'!G:G,0)</f>
        <v>#REF!</v>
      </c>
      <c r="G1218" s="91"/>
      <c r="H1218" s="91"/>
      <c r="I1218" s="90" t="s">
        <v>98</v>
      </c>
      <c r="J1218" s="91">
        <f>_xlfn.XLOOKUP(I1218,'F U L L   S E T S  (-10%)'!T:T,'F U L L   S E T S  (-10%)'!G:G,0)+_xlfn.XLOOKUP(I1218,'H O L D S'!S:S,'H O L D S'!F:F,0)</f>
        <v>0</v>
      </c>
      <c r="K1218" s="91"/>
      <c r="L1218" s="91"/>
      <c r="M1218" s="91"/>
    </row>
    <row r="1219" spans="1:13" ht="16" x14ac:dyDescent="0.2">
      <c r="A1219" s="95">
        <f>_xlfn.XLOOKUP(E1219,'H O L D S'!S:S,'H O L D S'!F:F,0)</f>
        <v>0</v>
      </c>
      <c r="B1219" s="161" t="str">
        <f t="shared" ref="B1219:B1282" si="19">E1219&amp;"-"&amp;D1219</f>
        <v>UH.GR.00079-10086</v>
      </c>
      <c r="C1219" s="95">
        <f>SUM(A1219:A1219)</f>
        <v>0</v>
      </c>
      <c r="D1219" s="95">
        <v>10086</v>
      </c>
      <c r="E1219" s="95" t="s">
        <v>472</v>
      </c>
      <c r="F1219" s="91" t="e">
        <f>_xlfn.XLOOKUP(#REF!,'F U L L   S E T S  (-10%)'!T:T,'F U L L   S E T S  (-10%)'!G:G,0)</f>
        <v>#REF!</v>
      </c>
      <c r="G1219" s="91"/>
      <c r="H1219" s="91"/>
      <c r="I1219" s="90" t="s">
        <v>98</v>
      </c>
      <c r="J1219" s="91">
        <f>_xlfn.XLOOKUP(I1219,'F U L L   S E T S  (-10%)'!T:T,'F U L L   S E T S  (-10%)'!G:G,0)+_xlfn.XLOOKUP(I1219,'H O L D S'!S:S,'H O L D S'!F:F,0)</f>
        <v>0</v>
      </c>
      <c r="K1219" s="91"/>
      <c r="L1219" s="91"/>
      <c r="M1219" s="91"/>
    </row>
    <row r="1220" spans="1:13" ht="16" x14ac:dyDescent="0.2">
      <c r="A1220" s="95">
        <f>_xlfn.XLOOKUP(E1220,'H O L D S'!S:S,'H O L D S'!F:F,0)</f>
        <v>0</v>
      </c>
      <c r="B1220" s="161" t="str">
        <f t="shared" si="19"/>
        <v>UH.GR.00080-10086</v>
      </c>
      <c r="C1220" s="95">
        <f>SUM(A1220:A1220)</f>
        <v>0</v>
      </c>
      <c r="D1220" s="95">
        <v>10086</v>
      </c>
      <c r="E1220" s="95" t="s">
        <v>474</v>
      </c>
      <c r="F1220" s="91" t="e">
        <f>_xlfn.XLOOKUP(#REF!,'F U L L   S E T S  (-10%)'!T:T,'F U L L   S E T S  (-10%)'!G:G,0)</f>
        <v>#REF!</v>
      </c>
      <c r="G1220" s="91"/>
      <c r="H1220" s="91"/>
      <c r="I1220" s="90" t="s">
        <v>98</v>
      </c>
      <c r="J1220" s="91">
        <f>_xlfn.XLOOKUP(I1220,'F U L L   S E T S  (-10%)'!T:T,'F U L L   S E T S  (-10%)'!G:G,0)+_xlfn.XLOOKUP(I1220,'H O L D S'!S:S,'H O L D S'!F:F,0)</f>
        <v>0</v>
      </c>
      <c r="K1220" s="91"/>
      <c r="L1220" s="91"/>
      <c r="M1220" s="91"/>
    </row>
    <row r="1221" spans="1:13" ht="16" x14ac:dyDescent="0.2">
      <c r="A1221" s="95">
        <f>_xlfn.XLOOKUP(E1221,'H O L D S'!S:S,'H O L D S'!F:F,0)</f>
        <v>0</v>
      </c>
      <c r="B1221" s="161" t="str">
        <f t="shared" si="19"/>
        <v>UH.GR.00081-10086</v>
      </c>
      <c r="C1221" s="95">
        <f>SUM(A1221:A1221)</f>
        <v>0</v>
      </c>
      <c r="D1221" s="95">
        <v>10086</v>
      </c>
      <c r="E1221" s="95" t="s">
        <v>476</v>
      </c>
      <c r="F1221" s="91" t="e">
        <f>_xlfn.XLOOKUP(#REF!,'F U L L   S E T S  (-10%)'!T:T,'F U L L   S E T S  (-10%)'!G:G,0)</f>
        <v>#REF!</v>
      </c>
      <c r="G1221" s="91"/>
      <c r="H1221" s="91"/>
      <c r="I1221" s="90" t="s">
        <v>98</v>
      </c>
      <c r="J1221" s="91">
        <f>_xlfn.XLOOKUP(I1221,'F U L L   S E T S  (-10%)'!T:T,'F U L L   S E T S  (-10%)'!G:G,0)+_xlfn.XLOOKUP(I1221,'H O L D S'!S:S,'H O L D S'!F:F,0)</f>
        <v>0</v>
      </c>
      <c r="K1221" s="91"/>
      <c r="L1221" s="91"/>
      <c r="M1221" s="91"/>
    </row>
    <row r="1222" spans="1:13" ht="16" x14ac:dyDescent="0.2">
      <c r="A1222" s="95">
        <f>_xlfn.XLOOKUP(E1222,'H O L D S'!S:S,'H O L D S'!F:F,0)</f>
        <v>0</v>
      </c>
      <c r="B1222" s="161" t="str">
        <f t="shared" si="19"/>
        <v>UH.GR.00082-10086</v>
      </c>
      <c r="C1222" s="95">
        <f>SUM(A1222:A1222)</f>
        <v>0</v>
      </c>
      <c r="D1222" s="95">
        <v>10086</v>
      </c>
      <c r="E1222" s="95" t="s">
        <v>478</v>
      </c>
      <c r="F1222" s="91" t="e">
        <f>_xlfn.XLOOKUP(#REF!,'F U L L   S E T S  (-10%)'!T:T,'F U L L   S E T S  (-10%)'!G:G,0)</f>
        <v>#REF!</v>
      </c>
      <c r="G1222" s="91"/>
      <c r="H1222" s="91"/>
      <c r="I1222" s="90" t="s">
        <v>98</v>
      </c>
      <c r="J1222" s="91">
        <f>_xlfn.XLOOKUP(I1222,'F U L L   S E T S  (-10%)'!T:T,'F U L L   S E T S  (-10%)'!G:G,0)+_xlfn.XLOOKUP(I1222,'H O L D S'!S:S,'H O L D S'!F:F,0)</f>
        <v>0</v>
      </c>
      <c r="K1222" s="91"/>
      <c r="L1222" s="91"/>
      <c r="M1222" s="91"/>
    </row>
    <row r="1223" spans="1:13" ht="16" x14ac:dyDescent="0.2">
      <c r="A1223" s="161">
        <f>_xlfn.XLOOKUP(E1223,'H O L D S'!S:S,'H O L D S'!G:G,0)</f>
        <v>0</v>
      </c>
      <c r="B1223" s="161" t="str">
        <f t="shared" si="19"/>
        <v>UH.GR.00072-10088</v>
      </c>
      <c r="C1223" s="161">
        <f>SUM(A1223:A1223)</f>
        <v>0</v>
      </c>
      <c r="D1223" s="161">
        <v>10088</v>
      </c>
      <c r="E1223" s="161" t="s">
        <v>458</v>
      </c>
      <c r="F1223" s="91" t="e">
        <f>_xlfn.XLOOKUP(#REF!,'F U L L   S E T S  (-10%)'!T:T,'F U L L   S E T S  (-10%)'!H:H,0)</f>
        <v>#REF!</v>
      </c>
      <c r="G1223" s="91"/>
      <c r="H1223" s="91"/>
      <c r="I1223" s="90" t="s">
        <v>98</v>
      </c>
      <c r="J1223" s="91">
        <f>_xlfn.XLOOKUP(I1223,'F U L L   S E T S  (-10%)'!T:T,'F U L L   S E T S  (-10%)'!H:H,0)+_xlfn.XLOOKUP(I1223,'H O L D S'!S:S,'H O L D S'!G:G,0)</f>
        <v>0</v>
      </c>
      <c r="K1223" s="91"/>
      <c r="L1223" s="91"/>
      <c r="M1223" s="91"/>
    </row>
    <row r="1224" spans="1:13" ht="16" x14ac:dyDescent="0.2">
      <c r="A1224" s="95">
        <f>_xlfn.XLOOKUP(E1224,'H O L D S'!S:S,'H O L D S'!G:G,0)</f>
        <v>0</v>
      </c>
      <c r="B1224" s="161" t="str">
        <f t="shared" si="19"/>
        <v>UH.GR.00073-10088</v>
      </c>
      <c r="C1224" s="95">
        <f>SUM(A1224:A1224)</f>
        <v>0</v>
      </c>
      <c r="D1224" s="95">
        <v>10088</v>
      </c>
      <c r="E1224" s="95" t="s">
        <v>460</v>
      </c>
      <c r="F1224" s="91" t="e">
        <f>_xlfn.XLOOKUP(#REF!,'F U L L   S E T S  (-10%)'!T:T,'F U L L   S E T S  (-10%)'!H:H,0)</f>
        <v>#REF!</v>
      </c>
      <c r="G1224" s="91"/>
      <c r="H1224" s="91"/>
      <c r="I1224" s="90" t="s">
        <v>98</v>
      </c>
      <c r="J1224" s="91">
        <f>_xlfn.XLOOKUP(I1224,'F U L L   S E T S  (-10%)'!T:T,'F U L L   S E T S  (-10%)'!H:H,0)+_xlfn.XLOOKUP(I1224,'H O L D S'!S:S,'H O L D S'!G:G,0)</f>
        <v>0</v>
      </c>
      <c r="K1224" s="91"/>
      <c r="L1224" s="91"/>
      <c r="M1224" s="91"/>
    </row>
    <row r="1225" spans="1:13" ht="16" x14ac:dyDescent="0.2">
      <c r="A1225" s="95">
        <f>_xlfn.XLOOKUP(E1225,'H O L D S'!S:S,'H O L D S'!G:G,0)</f>
        <v>0</v>
      </c>
      <c r="B1225" s="161" t="str">
        <f t="shared" si="19"/>
        <v>UH.GR.00074-10088</v>
      </c>
      <c r="C1225" s="95">
        <f>SUM(A1225:A1225)</f>
        <v>0</v>
      </c>
      <c r="D1225" s="95">
        <v>10088</v>
      </c>
      <c r="E1225" s="95" t="s">
        <v>462</v>
      </c>
      <c r="F1225" s="91" t="e">
        <f>_xlfn.XLOOKUP(#REF!,'F U L L   S E T S  (-10%)'!T:T,'F U L L   S E T S  (-10%)'!H:H,0)</f>
        <v>#REF!</v>
      </c>
      <c r="G1225" s="91"/>
      <c r="H1225" s="91"/>
      <c r="I1225" s="90" t="s">
        <v>98</v>
      </c>
      <c r="J1225" s="91">
        <f>_xlfn.XLOOKUP(I1225,'F U L L   S E T S  (-10%)'!T:T,'F U L L   S E T S  (-10%)'!H:H,0)+_xlfn.XLOOKUP(I1225,'H O L D S'!S:S,'H O L D S'!G:G,0)</f>
        <v>0</v>
      </c>
      <c r="K1225" s="91"/>
      <c r="L1225" s="91"/>
      <c r="M1225" s="91"/>
    </row>
    <row r="1226" spans="1:13" ht="16" x14ac:dyDescent="0.2">
      <c r="A1226" s="95">
        <f>_xlfn.XLOOKUP(E1226,'H O L D S'!S:S,'H O L D S'!G:G,0)</f>
        <v>0</v>
      </c>
      <c r="B1226" s="161" t="str">
        <f t="shared" si="19"/>
        <v>UH.GR.00075-10088</v>
      </c>
      <c r="C1226" s="95">
        <f>SUM(A1226:A1226)</f>
        <v>0</v>
      </c>
      <c r="D1226" s="95">
        <v>10088</v>
      </c>
      <c r="E1226" s="95" t="s">
        <v>464</v>
      </c>
      <c r="F1226" s="91" t="e">
        <f>_xlfn.XLOOKUP(#REF!,'F U L L   S E T S  (-10%)'!T:T,'F U L L   S E T S  (-10%)'!H:H,0)</f>
        <v>#REF!</v>
      </c>
      <c r="G1226" s="91"/>
      <c r="H1226" s="91"/>
      <c r="I1226" s="90" t="s">
        <v>98</v>
      </c>
      <c r="J1226" s="91">
        <f>_xlfn.XLOOKUP(I1226,'F U L L   S E T S  (-10%)'!T:T,'F U L L   S E T S  (-10%)'!H:H,0)+_xlfn.XLOOKUP(I1226,'H O L D S'!S:S,'H O L D S'!G:G,0)</f>
        <v>0</v>
      </c>
      <c r="K1226" s="91"/>
      <c r="L1226" s="91"/>
      <c r="M1226" s="91"/>
    </row>
    <row r="1227" spans="1:13" ht="16" x14ac:dyDescent="0.2">
      <c r="A1227" s="95">
        <f>_xlfn.XLOOKUP(E1227,'H O L D S'!S:S,'H O L D S'!G:G,0)</f>
        <v>0</v>
      </c>
      <c r="B1227" s="161" t="str">
        <f t="shared" si="19"/>
        <v>UH.GR.00076-10088</v>
      </c>
      <c r="C1227" s="95">
        <f>SUM(A1227:A1227)</f>
        <v>0</v>
      </c>
      <c r="D1227" s="95">
        <v>10088</v>
      </c>
      <c r="E1227" s="95" t="s">
        <v>466</v>
      </c>
      <c r="F1227" s="91" t="e">
        <f>_xlfn.XLOOKUP(#REF!,'F U L L   S E T S  (-10%)'!T:T,'F U L L   S E T S  (-10%)'!H:H,0)</f>
        <v>#REF!</v>
      </c>
      <c r="G1227" s="91"/>
      <c r="H1227" s="91"/>
      <c r="I1227" s="90" t="s">
        <v>98</v>
      </c>
      <c r="J1227" s="91">
        <f>_xlfn.XLOOKUP(I1227,'F U L L   S E T S  (-10%)'!T:T,'F U L L   S E T S  (-10%)'!H:H,0)+_xlfn.XLOOKUP(I1227,'H O L D S'!S:S,'H O L D S'!G:G,0)</f>
        <v>0</v>
      </c>
      <c r="K1227" s="91"/>
      <c r="L1227" s="91"/>
      <c r="M1227" s="91"/>
    </row>
    <row r="1228" spans="1:13" ht="16" x14ac:dyDescent="0.2">
      <c r="A1228" s="95">
        <f>_xlfn.XLOOKUP(E1228,'H O L D S'!S:S,'H O L D S'!G:G,0)</f>
        <v>0</v>
      </c>
      <c r="B1228" s="161" t="str">
        <f t="shared" si="19"/>
        <v>UH.GR.00077-10088</v>
      </c>
      <c r="C1228" s="95">
        <f>SUM(A1228:A1228)</f>
        <v>0</v>
      </c>
      <c r="D1228" s="95">
        <v>10088</v>
      </c>
      <c r="E1228" s="95" t="s">
        <v>468</v>
      </c>
      <c r="F1228" s="91" t="e">
        <f>_xlfn.XLOOKUP(#REF!,'F U L L   S E T S  (-10%)'!T:T,'F U L L   S E T S  (-10%)'!H:H,0)</f>
        <v>#REF!</v>
      </c>
      <c r="G1228" s="91"/>
      <c r="H1228" s="91"/>
      <c r="I1228" s="90" t="s">
        <v>98</v>
      </c>
      <c r="J1228" s="91">
        <f>_xlfn.XLOOKUP(I1228,'F U L L   S E T S  (-10%)'!T:T,'F U L L   S E T S  (-10%)'!H:H,0)+_xlfn.XLOOKUP(I1228,'H O L D S'!S:S,'H O L D S'!G:G,0)</f>
        <v>0</v>
      </c>
      <c r="K1228" s="91"/>
      <c r="L1228" s="91"/>
      <c r="M1228" s="91"/>
    </row>
    <row r="1229" spans="1:13" ht="16" x14ac:dyDescent="0.2">
      <c r="A1229" s="95">
        <f>_xlfn.XLOOKUP(E1229,'H O L D S'!S:S,'H O L D S'!G:G,0)</f>
        <v>0</v>
      </c>
      <c r="B1229" s="161" t="str">
        <f t="shared" si="19"/>
        <v>UH.GR.00078-10088</v>
      </c>
      <c r="C1229" s="95">
        <f>SUM(A1229:A1229)</f>
        <v>0</v>
      </c>
      <c r="D1229" s="95">
        <v>10088</v>
      </c>
      <c r="E1229" s="95" t="s">
        <v>470</v>
      </c>
      <c r="F1229" s="91" t="e">
        <f>_xlfn.XLOOKUP(#REF!,'F U L L   S E T S  (-10%)'!T:T,'F U L L   S E T S  (-10%)'!H:H,0)</f>
        <v>#REF!</v>
      </c>
      <c r="G1229" s="91"/>
      <c r="H1229" s="91"/>
      <c r="I1229" s="90" t="s">
        <v>98</v>
      </c>
      <c r="J1229" s="91">
        <f>_xlfn.XLOOKUP(I1229,'F U L L   S E T S  (-10%)'!T:T,'F U L L   S E T S  (-10%)'!H:H,0)+_xlfn.XLOOKUP(I1229,'H O L D S'!S:S,'H O L D S'!G:G,0)</f>
        <v>0</v>
      </c>
      <c r="K1229" s="91"/>
      <c r="L1229" s="91"/>
      <c r="M1229" s="91"/>
    </row>
    <row r="1230" spans="1:13" ht="16" x14ac:dyDescent="0.2">
      <c r="A1230" s="95">
        <f>_xlfn.XLOOKUP(E1230,'H O L D S'!S:S,'H O L D S'!G:G,0)</f>
        <v>0</v>
      </c>
      <c r="B1230" s="161" t="str">
        <f t="shared" si="19"/>
        <v>UH.GR.00079-10088</v>
      </c>
      <c r="C1230" s="95">
        <f>SUM(A1230:A1230)</f>
        <v>0</v>
      </c>
      <c r="D1230" s="95">
        <v>10088</v>
      </c>
      <c r="E1230" s="95" t="s">
        <v>472</v>
      </c>
      <c r="F1230" s="91" t="e">
        <f>_xlfn.XLOOKUP(#REF!,'F U L L   S E T S  (-10%)'!T:T,'F U L L   S E T S  (-10%)'!H:H,0)</f>
        <v>#REF!</v>
      </c>
      <c r="G1230" s="91"/>
      <c r="H1230" s="91"/>
      <c r="I1230" s="90" t="s">
        <v>98</v>
      </c>
      <c r="J1230" s="91">
        <f>_xlfn.XLOOKUP(I1230,'F U L L   S E T S  (-10%)'!T:T,'F U L L   S E T S  (-10%)'!H:H,0)+_xlfn.XLOOKUP(I1230,'H O L D S'!S:S,'H O L D S'!G:G,0)</f>
        <v>0</v>
      </c>
      <c r="K1230" s="91"/>
      <c r="L1230" s="91"/>
      <c r="M1230" s="91"/>
    </row>
    <row r="1231" spans="1:13" ht="16" x14ac:dyDescent="0.2">
      <c r="A1231" s="95">
        <f>_xlfn.XLOOKUP(E1231,'H O L D S'!S:S,'H O L D S'!G:G,0)</f>
        <v>0</v>
      </c>
      <c r="B1231" s="161" t="str">
        <f t="shared" si="19"/>
        <v>UH.GR.00080-10088</v>
      </c>
      <c r="C1231" s="95">
        <f>SUM(A1231:A1231)</f>
        <v>0</v>
      </c>
      <c r="D1231" s="95">
        <v>10088</v>
      </c>
      <c r="E1231" s="95" t="s">
        <v>474</v>
      </c>
      <c r="F1231" s="91" t="e">
        <f>_xlfn.XLOOKUP(#REF!,'F U L L   S E T S  (-10%)'!T:T,'F U L L   S E T S  (-10%)'!H:H,0)</f>
        <v>#REF!</v>
      </c>
      <c r="G1231" s="91"/>
      <c r="H1231" s="91"/>
      <c r="I1231" s="90" t="s">
        <v>98</v>
      </c>
      <c r="J1231" s="91">
        <f>_xlfn.XLOOKUP(I1231,'F U L L   S E T S  (-10%)'!T:T,'F U L L   S E T S  (-10%)'!H:H,0)+_xlfn.XLOOKUP(I1231,'H O L D S'!S:S,'H O L D S'!G:G,0)</f>
        <v>0</v>
      </c>
      <c r="K1231" s="91"/>
      <c r="L1231" s="91"/>
      <c r="M1231" s="91"/>
    </row>
    <row r="1232" spans="1:13" ht="16" x14ac:dyDescent="0.2">
      <c r="A1232" s="95">
        <f>_xlfn.XLOOKUP(E1232,'H O L D S'!S:S,'H O L D S'!G:G,0)</f>
        <v>0</v>
      </c>
      <c r="B1232" s="161" t="str">
        <f t="shared" si="19"/>
        <v>UH.GR.00081-10088</v>
      </c>
      <c r="C1232" s="95">
        <f>SUM(A1232:A1232)</f>
        <v>0</v>
      </c>
      <c r="D1232" s="95">
        <v>10088</v>
      </c>
      <c r="E1232" s="95" t="s">
        <v>476</v>
      </c>
      <c r="F1232" s="91" t="e">
        <f>_xlfn.XLOOKUP(#REF!,'F U L L   S E T S  (-10%)'!T:T,'F U L L   S E T S  (-10%)'!H:H,0)</f>
        <v>#REF!</v>
      </c>
      <c r="G1232" s="91"/>
      <c r="H1232" s="91"/>
      <c r="I1232" s="90" t="s">
        <v>98</v>
      </c>
      <c r="J1232" s="91">
        <f>_xlfn.XLOOKUP(I1232,'F U L L   S E T S  (-10%)'!T:T,'F U L L   S E T S  (-10%)'!H:H,0)+_xlfn.XLOOKUP(I1232,'H O L D S'!S:S,'H O L D S'!G:G,0)</f>
        <v>0</v>
      </c>
      <c r="K1232" s="91"/>
      <c r="L1232" s="91"/>
      <c r="M1232" s="91"/>
    </row>
    <row r="1233" spans="1:13" ht="16" x14ac:dyDescent="0.2">
      <c r="A1233" s="95">
        <f>_xlfn.XLOOKUP(E1233,'H O L D S'!S:S,'H O L D S'!G:G,0)</f>
        <v>0</v>
      </c>
      <c r="B1233" s="161" t="str">
        <f t="shared" si="19"/>
        <v>UH.GR.00082-10088</v>
      </c>
      <c r="C1233" s="95">
        <f>SUM(A1233:A1233)</f>
        <v>0</v>
      </c>
      <c r="D1233" s="95">
        <v>10088</v>
      </c>
      <c r="E1233" s="95" t="s">
        <v>478</v>
      </c>
      <c r="F1233" s="91" t="e">
        <f>_xlfn.XLOOKUP(#REF!,'F U L L   S E T S  (-10%)'!T:T,'F U L L   S E T S  (-10%)'!H:H,0)</f>
        <v>#REF!</v>
      </c>
      <c r="G1233" s="91"/>
      <c r="H1233" s="91"/>
      <c r="I1233" s="90" t="s">
        <v>98</v>
      </c>
      <c r="J1233" s="91">
        <f>_xlfn.XLOOKUP(I1233,'F U L L   S E T S  (-10%)'!T:T,'F U L L   S E T S  (-10%)'!H:H,0)+_xlfn.XLOOKUP(I1233,'H O L D S'!S:S,'H O L D S'!G:G,0)</f>
        <v>0</v>
      </c>
      <c r="K1233" s="91"/>
      <c r="L1233" s="91"/>
      <c r="M1233" s="91"/>
    </row>
    <row r="1234" spans="1:13" ht="16" x14ac:dyDescent="0.2">
      <c r="A1234" s="161">
        <f>_xlfn.XLOOKUP(E1234,'H O L D S'!S:S,'H O L D S'!H:H,0)</f>
        <v>0</v>
      </c>
      <c r="B1234" s="161" t="str">
        <f t="shared" si="19"/>
        <v>UH.GR.00072-10089</v>
      </c>
      <c r="C1234" s="161">
        <f>SUM(A1234:A1234)</f>
        <v>0</v>
      </c>
      <c r="D1234" s="161">
        <v>10089</v>
      </c>
      <c r="E1234" s="161" t="s">
        <v>458</v>
      </c>
      <c r="F1234" s="91" t="e">
        <f>_xlfn.XLOOKUP(#REF!,'F U L L   S E T S  (-10%)'!T:T,'F U L L   S E T S  (-10%)'!I:I,0)</f>
        <v>#REF!</v>
      </c>
      <c r="G1234" s="91"/>
      <c r="H1234" s="91"/>
      <c r="I1234" s="90" t="s">
        <v>98</v>
      </c>
      <c r="J1234" s="91">
        <f>_xlfn.XLOOKUP(I1234,'F U L L   S E T S  (-10%)'!T:T,'F U L L   S E T S  (-10%)'!I:I,0)+_xlfn.XLOOKUP(I1234,'H O L D S'!S:S,'H O L D S'!H:H,0)</f>
        <v>0</v>
      </c>
      <c r="K1234" s="91"/>
      <c r="L1234" s="91"/>
      <c r="M1234" s="91"/>
    </row>
    <row r="1235" spans="1:13" ht="16" x14ac:dyDescent="0.2">
      <c r="A1235" s="95">
        <f>_xlfn.XLOOKUP(E1235,'H O L D S'!S:S,'H O L D S'!H:H,0)</f>
        <v>0</v>
      </c>
      <c r="B1235" s="161" t="str">
        <f t="shared" si="19"/>
        <v>UH.GR.00073-10089</v>
      </c>
      <c r="C1235" s="95">
        <f>SUM(A1235:A1235)</f>
        <v>0</v>
      </c>
      <c r="D1235" s="95">
        <v>10089</v>
      </c>
      <c r="E1235" s="95" t="s">
        <v>460</v>
      </c>
      <c r="F1235" s="91" t="e">
        <f>_xlfn.XLOOKUP(#REF!,'F U L L   S E T S  (-10%)'!T:T,'F U L L   S E T S  (-10%)'!I:I,0)</f>
        <v>#REF!</v>
      </c>
      <c r="G1235" s="91"/>
      <c r="H1235" s="91"/>
      <c r="I1235" s="90" t="s">
        <v>98</v>
      </c>
      <c r="J1235" s="91">
        <f>_xlfn.XLOOKUP(I1235,'F U L L   S E T S  (-10%)'!T:T,'F U L L   S E T S  (-10%)'!I:I,0)+_xlfn.XLOOKUP(I1235,'H O L D S'!S:S,'H O L D S'!H:H,0)</f>
        <v>0</v>
      </c>
      <c r="K1235" s="91"/>
      <c r="L1235" s="91"/>
      <c r="M1235" s="91"/>
    </row>
    <row r="1236" spans="1:13" ht="16" x14ac:dyDescent="0.2">
      <c r="A1236" s="95">
        <f>_xlfn.XLOOKUP(E1236,'H O L D S'!S:S,'H O L D S'!H:H,0)</f>
        <v>0</v>
      </c>
      <c r="B1236" s="161" t="str">
        <f t="shared" si="19"/>
        <v>UH.GR.00074-10089</v>
      </c>
      <c r="C1236" s="95">
        <f>SUM(A1236:A1236)</f>
        <v>0</v>
      </c>
      <c r="D1236" s="95">
        <v>10089</v>
      </c>
      <c r="E1236" s="95" t="s">
        <v>462</v>
      </c>
      <c r="F1236" s="91" t="e">
        <f>_xlfn.XLOOKUP(#REF!,'F U L L   S E T S  (-10%)'!T:T,'F U L L   S E T S  (-10%)'!I:I,0)</f>
        <v>#REF!</v>
      </c>
      <c r="G1236" s="91"/>
      <c r="H1236" s="91"/>
      <c r="I1236" s="90" t="s">
        <v>98</v>
      </c>
      <c r="J1236" s="91">
        <f>_xlfn.XLOOKUP(I1236,'F U L L   S E T S  (-10%)'!T:T,'F U L L   S E T S  (-10%)'!I:I,0)+_xlfn.XLOOKUP(I1236,'H O L D S'!S:S,'H O L D S'!H:H,0)</f>
        <v>0</v>
      </c>
      <c r="K1236" s="91"/>
      <c r="L1236" s="91"/>
      <c r="M1236" s="91"/>
    </row>
    <row r="1237" spans="1:13" ht="16" x14ac:dyDescent="0.2">
      <c r="A1237" s="95">
        <f>_xlfn.XLOOKUP(E1237,'H O L D S'!S:S,'H O L D S'!H:H,0)</f>
        <v>0</v>
      </c>
      <c r="B1237" s="161" t="str">
        <f t="shared" si="19"/>
        <v>UH.GR.00075-10089</v>
      </c>
      <c r="C1237" s="95">
        <f>SUM(A1237:A1237)</f>
        <v>0</v>
      </c>
      <c r="D1237" s="95">
        <v>10089</v>
      </c>
      <c r="E1237" s="95" t="s">
        <v>464</v>
      </c>
      <c r="F1237" s="91" t="e">
        <f>_xlfn.XLOOKUP(#REF!,'F U L L   S E T S  (-10%)'!T:T,'F U L L   S E T S  (-10%)'!I:I,0)</f>
        <v>#REF!</v>
      </c>
      <c r="G1237" s="91"/>
      <c r="H1237" s="91"/>
      <c r="I1237" s="90" t="s">
        <v>98</v>
      </c>
      <c r="J1237" s="91">
        <f>_xlfn.XLOOKUP(I1237,'F U L L   S E T S  (-10%)'!T:T,'F U L L   S E T S  (-10%)'!I:I,0)+_xlfn.XLOOKUP(I1237,'H O L D S'!S:S,'H O L D S'!H:H,0)</f>
        <v>0</v>
      </c>
      <c r="K1237" s="91"/>
      <c r="L1237" s="91"/>
      <c r="M1237" s="91"/>
    </row>
    <row r="1238" spans="1:13" ht="16" x14ac:dyDescent="0.2">
      <c r="A1238" s="95">
        <f>_xlfn.XLOOKUP(E1238,'H O L D S'!S:S,'H O L D S'!H:H,0)</f>
        <v>0</v>
      </c>
      <c r="B1238" s="161" t="str">
        <f t="shared" si="19"/>
        <v>UH.GR.00076-10089</v>
      </c>
      <c r="C1238" s="95">
        <f>SUM(A1238:A1238)</f>
        <v>0</v>
      </c>
      <c r="D1238" s="95">
        <v>10089</v>
      </c>
      <c r="E1238" s="95" t="s">
        <v>466</v>
      </c>
      <c r="F1238" s="91" t="e">
        <f>_xlfn.XLOOKUP(#REF!,'F U L L   S E T S  (-10%)'!T:T,'F U L L   S E T S  (-10%)'!I:I,0)</f>
        <v>#REF!</v>
      </c>
      <c r="G1238" s="91"/>
      <c r="H1238" s="91"/>
      <c r="I1238" s="90" t="s">
        <v>98</v>
      </c>
      <c r="J1238" s="91">
        <f>_xlfn.XLOOKUP(I1238,'F U L L   S E T S  (-10%)'!T:T,'F U L L   S E T S  (-10%)'!I:I,0)+_xlfn.XLOOKUP(I1238,'H O L D S'!S:S,'H O L D S'!H:H,0)</f>
        <v>0</v>
      </c>
      <c r="K1238" s="91"/>
      <c r="L1238" s="91"/>
      <c r="M1238" s="91"/>
    </row>
    <row r="1239" spans="1:13" ht="16" x14ac:dyDescent="0.2">
      <c r="A1239" s="95">
        <f>_xlfn.XLOOKUP(E1239,'H O L D S'!S:S,'H O L D S'!H:H,0)</f>
        <v>0</v>
      </c>
      <c r="B1239" s="161" t="str">
        <f t="shared" si="19"/>
        <v>UH.GR.00077-10089</v>
      </c>
      <c r="C1239" s="95">
        <f>SUM(A1239:A1239)</f>
        <v>0</v>
      </c>
      <c r="D1239" s="95">
        <v>10089</v>
      </c>
      <c r="E1239" s="95" t="s">
        <v>468</v>
      </c>
      <c r="F1239" s="91" t="e">
        <f>_xlfn.XLOOKUP(#REF!,'F U L L   S E T S  (-10%)'!T:T,'F U L L   S E T S  (-10%)'!I:I,0)</f>
        <v>#REF!</v>
      </c>
      <c r="G1239" s="91"/>
      <c r="H1239" s="91"/>
      <c r="I1239" s="90" t="s">
        <v>98</v>
      </c>
      <c r="J1239" s="91">
        <f>_xlfn.XLOOKUP(I1239,'F U L L   S E T S  (-10%)'!T:T,'F U L L   S E T S  (-10%)'!I:I,0)+_xlfn.XLOOKUP(I1239,'H O L D S'!S:S,'H O L D S'!H:H,0)</f>
        <v>0</v>
      </c>
      <c r="K1239" s="91"/>
      <c r="L1239" s="91"/>
      <c r="M1239" s="91"/>
    </row>
    <row r="1240" spans="1:13" ht="16" x14ac:dyDescent="0.2">
      <c r="A1240" s="95">
        <f>_xlfn.XLOOKUP(E1240,'H O L D S'!S:S,'H O L D S'!H:H,0)</f>
        <v>0</v>
      </c>
      <c r="B1240" s="161" t="str">
        <f t="shared" si="19"/>
        <v>UH.GR.00078-10089</v>
      </c>
      <c r="C1240" s="95">
        <f>SUM(A1240:A1240)</f>
        <v>0</v>
      </c>
      <c r="D1240" s="95">
        <v>10089</v>
      </c>
      <c r="E1240" s="95" t="s">
        <v>470</v>
      </c>
      <c r="F1240" s="91" t="e">
        <f>_xlfn.XLOOKUP(#REF!,'F U L L   S E T S  (-10%)'!T:T,'F U L L   S E T S  (-10%)'!I:I,0)</f>
        <v>#REF!</v>
      </c>
      <c r="G1240" s="91"/>
      <c r="H1240" s="91"/>
      <c r="I1240" s="90" t="s">
        <v>98</v>
      </c>
      <c r="J1240" s="91">
        <f>_xlfn.XLOOKUP(I1240,'F U L L   S E T S  (-10%)'!T:T,'F U L L   S E T S  (-10%)'!I:I,0)+_xlfn.XLOOKUP(I1240,'H O L D S'!S:S,'H O L D S'!H:H,0)</f>
        <v>0</v>
      </c>
      <c r="K1240" s="91"/>
      <c r="L1240" s="91"/>
      <c r="M1240" s="91"/>
    </row>
    <row r="1241" spans="1:13" ht="16" x14ac:dyDescent="0.2">
      <c r="A1241" s="95">
        <f>_xlfn.XLOOKUP(E1241,'H O L D S'!S:S,'H O L D S'!H:H,0)</f>
        <v>0</v>
      </c>
      <c r="B1241" s="161" t="str">
        <f t="shared" si="19"/>
        <v>UH.GR.00079-10089</v>
      </c>
      <c r="C1241" s="95">
        <f>SUM(A1241:A1241)</f>
        <v>0</v>
      </c>
      <c r="D1241" s="95">
        <v>10089</v>
      </c>
      <c r="E1241" s="95" t="s">
        <v>472</v>
      </c>
      <c r="F1241" s="91" t="e">
        <f>_xlfn.XLOOKUP(#REF!,'F U L L   S E T S  (-10%)'!T:T,'F U L L   S E T S  (-10%)'!I:I,0)</f>
        <v>#REF!</v>
      </c>
      <c r="G1241" s="91"/>
      <c r="H1241" s="91"/>
      <c r="I1241" s="90" t="s">
        <v>98</v>
      </c>
      <c r="J1241" s="91">
        <f>_xlfn.XLOOKUP(I1241,'F U L L   S E T S  (-10%)'!T:T,'F U L L   S E T S  (-10%)'!I:I,0)+_xlfn.XLOOKUP(I1241,'H O L D S'!S:S,'H O L D S'!H:H,0)</f>
        <v>0</v>
      </c>
      <c r="K1241" s="91"/>
      <c r="L1241" s="91"/>
      <c r="M1241" s="91"/>
    </row>
    <row r="1242" spans="1:13" ht="16" x14ac:dyDescent="0.2">
      <c r="A1242" s="95">
        <f>_xlfn.XLOOKUP(E1242,'H O L D S'!S:S,'H O L D S'!H:H,0)</f>
        <v>0</v>
      </c>
      <c r="B1242" s="161" t="str">
        <f t="shared" si="19"/>
        <v>UH.GR.00080-10089</v>
      </c>
      <c r="C1242" s="95">
        <f>SUM(A1242:A1242)</f>
        <v>0</v>
      </c>
      <c r="D1242" s="95">
        <v>10089</v>
      </c>
      <c r="E1242" s="95" t="s">
        <v>474</v>
      </c>
      <c r="F1242" s="91" t="e">
        <f>_xlfn.XLOOKUP(#REF!,'F U L L   S E T S  (-10%)'!T:T,'F U L L   S E T S  (-10%)'!I:I,0)</f>
        <v>#REF!</v>
      </c>
      <c r="G1242" s="91"/>
      <c r="H1242" s="91"/>
      <c r="I1242" s="90" t="s">
        <v>98</v>
      </c>
      <c r="J1242" s="91">
        <f>_xlfn.XLOOKUP(I1242,'F U L L   S E T S  (-10%)'!T:T,'F U L L   S E T S  (-10%)'!I:I,0)+_xlfn.XLOOKUP(I1242,'H O L D S'!S:S,'H O L D S'!H:H,0)</f>
        <v>0</v>
      </c>
      <c r="K1242" s="91"/>
      <c r="L1242" s="91"/>
      <c r="M1242" s="91"/>
    </row>
    <row r="1243" spans="1:13" ht="16" x14ac:dyDescent="0.2">
      <c r="A1243" s="95">
        <f>_xlfn.XLOOKUP(E1243,'H O L D S'!S:S,'H O L D S'!H:H,0)</f>
        <v>0</v>
      </c>
      <c r="B1243" s="161" t="str">
        <f t="shared" si="19"/>
        <v>UH.GR.00081-10089</v>
      </c>
      <c r="C1243" s="95">
        <f>SUM(A1243:A1243)</f>
        <v>0</v>
      </c>
      <c r="D1243" s="95">
        <v>10089</v>
      </c>
      <c r="E1243" s="95" t="s">
        <v>476</v>
      </c>
      <c r="F1243" s="91" t="e">
        <f>_xlfn.XLOOKUP(#REF!,'F U L L   S E T S  (-10%)'!T:T,'F U L L   S E T S  (-10%)'!I:I,0)</f>
        <v>#REF!</v>
      </c>
      <c r="G1243" s="91"/>
      <c r="H1243" s="91"/>
      <c r="I1243" s="90" t="s">
        <v>98</v>
      </c>
      <c r="J1243" s="91">
        <f>_xlfn.XLOOKUP(I1243,'F U L L   S E T S  (-10%)'!T:T,'F U L L   S E T S  (-10%)'!I:I,0)+_xlfn.XLOOKUP(I1243,'H O L D S'!S:S,'H O L D S'!H:H,0)</f>
        <v>0</v>
      </c>
      <c r="K1243" s="91"/>
      <c r="L1243" s="91"/>
      <c r="M1243" s="91"/>
    </row>
    <row r="1244" spans="1:13" ht="16" x14ac:dyDescent="0.2">
      <c r="A1244" s="95">
        <f>_xlfn.XLOOKUP(E1244,'H O L D S'!S:S,'H O L D S'!H:H,0)</f>
        <v>0</v>
      </c>
      <c r="B1244" s="161" t="str">
        <f t="shared" si="19"/>
        <v>UH.GR.00082-10089</v>
      </c>
      <c r="C1244" s="95">
        <f>SUM(A1244:A1244)</f>
        <v>0</v>
      </c>
      <c r="D1244" s="95">
        <v>10089</v>
      </c>
      <c r="E1244" s="95" t="s">
        <v>478</v>
      </c>
      <c r="F1244" s="91" t="e">
        <f>_xlfn.XLOOKUP(#REF!,'F U L L   S E T S  (-10%)'!T:T,'F U L L   S E T S  (-10%)'!I:I,0)</f>
        <v>#REF!</v>
      </c>
      <c r="G1244" s="91"/>
      <c r="H1244" s="91"/>
      <c r="I1244" s="90" t="s">
        <v>98</v>
      </c>
      <c r="J1244" s="91">
        <f>_xlfn.XLOOKUP(I1244,'F U L L   S E T S  (-10%)'!T:T,'F U L L   S E T S  (-10%)'!I:I,0)+_xlfn.XLOOKUP(I1244,'H O L D S'!S:S,'H O L D S'!H:H,0)</f>
        <v>0</v>
      </c>
      <c r="K1244" s="91"/>
      <c r="L1244" s="91"/>
      <c r="M1244" s="91"/>
    </row>
    <row r="1245" spans="1:13" ht="16" x14ac:dyDescent="0.2">
      <c r="A1245" s="161">
        <f>_xlfn.XLOOKUP(E1245,'H O L D S'!S:S,'H O L D S'!I:I,0)</f>
        <v>0</v>
      </c>
      <c r="B1245" s="161" t="str">
        <f t="shared" si="19"/>
        <v>UH.GR.00072-10090</v>
      </c>
      <c r="C1245" s="161">
        <f>SUM(A1245:A1245)</f>
        <v>0</v>
      </c>
      <c r="D1245" s="161">
        <v>10090</v>
      </c>
      <c r="E1245" s="161" t="s">
        <v>458</v>
      </c>
      <c r="F1245" s="91" t="e">
        <f>_xlfn.XLOOKUP(#REF!,'F U L L   S E T S  (-10%)'!T:T,'F U L L   S E T S  (-10%)'!J:J,0)</f>
        <v>#REF!</v>
      </c>
      <c r="G1245" s="91"/>
      <c r="H1245" s="91"/>
      <c r="I1245" s="90" t="s">
        <v>98</v>
      </c>
      <c r="J1245" s="91">
        <f>_xlfn.XLOOKUP(I1245,'F U L L   S E T S  (-10%)'!T:T,'F U L L   S E T S  (-10%)'!J:J,0)+_xlfn.XLOOKUP(I1245,'H O L D S'!S:S,'H O L D S'!I:I,0)</f>
        <v>0</v>
      </c>
      <c r="K1245" s="91"/>
      <c r="L1245" s="91"/>
      <c r="M1245" s="91"/>
    </row>
    <row r="1246" spans="1:13" ht="16" x14ac:dyDescent="0.2">
      <c r="A1246" s="95">
        <f>_xlfn.XLOOKUP(E1246,'H O L D S'!S:S,'H O L D S'!I:I,0)</f>
        <v>0</v>
      </c>
      <c r="B1246" s="161" t="str">
        <f t="shared" si="19"/>
        <v>UH.GR.00073-10090</v>
      </c>
      <c r="C1246" s="95">
        <f>SUM(A1246:A1246)</f>
        <v>0</v>
      </c>
      <c r="D1246" s="95">
        <v>10090</v>
      </c>
      <c r="E1246" s="95" t="s">
        <v>460</v>
      </c>
      <c r="F1246" s="91" t="e">
        <f>_xlfn.XLOOKUP(#REF!,'F U L L   S E T S  (-10%)'!T:T,'F U L L   S E T S  (-10%)'!J:J,0)</f>
        <v>#REF!</v>
      </c>
      <c r="G1246" s="91"/>
      <c r="H1246" s="91"/>
      <c r="I1246" s="90" t="s">
        <v>98</v>
      </c>
      <c r="J1246" s="91">
        <f>_xlfn.XLOOKUP(I1246,'F U L L   S E T S  (-10%)'!T:T,'F U L L   S E T S  (-10%)'!J:J,0)+_xlfn.XLOOKUP(I1246,'H O L D S'!S:S,'H O L D S'!I:I,0)</f>
        <v>0</v>
      </c>
      <c r="K1246" s="91"/>
      <c r="L1246" s="91"/>
      <c r="M1246" s="91"/>
    </row>
    <row r="1247" spans="1:13" ht="16" x14ac:dyDescent="0.2">
      <c r="A1247" s="95">
        <f>_xlfn.XLOOKUP(E1247,'H O L D S'!S:S,'H O L D S'!I:I,0)</f>
        <v>0</v>
      </c>
      <c r="B1247" s="161" t="str">
        <f t="shared" si="19"/>
        <v>UH.GR.00074-10090</v>
      </c>
      <c r="C1247" s="95">
        <f>SUM(A1247:A1247)</f>
        <v>0</v>
      </c>
      <c r="D1247" s="95">
        <v>10090</v>
      </c>
      <c r="E1247" s="95" t="s">
        <v>462</v>
      </c>
      <c r="F1247" s="91" t="e">
        <f>_xlfn.XLOOKUP(#REF!,'F U L L   S E T S  (-10%)'!T:T,'F U L L   S E T S  (-10%)'!J:J,0)</f>
        <v>#REF!</v>
      </c>
      <c r="G1247" s="91"/>
      <c r="H1247" s="91"/>
      <c r="I1247" s="90" t="s">
        <v>98</v>
      </c>
      <c r="J1247" s="91">
        <f>_xlfn.XLOOKUP(I1247,'F U L L   S E T S  (-10%)'!T:T,'F U L L   S E T S  (-10%)'!J:J,0)+_xlfn.XLOOKUP(I1247,'H O L D S'!S:S,'H O L D S'!I:I,0)</f>
        <v>0</v>
      </c>
      <c r="K1247" s="91"/>
      <c r="L1247" s="91"/>
      <c r="M1247" s="91"/>
    </row>
    <row r="1248" spans="1:13" ht="16" x14ac:dyDescent="0.2">
      <c r="A1248" s="95">
        <f>_xlfn.XLOOKUP(E1248,'H O L D S'!S:S,'H O L D S'!I:I,0)</f>
        <v>0</v>
      </c>
      <c r="B1248" s="161" t="str">
        <f t="shared" si="19"/>
        <v>UH.GR.00075-10090</v>
      </c>
      <c r="C1248" s="95">
        <f>SUM(A1248:A1248)</f>
        <v>0</v>
      </c>
      <c r="D1248" s="95">
        <v>10090</v>
      </c>
      <c r="E1248" s="95" t="s">
        <v>464</v>
      </c>
      <c r="F1248" s="91" t="e">
        <f>_xlfn.XLOOKUP(#REF!,'F U L L   S E T S  (-10%)'!T:T,'F U L L   S E T S  (-10%)'!J:J,0)</f>
        <v>#REF!</v>
      </c>
      <c r="G1248" s="91"/>
      <c r="H1248" s="91"/>
      <c r="I1248" s="90" t="s">
        <v>98</v>
      </c>
      <c r="J1248" s="91">
        <f>_xlfn.XLOOKUP(I1248,'F U L L   S E T S  (-10%)'!T:T,'F U L L   S E T S  (-10%)'!J:J,0)+_xlfn.XLOOKUP(I1248,'H O L D S'!S:S,'H O L D S'!I:I,0)</f>
        <v>0</v>
      </c>
      <c r="K1248" s="91"/>
      <c r="L1248" s="91"/>
      <c r="M1248" s="91"/>
    </row>
    <row r="1249" spans="1:13" ht="16" x14ac:dyDescent="0.2">
      <c r="A1249" s="95">
        <f>_xlfn.XLOOKUP(E1249,'H O L D S'!S:S,'H O L D S'!I:I,0)</f>
        <v>0</v>
      </c>
      <c r="B1249" s="161" t="str">
        <f t="shared" si="19"/>
        <v>UH.GR.00076-10090</v>
      </c>
      <c r="C1249" s="95">
        <f>SUM(A1249:A1249)</f>
        <v>0</v>
      </c>
      <c r="D1249" s="95">
        <v>10090</v>
      </c>
      <c r="E1249" s="95" t="s">
        <v>466</v>
      </c>
      <c r="F1249" s="91" t="e">
        <f>_xlfn.XLOOKUP(#REF!,'F U L L   S E T S  (-10%)'!T:T,'F U L L   S E T S  (-10%)'!J:J,0)</f>
        <v>#REF!</v>
      </c>
      <c r="G1249" s="91"/>
      <c r="H1249" s="91"/>
      <c r="I1249" s="90" t="s">
        <v>98</v>
      </c>
      <c r="J1249" s="91">
        <f>_xlfn.XLOOKUP(I1249,'F U L L   S E T S  (-10%)'!T:T,'F U L L   S E T S  (-10%)'!J:J,0)+_xlfn.XLOOKUP(I1249,'H O L D S'!S:S,'H O L D S'!I:I,0)</f>
        <v>0</v>
      </c>
      <c r="K1249" s="91"/>
      <c r="L1249" s="91"/>
      <c r="M1249" s="91"/>
    </row>
    <row r="1250" spans="1:13" ht="16" x14ac:dyDescent="0.2">
      <c r="A1250" s="95">
        <f>_xlfn.XLOOKUP(E1250,'H O L D S'!S:S,'H O L D S'!I:I,0)</f>
        <v>0</v>
      </c>
      <c r="B1250" s="161" t="str">
        <f t="shared" si="19"/>
        <v>UH.GR.00077-10090</v>
      </c>
      <c r="C1250" s="95">
        <f>SUM(A1250:A1250)</f>
        <v>0</v>
      </c>
      <c r="D1250" s="95">
        <v>10090</v>
      </c>
      <c r="E1250" s="95" t="s">
        <v>468</v>
      </c>
      <c r="F1250" s="91" t="e">
        <f>_xlfn.XLOOKUP(#REF!,'F U L L   S E T S  (-10%)'!T:T,'F U L L   S E T S  (-10%)'!J:J,0)</f>
        <v>#REF!</v>
      </c>
      <c r="G1250" s="91"/>
      <c r="H1250" s="91"/>
      <c r="I1250" s="90" t="s">
        <v>98</v>
      </c>
      <c r="J1250" s="91">
        <f>_xlfn.XLOOKUP(I1250,'F U L L   S E T S  (-10%)'!T:T,'F U L L   S E T S  (-10%)'!J:J,0)+_xlfn.XLOOKUP(I1250,'H O L D S'!S:S,'H O L D S'!I:I,0)</f>
        <v>0</v>
      </c>
      <c r="K1250" s="91"/>
      <c r="L1250" s="91"/>
      <c r="M1250" s="91"/>
    </row>
    <row r="1251" spans="1:13" ht="16" x14ac:dyDescent="0.2">
      <c r="A1251" s="95">
        <f>_xlfn.XLOOKUP(E1251,'H O L D S'!S:S,'H O L D S'!I:I,0)</f>
        <v>0</v>
      </c>
      <c r="B1251" s="161" t="str">
        <f t="shared" si="19"/>
        <v>UH.GR.00078-10090</v>
      </c>
      <c r="C1251" s="95">
        <f>SUM(A1251:A1251)</f>
        <v>0</v>
      </c>
      <c r="D1251" s="95">
        <v>10090</v>
      </c>
      <c r="E1251" s="95" t="s">
        <v>470</v>
      </c>
      <c r="F1251" s="91" t="e">
        <f>_xlfn.XLOOKUP(#REF!,'F U L L   S E T S  (-10%)'!T:T,'F U L L   S E T S  (-10%)'!J:J,0)</f>
        <v>#REF!</v>
      </c>
      <c r="G1251" s="91"/>
      <c r="H1251" s="91"/>
      <c r="I1251" s="90" t="s">
        <v>98</v>
      </c>
      <c r="J1251" s="91">
        <f>_xlfn.XLOOKUP(I1251,'F U L L   S E T S  (-10%)'!T:T,'F U L L   S E T S  (-10%)'!J:J,0)+_xlfn.XLOOKUP(I1251,'H O L D S'!S:S,'H O L D S'!I:I,0)</f>
        <v>0</v>
      </c>
      <c r="K1251" s="91"/>
      <c r="L1251" s="91"/>
      <c r="M1251" s="91"/>
    </row>
    <row r="1252" spans="1:13" ht="16" x14ac:dyDescent="0.2">
      <c r="A1252" s="95">
        <f>_xlfn.XLOOKUP(E1252,'H O L D S'!S:S,'H O L D S'!I:I,0)</f>
        <v>0</v>
      </c>
      <c r="B1252" s="161" t="str">
        <f t="shared" si="19"/>
        <v>UH.GR.00079-10090</v>
      </c>
      <c r="C1252" s="95">
        <f>SUM(A1252:A1252)</f>
        <v>0</v>
      </c>
      <c r="D1252" s="95">
        <v>10090</v>
      </c>
      <c r="E1252" s="95" t="s">
        <v>472</v>
      </c>
      <c r="F1252" s="91" t="e">
        <f>_xlfn.XLOOKUP(#REF!,'F U L L   S E T S  (-10%)'!T:T,'F U L L   S E T S  (-10%)'!J:J,0)</f>
        <v>#REF!</v>
      </c>
      <c r="G1252" s="91"/>
      <c r="H1252" s="91"/>
      <c r="I1252" s="90" t="s">
        <v>98</v>
      </c>
      <c r="J1252" s="91">
        <f>_xlfn.XLOOKUP(I1252,'F U L L   S E T S  (-10%)'!T:T,'F U L L   S E T S  (-10%)'!J:J,0)+_xlfn.XLOOKUP(I1252,'H O L D S'!S:S,'H O L D S'!I:I,0)</f>
        <v>0</v>
      </c>
      <c r="K1252" s="91"/>
      <c r="L1252" s="91"/>
      <c r="M1252" s="91"/>
    </row>
    <row r="1253" spans="1:13" ht="16" x14ac:dyDescent="0.2">
      <c r="A1253" s="95">
        <f>_xlfn.XLOOKUP(E1253,'H O L D S'!S:S,'H O L D S'!I:I,0)</f>
        <v>0</v>
      </c>
      <c r="B1253" s="161" t="str">
        <f t="shared" si="19"/>
        <v>UH.GR.00080-10090</v>
      </c>
      <c r="C1253" s="95">
        <f>SUM(A1253:A1253)</f>
        <v>0</v>
      </c>
      <c r="D1253" s="95">
        <v>10090</v>
      </c>
      <c r="E1253" s="95" t="s">
        <v>474</v>
      </c>
      <c r="F1253" s="91" t="e">
        <f>_xlfn.XLOOKUP(#REF!,'F U L L   S E T S  (-10%)'!T:T,'F U L L   S E T S  (-10%)'!J:J,0)</f>
        <v>#REF!</v>
      </c>
      <c r="G1253" s="91"/>
      <c r="H1253" s="91"/>
      <c r="I1253" s="90" t="s">
        <v>98</v>
      </c>
      <c r="J1253" s="91">
        <f>_xlfn.XLOOKUP(I1253,'F U L L   S E T S  (-10%)'!T:T,'F U L L   S E T S  (-10%)'!J:J,0)+_xlfn.XLOOKUP(I1253,'H O L D S'!S:S,'H O L D S'!I:I,0)</f>
        <v>0</v>
      </c>
      <c r="K1253" s="91"/>
      <c r="L1253" s="91"/>
      <c r="M1253" s="91"/>
    </row>
    <row r="1254" spans="1:13" ht="16" x14ac:dyDescent="0.2">
      <c r="A1254" s="95">
        <f>_xlfn.XLOOKUP(E1254,'H O L D S'!S:S,'H O L D S'!I:I,0)</f>
        <v>0</v>
      </c>
      <c r="B1254" s="161" t="str">
        <f t="shared" si="19"/>
        <v>UH.GR.00081-10090</v>
      </c>
      <c r="C1254" s="95">
        <f>SUM(A1254:A1254)</f>
        <v>0</v>
      </c>
      <c r="D1254" s="95">
        <v>10090</v>
      </c>
      <c r="E1254" s="95" t="s">
        <v>476</v>
      </c>
      <c r="F1254" s="91" t="e">
        <f>_xlfn.XLOOKUP(#REF!,'F U L L   S E T S  (-10%)'!T:T,'F U L L   S E T S  (-10%)'!J:J,0)</f>
        <v>#REF!</v>
      </c>
      <c r="G1254" s="91"/>
      <c r="H1254" s="91"/>
      <c r="I1254" s="90" t="s">
        <v>98</v>
      </c>
      <c r="J1254" s="91">
        <f>_xlfn.XLOOKUP(I1254,'F U L L   S E T S  (-10%)'!T:T,'F U L L   S E T S  (-10%)'!J:J,0)+_xlfn.XLOOKUP(I1254,'H O L D S'!S:S,'H O L D S'!I:I,0)</f>
        <v>0</v>
      </c>
      <c r="K1254" s="91"/>
      <c r="L1254" s="91"/>
      <c r="M1254" s="91"/>
    </row>
    <row r="1255" spans="1:13" ht="16" x14ac:dyDescent="0.2">
      <c r="A1255" s="95">
        <f>_xlfn.XLOOKUP(E1255,'H O L D S'!S:S,'H O L D S'!I:I,0)</f>
        <v>0</v>
      </c>
      <c r="B1255" s="161" t="str">
        <f t="shared" si="19"/>
        <v>UH.GR.00082-10090</v>
      </c>
      <c r="C1255" s="95">
        <f>SUM(A1255:A1255)</f>
        <v>0</v>
      </c>
      <c r="D1255" s="95">
        <v>10090</v>
      </c>
      <c r="E1255" s="95" t="s">
        <v>478</v>
      </c>
      <c r="F1255" s="91" t="e">
        <f>_xlfn.XLOOKUP(#REF!,'F U L L   S E T S  (-10%)'!T:T,'F U L L   S E T S  (-10%)'!J:J,0)</f>
        <v>#REF!</v>
      </c>
      <c r="G1255" s="91"/>
      <c r="H1255" s="91"/>
      <c r="I1255" s="90" t="s">
        <v>98</v>
      </c>
      <c r="J1255" s="91">
        <f>_xlfn.XLOOKUP(I1255,'F U L L   S E T S  (-10%)'!T:T,'F U L L   S E T S  (-10%)'!J:J,0)+_xlfn.XLOOKUP(I1255,'H O L D S'!S:S,'H O L D S'!I:I,0)</f>
        <v>0</v>
      </c>
      <c r="K1255" s="91"/>
      <c r="L1255" s="91"/>
      <c r="M1255" s="91"/>
    </row>
    <row r="1256" spans="1:13" ht="16" x14ac:dyDescent="0.2">
      <c r="A1256" s="161">
        <f>_xlfn.XLOOKUP(E1256,'H O L D S'!S:S,'H O L D S'!J:J,0)</f>
        <v>0</v>
      </c>
      <c r="B1256" s="161" t="str">
        <f t="shared" si="19"/>
        <v>UH.GR.00072-10091</v>
      </c>
      <c r="C1256" s="161">
        <f>SUM(A1256:A1256)</f>
        <v>0</v>
      </c>
      <c r="D1256" s="161">
        <v>10091</v>
      </c>
      <c r="E1256" s="161" t="s">
        <v>458</v>
      </c>
      <c r="F1256" s="91" t="e">
        <f>_xlfn.XLOOKUP(#REF!,'F U L L   S E T S  (-10%)'!T:T,'F U L L   S E T S  (-10%)'!K:K,0)</f>
        <v>#REF!</v>
      </c>
      <c r="G1256" s="91"/>
      <c r="H1256" s="91"/>
      <c r="I1256" s="90" t="s">
        <v>98</v>
      </c>
      <c r="J1256" s="91">
        <f>_xlfn.XLOOKUP(I1256,'F U L L   S E T S  (-10%)'!T:T,'F U L L   S E T S  (-10%)'!K:K,0)+_xlfn.XLOOKUP(I1256,'H O L D S'!S:S,'H O L D S'!J:J,0)</f>
        <v>0</v>
      </c>
      <c r="K1256" s="91"/>
      <c r="L1256" s="91"/>
      <c r="M1256" s="91"/>
    </row>
    <row r="1257" spans="1:13" ht="16" x14ac:dyDescent="0.2">
      <c r="A1257" s="95">
        <f>_xlfn.XLOOKUP(E1257,'H O L D S'!S:S,'H O L D S'!J:J,0)</f>
        <v>0</v>
      </c>
      <c r="B1257" s="161" t="str">
        <f t="shared" si="19"/>
        <v>UH.GR.00073-10091</v>
      </c>
      <c r="C1257" s="95">
        <f>SUM(A1257:A1257)</f>
        <v>0</v>
      </c>
      <c r="D1257" s="95">
        <v>10091</v>
      </c>
      <c r="E1257" s="95" t="s">
        <v>460</v>
      </c>
      <c r="F1257" s="91" t="e">
        <f>_xlfn.XLOOKUP(#REF!,'F U L L   S E T S  (-10%)'!T:T,'F U L L   S E T S  (-10%)'!K:K,0)</f>
        <v>#REF!</v>
      </c>
      <c r="G1257" s="91"/>
      <c r="H1257" s="91"/>
      <c r="I1257" s="90" t="s">
        <v>98</v>
      </c>
      <c r="J1257" s="91">
        <f>_xlfn.XLOOKUP(I1257,'F U L L   S E T S  (-10%)'!T:T,'F U L L   S E T S  (-10%)'!K:K,0)+_xlfn.XLOOKUP(I1257,'H O L D S'!S:S,'H O L D S'!J:J,0)</f>
        <v>0</v>
      </c>
      <c r="K1257" s="91"/>
      <c r="L1257" s="91"/>
      <c r="M1257" s="91"/>
    </row>
    <row r="1258" spans="1:13" ht="16" x14ac:dyDescent="0.2">
      <c r="A1258" s="95">
        <f>_xlfn.XLOOKUP(E1258,'H O L D S'!S:S,'H O L D S'!J:J,0)</f>
        <v>0</v>
      </c>
      <c r="B1258" s="161" t="str">
        <f t="shared" si="19"/>
        <v>UH.GR.00074-10091</v>
      </c>
      <c r="C1258" s="95">
        <f>SUM(A1258:A1258)</f>
        <v>0</v>
      </c>
      <c r="D1258" s="95">
        <v>10091</v>
      </c>
      <c r="E1258" s="95" t="s">
        <v>462</v>
      </c>
      <c r="F1258" s="91" t="e">
        <f>_xlfn.XLOOKUP(#REF!,'F U L L   S E T S  (-10%)'!T:T,'F U L L   S E T S  (-10%)'!K:K,0)</f>
        <v>#REF!</v>
      </c>
      <c r="G1258" s="91"/>
      <c r="H1258" s="91"/>
      <c r="I1258" s="90" t="s">
        <v>98</v>
      </c>
      <c r="J1258" s="91">
        <f>_xlfn.XLOOKUP(I1258,'F U L L   S E T S  (-10%)'!T:T,'F U L L   S E T S  (-10%)'!K:K,0)+_xlfn.XLOOKUP(I1258,'H O L D S'!S:S,'H O L D S'!J:J,0)</f>
        <v>0</v>
      </c>
      <c r="K1258" s="91"/>
      <c r="L1258" s="91"/>
      <c r="M1258" s="91"/>
    </row>
    <row r="1259" spans="1:13" ht="16" x14ac:dyDescent="0.2">
      <c r="A1259" s="95">
        <f>_xlfn.XLOOKUP(E1259,'H O L D S'!S:S,'H O L D S'!J:J,0)</f>
        <v>0</v>
      </c>
      <c r="B1259" s="161" t="str">
        <f t="shared" si="19"/>
        <v>UH.GR.00075-10091</v>
      </c>
      <c r="C1259" s="95">
        <f>SUM(A1259:A1259)</f>
        <v>0</v>
      </c>
      <c r="D1259" s="95">
        <v>10091</v>
      </c>
      <c r="E1259" s="95" t="s">
        <v>464</v>
      </c>
      <c r="F1259" s="91" t="e">
        <f>_xlfn.XLOOKUP(#REF!,'F U L L   S E T S  (-10%)'!T:T,'F U L L   S E T S  (-10%)'!K:K,0)</f>
        <v>#REF!</v>
      </c>
      <c r="G1259" s="91"/>
      <c r="H1259" s="91"/>
      <c r="I1259" s="90" t="s">
        <v>98</v>
      </c>
      <c r="J1259" s="91">
        <f>_xlfn.XLOOKUP(I1259,'F U L L   S E T S  (-10%)'!T:T,'F U L L   S E T S  (-10%)'!K:K,0)+_xlfn.XLOOKUP(I1259,'H O L D S'!S:S,'H O L D S'!J:J,0)</f>
        <v>0</v>
      </c>
      <c r="K1259" s="91"/>
      <c r="L1259" s="91"/>
      <c r="M1259" s="91"/>
    </row>
    <row r="1260" spans="1:13" ht="16" x14ac:dyDescent="0.2">
      <c r="A1260" s="95">
        <f>_xlfn.XLOOKUP(E1260,'H O L D S'!S:S,'H O L D S'!J:J,0)</f>
        <v>0</v>
      </c>
      <c r="B1260" s="161" t="str">
        <f t="shared" si="19"/>
        <v>UH.GR.00076-10091</v>
      </c>
      <c r="C1260" s="95">
        <f>SUM(A1260:A1260)</f>
        <v>0</v>
      </c>
      <c r="D1260" s="95">
        <v>10091</v>
      </c>
      <c r="E1260" s="95" t="s">
        <v>466</v>
      </c>
      <c r="F1260" s="91" t="e">
        <f>_xlfn.XLOOKUP(#REF!,'F U L L   S E T S  (-10%)'!T:T,'F U L L   S E T S  (-10%)'!K:K,0)</f>
        <v>#REF!</v>
      </c>
      <c r="G1260" s="91"/>
      <c r="H1260" s="91"/>
      <c r="I1260" s="90" t="s">
        <v>98</v>
      </c>
      <c r="J1260" s="91">
        <f>_xlfn.XLOOKUP(I1260,'F U L L   S E T S  (-10%)'!T:T,'F U L L   S E T S  (-10%)'!K:K,0)+_xlfn.XLOOKUP(I1260,'H O L D S'!S:S,'H O L D S'!J:J,0)</f>
        <v>0</v>
      </c>
      <c r="K1260" s="91"/>
      <c r="L1260" s="91"/>
      <c r="M1260" s="91"/>
    </row>
    <row r="1261" spans="1:13" ht="16" x14ac:dyDescent="0.2">
      <c r="A1261" s="95">
        <f>_xlfn.XLOOKUP(E1261,'H O L D S'!S:S,'H O L D S'!J:J,0)</f>
        <v>0</v>
      </c>
      <c r="B1261" s="161" t="str">
        <f t="shared" si="19"/>
        <v>UH.GR.00077-10091</v>
      </c>
      <c r="C1261" s="95">
        <f>SUM(A1261:A1261)</f>
        <v>0</v>
      </c>
      <c r="D1261" s="95">
        <v>10091</v>
      </c>
      <c r="E1261" s="95" t="s">
        <v>468</v>
      </c>
      <c r="F1261" s="91" t="e">
        <f>_xlfn.XLOOKUP(#REF!,'F U L L   S E T S  (-10%)'!T:T,'F U L L   S E T S  (-10%)'!K:K,0)</f>
        <v>#REF!</v>
      </c>
      <c r="G1261" s="91"/>
      <c r="H1261" s="91"/>
      <c r="I1261" s="90" t="s">
        <v>98</v>
      </c>
      <c r="J1261" s="91">
        <f>_xlfn.XLOOKUP(I1261,'F U L L   S E T S  (-10%)'!T:T,'F U L L   S E T S  (-10%)'!K:K,0)+_xlfn.XLOOKUP(I1261,'H O L D S'!S:S,'H O L D S'!J:J,0)</f>
        <v>0</v>
      </c>
      <c r="K1261" s="91"/>
      <c r="L1261" s="91"/>
      <c r="M1261" s="91"/>
    </row>
    <row r="1262" spans="1:13" ht="16" x14ac:dyDescent="0.2">
      <c r="A1262" s="95">
        <f>_xlfn.XLOOKUP(E1262,'H O L D S'!S:S,'H O L D S'!J:J,0)</f>
        <v>0</v>
      </c>
      <c r="B1262" s="161" t="str">
        <f t="shared" si="19"/>
        <v>UH.GR.00078-10091</v>
      </c>
      <c r="C1262" s="95">
        <f>SUM(A1262:A1262)</f>
        <v>0</v>
      </c>
      <c r="D1262" s="95">
        <v>10091</v>
      </c>
      <c r="E1262" s="95" t="s">
        <v>470</v>
      </c>
      <c r="F1262" s="91" t="e">
        <f>_xlfn.XLOOKUP(#REF!,'F U L L   S E T S  (-10%)'!T:T,'F U L L   S E T S  (-10%)'!K:K,0)</f>
        <v>#REF!</v>
      </c>
      <c r="G1262" s="91"/>
      <c r="H1262" s="91"/>
      <c r="I1262" s="90" t="s">
        <v>98</v>
      </c>
      <c r="J1262" s="91">
        <f>_xlfn.XLOOKUP(I1262,'F U L L   S E T S  (-10%)'!T:T,'F U L L   S E T S  (-10%)'!K:K,0)+_xlfn.XLOOKUP(I1262,'H O L D S'!S:S,'H O L D S'!J:J,0)</f>
        <v>0</v>
      </c>
      <c r="K1262" s="91"/>
      <c r="L1262" s="91"/>
      <c r="M1262" s="91"/>
    </row>
    <row r="1263" spans="1:13" ht="16" x14ac:dyDescent="0.2">
      <c r="A1263" s="95">
        <f>_xlfn.XLOOKUP(E1263,'H O L D S'!S:S,'H O L D S'!J:J,0)</f>
        <v>0</v>
      </c>
      <c r="B1263" s="161" t="str">
        <f t="shared" si="19"/>
        <v>UH.GR.00079-10091</v>
      </c>
      <c r="C1263" s="95">
        <f>SUM(A1263:A1263)</f>
        <v>0</v>
      </c>
      <c r="D1263" s="95">
        <v>10091</v>
      </c>
      <c r="E1263" s="95" t="s">
        <v>472</v>
      </c>
      <c r="F1263" s="91" t="e">
        <f>_xlfn.XLOOKUP(#REF!,'F U L L   S E T S  (-10%)'!T:T,'F U L L   S E T S  (-10%)'!K:K,0)</f>
        <v>#REF!</v>
      </c>
      <c r="G1263" s="91"/>
      <c r="H1263" s="91"/>
      <c r="I1263" s="90" t="s">
        <v>98</v>
      </c>
      <c r="J1263" s="91">
        <f>_xlfn.XLOOKUP(I1263,'F U L L   S E T S  (-10%)'!T:T,'F U L L   S E T S  (-10%)'!K:K,0)+_xlfn.XLOOKUP(I1263,'H O L D S'!S:S,'H O L D S'!J:J,0)</f>
        <v>0</v>
      </c>
      <c r="K1263" s="91"/>
      <c r="L1263" s="91"/>
      <c r="M1263" s="91"/>
    </row>
    <row r="1264" spans="1:13" ht="16" x14ac:dyDescent="0.2">
      <c r="A1264" s="95">
        <f>_xlfn.XLOOKUP(E1264,'H O L D S'!S:S,'H O L D S'!J:J,0)</f>
        <v>0</v>
      </c>
      <c r="B1264" s="161" t="str">
        <f t="shared" si="19"/>
        <v>UH.GR.00080-10091</v>
      </c>
      <c r="C1264" s="95">
        <f>SUM(A1264:A1264)</f>
        <v>0</v>
      </c>
      <c r="D1264" s="95">
        <v>10091</v>
      </c>
      <c r="E1264" s="95" t="s">
        <v>474</v>
      </c>
      <c r="F1264" s="91" t="e">
        <f>_xlfn.XLOOKUP(#REF!,'F U L L   S E T S  (-10%)'!T:T,'F U L L   S E T S  (-10%)'!K:K,0)</f>
        <v>#REF!</v>
      </c>
      <c r="G1264" s="91"/>
      <c r="H1264" s="91"/>
      <c r="I1264" s="90" t="s">
        <v>98</v>
      </c>
      <c r="J1264" s="91">
        <f>_xlfn.XLOOKUP(I1264,'F U L L   S E T S  (-10%)'!T:T,'F U L L   S E T S  (-10%)'!K:K,0)+_xlfn.XLOOKUP(I1264,'H O L D S'!S:S,'H O L D S'!J:J,0)</f>
        <v>0</v>
      </c>
      <c r="K1264" s="91"/>
      <c r="L1264" s="91"/>
      <c r="M1264" s="91"/>
    </row>
    <row r="1265" spans="1:13" ht="16" x14ac:dyDescent="0.2">
      <c r="A1265" s="95">
        <f>_xlfn.XLOOKUP(E1265,'H O L D S'!S:S,'H O L D S'!J:J,0)</f>
        <v>0</v>
      </c>
      <c r="B1265" s="161" t="str">
        <f t="shared" si="19"/>
        <v>UH.GR.00081-10091</v>
      </c>
      <c r="C1265" s="95">
        <f>SUM(A1265:A1265)</f>
        <v>0</v>
      </c>
      <c r="D1265" s="95">
        <v>10091</v>
      </c>
      <c r="E1265" s="95" t="s">
        <v>476</v>
      </c>
      <c r="F1265" s="91" t="e">
        <f>_xlfn.XLOOKUP(#REF!,'F U L L   S E T S  (-10%)'!T:T,'F U L L   S E T S  (-10%)'!K:K,0)</f>
        <v>#REF!</v>
      </c>
      <c r="G1265" s="91"/>
      <c r="H1265" s="91"/>
      <c r="I1265" s="90" t="s">
        <v>98</v>
      </c>
      <c r="J1265" s="91">
        <f>_xlfn.XLOOKUP(I1265,'F U L L   S E T S  (-10%)'!T:T,'F U L L   S E T S  (-10%)'!K:K,0)+_xlfn.XLOOKUP(I1265,'H O L D S'!S:S,'H O L D S'!J:J,0)</f>
        <v>0</v>
      </c>
      <c r="K1265" s="91"/>
      <c r="L1265" s="91"/>
      <c r="M1265" s="91"/>
    </row>
    <row r="1266" spans="1:13" ht="16" x14ac:dyDescent="0.2">
      <c r="A1266" s="95">
        <f>_xlfn.XLOOKUP(E1266,'H O L D S'!S:S,'H O L D S'!J:J,0)</f>
        <v>0</v>
      </c>
      <c r="B1266" s="161" t="str">
        <f t="shared" si="19"/>
        <v>UH.GR.00082-10091</v>
      </c>
      <c r="C1266" s="95">
        <f>SUM(A1266:A1266)</f>
        <v>0</v>
      </c>
      <c r="D1266" s="95">
        <v>10091</v>
      </c>
      <c r="E1266" s="95" t="s">
        <v>478</v>
      </c>
      <c r="F1266" s="91" t="e">
        <f>_xlfn.XLOOKUP(#REF!,'F U L L   S E T S  (-10%)'!T:T,'F U L L   S E T S  (-10%)'!K:K,0)</f>
        <v>#REF!</v>
      </c>
      <c r="G1266" s="91"/>
      <c r="H1266" s="91"/>
      <c r="I1266" s="90" t="s">
        <v>98</v>
      </c>
      <c r="J1266" s="91">
        <f>_xlfn.XLOOKUP(I1266,'F U L L   S E T S  (-10%)'!T:T,'F U L L   S E T S  (-10%)'!K:K,0)+_xlfn.XLOOKUP(I1266,'H O L D S'!S:S,'H O L D S'!J:J,0)</f>
        <v>0</v>
      </c>
      <c r="K1266" s="91"/>
      <c r="L1266" s="91"/>
      <c r="M1266" s="91"/>
    </row>
    <row r="1267" spans="1:13" ht="16" x14ac:dyDescent="0.2">
      <c r="A1267" s="161">
        <f>_xlfn.XLOOKUP(E1267,'H O L D S'!S:S,'H O L D S'!K:K,0)</f>
        <v>0</v>
      </c>
      <c r="B1267" s="161" t="str">
        <f t="shared" si="19"/>
        <v>UH.GR.00072-10094</v>
      </c>
      <c r="C1267" s="161">
        <f>SUM(A1267:A1267)</f>
        <v>0</v>
      </c>
      <c r="D1267" s="161">
        <v>10094</v>
      </c>
      <c r="E1267" s="161" t="s">
        <v>458</v>
      </c>
      <c r="F1267" s="91" t="e">
        <f>_xlfn.XLOOKUP(#REF!,'F U L L   S E T S  (-10%)'!T:T,'F U L L   S E T S  (-10%)'!L:L,0)</f>
        <v>#REF!</v>
      </c>
      <c r="G1267" s="91"/>
      <c r="H1267" s="91"/>
      <c r="I1267" s="90" t="s">
        <v>98</v>
      </c>
      <c r="J1267" s="91">
        <f>_xlfn.XLOOKUP(I1267,'F U L L   S E T S  (-10%)'!T:T,'F U L L   S E T S  (-10%)'!L:L,0)+_xlfn.XLOOKUP(I1267,'H O L D S'!S:S,'H O L D S'!K:K,0)</f>
        <v>0</v>
      </c>
      <c r="K1267" s="91"/>
      <c r="L1267" s="91"/>
      <c r="M1267" s="91"/>
    </row>
    <row r="1268" spans="1:13" ht="16" x14ac:dyDescent="0.2">
      <c r="A1268" s="95">
        <f>_xlfn.XLOOKUP(E1268,'H O L D S'!S:S,'H O L D S'!K:K,0)</f>
        <v>0</v>
      </c>
      <c r="B1268" s="161" t="str">
        <f t="shared" si="19"/>
        <v>UH.GR.00073-10094</v>
      </c>
      <c r="C1268" s="95">
        <f>SUM(A1268:A1268)</f>
        <v>0</v>
      </c>
      <c r="D1268" s="95">
        <v>10094</v>
      </c>
      <c r="E1268" s="95" t="s">
        <v>460</v>
      </c>
      <c r="F1268" s="91" t="e">
        <f>_xlfn.XLOOKUP(#REF!,'F U L L   S E T S  (-10%)'!T:T,'F U L L   S E T S  (-10%)'!L:L,0)</f>
        <v>#REF!</v>
      </c>
      <c r="G1268" s="91"/>
      <c r="H1268" s="91"/>
      <c r="I1268" s="90" t="s">
        <v>98</v>
      </c>
      <c r="J1268" s="91">
        <f>_xlfn.XLOOKUP(I1268,'F U L L   S E T S  (-10%)'!T:T,'F U L L   S E T S  (-10%)'!L:L,0)+_xlfn.XLOOKUP(I1268,'H O L D S'!S:S,'H O L D S'!K:K,0)</f>
        <v>0</v>
      </c>
      <c r="K1268" s="91"/>
      <c r="L1268" s="91"/>
      <c r="M1268" s="91"/>
    </row>
    <row r="1269" spans="1:13" ht="16" x14ac:dyDescent="0.2">
      <c r="A1269" s="95">
        <f>_xlfn.XLOOKUP(E1269,'H O L D S'!S:S,'H O L D S'!K:K,0)</f>
        <v>0</v>
      </c>
      <c r="B1269" s="161" t="str">
        <f t="shared" si="19"/>
        <v>UH.GR.00074-10094</v>
      </c>
      <c r="C1269" s="95">
        <f>SUM(A1269:A1269)</f>
        <v>0</v>
      </c>
      <c r="D1269" s="95">
        <v>10094</v>
      </c>
      <c r="E1269" s="95" t="s">
        <v>462</v>
      </c>
      <c r="F1269" s="91" t="e">
        <f>_xlfn.XLOOKUP(#REF!,'F U L L   S E T S  (-10%)'!T:T,'F U L L   S E T S  (-10%)'!L:L,0)</f>
        <v>#REF!</v>
      </c>
      <c r="G1269" s="91"/>
      <c r="H1269" s="91"/>
      <c r="I1269" s="90" t="s">
        <v>98</v>
      </c>
      <c r="J1269" s="91">
        <f>_xlfn.XLOOKUP(I1269,'F U L L   S E T S  (-10%)'!T:T,'F U L L   S E T S  (-10%)'!L:L,0)+_xlfn.XLOOKUP(I1269,'H O L D S'!S:S,'H O L D S'!K:K,0)</f>
        <v>0</v>
      </c>
      <c r="K1269" s="91"/>
      <c r="L1269" s="91"/>
      <c r="M1269" s="91"/>
    </row>
    <row r="1270" spans="1:13" ht="16" x14ac:dyDescent="0.2">
      <c r="A1270" s="95">
        <f>_xlfn.XLOOKUP(E1270,'H O L D S'!S:S,'H O L D S'!K:K,0)</f>
        <v>0</v>
      </c>
      <c r="B1270" s="161" t="str">
        <f t="shared" si="19"/>
        <v>UH.GR.00075-10094</v>
      </c>
      <c r="C1270" s="95">
        <f>SUM(A1270:A1270)</f>
        <v>0</v>
      </c>
      <c r="D1270" s="95">
        <v>10094</v>
      </c>
      <c r="E1270" s="95" t="s">
        <v>464</v>
      </c>
      <c r="F1270" s="91" t="e">
        <f>_xlfn.XLOOKUP(#REF!,'F U L L   S E T S  (-10%)'!T:T,'F U L L   S E T S  (-10%)'!L:L,0)</f>
        <v>#REF!</v>
      </c>
      <c r="G1270" s="91"/>
      <c r="H1270" s="91"/>
      <c r="I1270" s="90" t="s">
        <v>98</v>
      </c>
      <c r="J1270" s="91">
        <f>_xlfn.XLOOKUP(I1270,'F U L L   S E T S  (-10%)'!T:T,'F U L L   S E T S  (-10%)'!L:L,0)+_xlfn.XLOOKUP(I1270,'H O L D S'!S:S,'H O L D S'!K:K,0)</f>
        <v>0</v>
      </c>
      <c r="K1270" s="91"/>
      <c r="L1270" s="91"/>
      <c r="M1270" s="91"/>
    </row>
    <row r="1271" spans="1:13" ht="16" x14ac:dyDescent="0.2">
      <c r="A1271" s="95">
        <f>_xlfn.XLOOKUP(E1271,'H O L D S'!S:S,'H O L D S'!K:K,0)</f>
        <v>0</v>
      </c>
      <c r="B1271" s="161" t="str">
        <f t="shared" si="19"/>
        <v>UH.GR.00076-10094</v>
      </c>
      <c r="C1271" s="95">
        <f>SUM(A1271:A1271)</f>
        <v>0</v>
      </c>
      <c r="D1271" s="95">
        <v>10094</v>
      </c>
      <c r="E1271" s="95" t="s">
        <v>466</v>
      </c>
      <c r="F1271" s="91" t="e">
        <f>_xlfn.XLOOKUP(#REF!,'F U L L   S E T S  (-10%)'!T:T,'F U L L   S E T S  (-10%)'!L:L,0)</f>
        <v>#REF!</v>
      </c>
      <c r="G1271" s="91"/>
      <c r="H1271" s="91"/>
      <c r="I1271" s="90" t="s">
        <v>98</v>
      </c>
      <c r="J1271" s="91">
        <f>_xlfn.XLOOKUP(I1271,'F U L L   S E T S  (-10%)'!T:T,'F U L L   S E T S  (-10%)'!L:L,0)+_xlfn.XLOOKUP(I1271,'H O L D S'!S:S,'H O L D S'!K:K,0)</f>
        <v>0</v>
      </c>
      <c r="K1271" s="91"/>
      <c r="L1271" s="91"/>
      <c r="M1271" s="91"/>
    </row>
    <row r="1272" spans="1:13" ht="16" x14ac:dyDescent="0.2">
      <c r="A1272" s="95">
        <f>_xlfn.XLOOKUP(E1272,'H O L D S'!S:S,'H O L D S'!K:K,0)</f>
        <v>0</v>
      </c>
      <c r="B1272" s="161" t="str">
        <f t="shared" si="19"/>
        <v>UH.GR.00077-10094</v>
      </c>
      <c r="C1272" s="95">
        <f>SUM(A1272:A1272)</f>
        <v>0</v>
      </c>
      <c r="D1272" s="95">
        <v>10094</v>
      </c>
      <c r="E1272" s="95" t="s">
        <v>468</v>
      </c>
      <c r="F1272" s="91" t="e">
        <f>_xlfn.XLOOKUP(#REF!,'F U L L   S E T S  (-10%)'!T:T,'F U L L   S E T S  (-10%)'!L:L,0)</f>
        <v>#REF!</v>
      </c>
      <c r="G1272" s="91"/>
      <c r="H1272" s="91"/>
      <c r="I1272" s="90" t="s">
        <v>98</v>
      </c>
      <c r="J1272" s="91">
        <f>_xlfn.XLOOKUP(I1272,'F U L L   S E T S  (-10%)'!T:T,'F U L L   S E T S  (-10%)'!L:L,0)+_xlfn.XLOOKUP(I1272,'H O L D S'!S:S,'H O L D S'!K:K,0)</f>
        <v>0</v>
      </c>
      <c r="K1272" s="91"/>
      <c r="L1272" s="91"/>
      <c r="M1272" s="91"/>
    </row>
    <row r="1273" spans="1:13" ht="16" x14ac:dyDescent="0.2">
      <c r="A1273" s="95">
        <f>_xlfn.XLOOKUP(E1273,'H O L D S'!S:S,'H O L D S'!K:K,0)</f>
        <v>0</v>
      </c>
      <c r="B1273" s="161" t="str">
        <f t="shared" si="19"/>
        <v>UH.GR.00078-10094</v>
      </c>
      <c r="C1273" s="95">
        <f>SUM(A1273:A1273)</f>
        <v>0</v>
      </c>
      <c r="D1273" s="95">
        <v>10094</v>
      </c>
      <c r="E1273" s="95" t="s">
        <v>470</v>
      </c>
      <c r="F1273" s="91" t="e">
        <f>_xlfn.XLOOKUP(#REF!,'F U L L   S E T S  (-10%)'!T:T,'F U L L   S E T S  (-10%)'!L:L,0)</f>
        <v>#REF!</v>
      </c>
      <c r="G1273" s="91"/>
      <c r="H1273" s="91"/>
      <c r="I1273" s="90" t="s">
        <v>98</v>
      </c>
      <c r="J1273" s="91">
        <f>_xlfn.XLOOKUP(I1273,'F U L L   S E T S  (-10%)'!T:T,'F U L L   S E T S  (-10%)'!L:L,0)+_xlfn.XLOOKUP(I1273,'H O L D S'!S:S,'H O L D S'!K:K,0)</f>
        <v>0</v>
      </c>
      <c r="K1273" s="91"/>
      <c r="L1273" s="91"/>
      <c r="M1273" s="91"/>
    </row>
    <row r="1274" spans="1:13" ht="16" x14ac:dyDescent="0.2">
      <c r="A1274" s="95">
        <f>_xlfn.XLOOKUP(E1274,'H O L D S'!S:S,'H O L D S'!K:K,0)</f>
        <v>0</v>
      </c>
      <c r="B1274" s="161" t="str">
        <f t="shared" si="19"/>
        <v>UH.GR.00079-10094</v>
      </c>
      <c r="C1274" s="95">
        <f>SUM(A1274:A1274)</f>
        <v>0</v>
      </c>
      <c r="D1274" s="95">
        <v>10094</v>
      </c>
      <c r="E1274" s="95" t="s">
        <v>472</v>
      </c>
      <c r="F1274" s="91" t="e">
        <f>_xlfn.XLOOKUP(#REF!,'F U L L   S E T S  (-10%)'!T:T,'F U L L   S E T S  (-10%)'!L:L,0)</f>
        <v>#REF!</v>
      </c>
      <c r="G1274" s="91"/>
      <c r="H1274" s="91"/>
      <c r="I1274" s="90" t="s">
        <v>98</v>
      </c>
      <c r="J1274" s="91">
        <f>_xlfn.XLOOKUP(I1274,'F U L L   S E T S  (-10%)'!T:T,'F U L L   S E T S  (-10%)'!L:L,0)+_xlfn.XLOOKUP(I1274,'H O L D S'!S:S,'H O L D S'!K:K,0)</f>
        <v>0</v>
      </c>
      <c r="K1274" s="91"/>
      <c r="L1274" s="91"/>
      <c r="M1274" s="91"/>
    </row>
    <row r="1275" spans="1:13" ht="16" x14ac:dyDescent="0.2">
      <c r="A1275" s="95">
        <f>_xlfn.XLOOKUP(E1275,'H O L D S'!S:S,'H O L D S'!K:K,0)</f>
        <v>0</v>
      </c>
      <c r="B1275" s="161" t="str">
        <f t="shared" si="19"/>
        <v>UH.GR.00080-10094</v>
      </c>
      <c r="C1275" s="95">
        <f>SUM(A1275:A1275)</f>
        <v>0</v>
      </c>
      <c r="D1275" s="95">
        <v>10094</v>
      </c>
      <c r="E1275" s="95" t="s">
        <v>474</v>
      </c>
      <c r="F1275" s="91" t="e">
        <f>_xlfn.XLOOKUP(#REF!,'F U L L   S E T S  (-10%)'!T:T,'F U L L   S E T S  (-10%)'!L:L,0)</f>
        <v>#REF!</v>
      </c>
      <c r="G1275" s="91"/>
      <c r="H1275" s="91"/>
      <c r="I1275" s="90" t="s">
        <v>98</v>
      </c>
      <c r="J1275" s="91">
        <f>_xlfn.XLOOKUP(I1275,'F U L L   S E T S  (-10%)'!T:T,'F U L L   S E T S  (-10%)'!L:L,0)+_xlfn.XLOOKUP(I1275,'H O L D S'!S:S,'H O L D S'!K:K,0)</f>
        <v>0</v>
      </c>
      <c r="K1275" s="91"/>
      <c r="L1275" s="91"/>
      <c r="M1275" s="91"/>
    </row>
    <row r="1276" spans="1:13" ht="16" x14ac:dyDescent="0.2">
      <c r="A1276" s="95">
        <f>_xlfn.XLOOKUP(E1276,'H O L D S'!S:S,'H O L D S'!K:K,0)</f>
        <v>0</v>
      </c>
      <c r="B1276" s="161" t="str">
        <f t="shared" si="19"/>
        <v>UH.GR.00081-10094</v>
      </c>
      <c r="C1276" s="95">
        <f>SUM(A1276:A1276)</f>
        <v>0</v>
      </c>
      <c r="D1276" s="95">
        <v>10094</v>
      </c>
      <c r="E1276" s="95" t="s">
        <v>476</v>
      </c>
      <c r="F1276" s="91" t="e">
        <f>_xlfn.XLOOKUP(#REF!,'F U L L   S E T S  (-10%)'!T:T,'F U L L   S E T S  (-10%)'!L:L,0)</f>
        <v>#REF!</v>
      </c>
      <c r="G1276" s="91"/>
      <c r="H1276" s="91"/>
      <c r="I1276" s="90" t="s">
        <v>98</v>
      </c>
      <c r="J1276" s="91">
        <f>_xlfn.XLOOKUP(I1276,'F U L L   S E T S  (-10%)'!T:T,'F U L L   S E T S  (-10%)'!L:L,0)+_xlfn.XLOOKUP(I1276,'H O L D S'!S:S,'H O L D S'!K:K,0)</f>
        <v>0</v>
      </c>
      <c r="K1276" s="91"/>
      <c r="L1276" s="91"/>
      <c r="M1276" s="91"/>
    </row>
    <row r="1277" spans="1:13" ht="16" x14ac:dyDescent="0.2">
      <c r="A1277" s="95">
        <f>_xlfn.XLOOKUP(E1277,'H O L D S'!S:S,'H O L D S'!K:K,0)</f>
        <v>0</v>
      </c>
      <c r="B1277" s="161" t="str">
        <f t="shared" si="19"/>
        <v>UH.GR.00082-10094</v>
      </c>
      <c r="C1277" s="95">
        <f>SUM(A1277:A1277)</f>
        <v>0</v>
      </c>
      <c r="D1277" s="95">
        <v>10094</v>
      </c>
      <c r="E1277" s="95" t="s">
        <v>478</v>
      </c>
      <c r="F1277" s="91" t="e">
        <f>_xlfn.XLOOKUP(#REF!,'F U L L   S E T S  (-10%)'!T:T,'F U L L   S E T S  (-10%)'!L:L,0)</f>
        <v>#REF!</v>
      </c>
      <c r="G1277" s="91"/>
      <c r="H1277" s="91"/>
      <c r="I1277" s="90" t="s">
        <v>98</v>
      </c>
      <c r="J1277" s="91">
        <f>_xlfn.XLOOKUP(I1277,'F U L L   S E T S  (-10%)'!T:T,'F U L L   S E T S  (-10%)'!L:L,0)+_xlfn.XLOOKUP(I1277,'H O L D S'!S:S,'H O L D S'!K:K,0)</f>
        <v>0</v>
      </c>
      <c r="K1277" s="91"/>
      <c r="L1277" s="91"/>
      <c r="M1277" s="91"/>
    </row>
    <row r="1278" spans="1:13" ht="16" x14ac:dyDescent="0.2">
      <c r="A1278" s="161">
        <f>_xlfn.XLOOKUP(E1278,'H O L D S'!S:S,'H O L D S'!L:L,0)</f>
        <v>0</v>
      </c>
      <c r="B1278" s="161" t="str">
        <f t="shared" si="19"/>
        <v>UH.GR.00072-10095</v>
      </c>
      <c r="C1278" s="161">
        <f>SUM(A1278:A1278)</f>
        <v>0</v>
      </c>
      <c r="D1278" s="161">
        <v>10095</v>
      </c>
      <c r="E1278" s="161" t="s">
        <v>458</v>
      </c>
      <c r="F1278" s="91" t="e">
        <f>_xlfn.XLOOKUP(#REF!,'F U L L   S E T S  (-10%)'!T:T,'F U L L   S E T S  (-10%)'!M:M,0)</f>
        <v>#REF!</v>
      </c>
      <c r="G1278" s="91"/>
      <c r="H1278" s="91"/>
      <c r="I1278" s="90" t="s">
        <v>98</v>
      </c>
      <c r="J1278" s="91">
        <f>_xlfn.XLOOKUP(I1278,'F U L L   S E T S  (-10%)'!T:T,'F U L L   S E T S  (-10%)'!M:M,0)+_xlfn.XLOOKUP(I1278,'H O L D S'!S:S,'H O L D S'!L:L,0)</f>
        <v>0</v>
      </c>
      <c r="K1278" s="91"/>
      <c r="L1278" s="91"/>
      <c r="M1278" s="91"/>
    </row>
    <row r="1279" spans="1:13" ht="16" x14ac:dyDescent="0.2">
      <c r="A1279" s="95">
        <f>_xlfn.XLOOKUP(E1279,'H O L D S'!S:S,'H O L D S'!L:L,0)</f>
        <v>0</v>
      </c>
      <c r="B1279" s="161" t="str">
        <f t="shared" si="19"/>
        <v>UH.GR.00073-10095</v>
      </c>
      <c r="C1279" s="95">
        <f>SUM(A1279:A1279)</f>
        <v>0</v>
      </c>
      <c r="D1279" s="95">
        <v>10095</v>
      </c>
      <c r="E1279" s="95" t="s">
        <v>460</v>
      </c>
      <c r="F1279" s="91" t="e">
        <f>_xlfn.XLOOKUP(#REF!,'F U L L   S E T S  (-10%)'!T:T,'F U L L   S E T S  (-10%)'!M:M,0)</f>
        <v>#REF!</v>
      </c>
      <c r="G1279" s="91"/>
      <c r="H1279" s="91"/>
      <c r="I1279" s="90" t="s">
        <v>98</v>
      </c>
      <c r="J1279" s="91">
        <f>_xlfn.XLOOKUP(I1279,'F U L L   S E T S  (-10%)'!T:T,'F U L L   S E T S  (-10%)'!M:M,0)+_xlfn.XLOOKUP(I1279,'H O L D S'!S:S,'H O L D S'!L:L,0)</f>
        <v>0</v>
      </c>
      <c r="K1279" s="91"/>
      <c r="L1279" s="91"/>
      <c r="M1279" s="91"/>
    </row>
    <row r="1280" spans="1:13" ht="16" x14ac:dyDescent="0.2">
      <c r="A1280" s="95">
        <f>_xlfn.XLOOKUP(E1280,'H O L D S'!S:S,'H O L D S'!L:L,0)</f>
        <v>0</v>
      </c>
      <c r="B1280" s="161" t="str">
        <f t="shared" si="19"/>
        <v>UH.GR.00074-10095</v>
      </c>
      <c r="C1280" s="95">
        <f>SUM(A1280:A1280)</f>
        <v>0</v>
      </c>
      <c r="D1280" s="95">
        <v>10095</v>
      </c>
      <c r="E1280" s="95" t="s">
        <v>462</v>
      </c>
      <c r="F1280" s="91" t="e">
        <f>_xlfn.XLOOKUP(#REF!,'F U L L   S E T S  (-10%)'!T:T,'F U L L   S E T S  (-10%)'!M:M,0)</f>
        <v>#REF!</v>
      </c>
      <c r="G1280" s="91"/>
      <c r="H1280" s="91"/>
      <c r="I1280" s="90" t="s">
        <v>98</v>
      </c>
      <c r="J1280" s="91">
        <f>_xlfn.XLOOKUP(I1280,'F U L L   S E T S  (-10%)'!T:T,'F U L L   S E T S  (-10%)'!M:M,0)+_xlfn.XLOOKUP(I1280,'H O L D S'!S:S,'H O L D S'!L:L,0)</f>
        <v>0</v>
      </c>
      <c r="K1280" s="91"/>
      <c r="L1280" s="91"/>
      <c r="M1280" s="91"/>
    </row>
    <row r="1281" spans="1:13" ht="16" x14ac:dyDescent="0.2">
      <c r="A1281" s="95">
        <f>_xlfn.XLOOKUP(E1281,'H O L D S'!S:S,'H O L D S'!L:L,0)</f>
        <v>0</v>
      </c>
      <c r="B1281" s="161" t="str">
        <f t="shared" si="19"/>
        <v>UH.GR.00075-10095</v>
      </c>
      <c r="C1281" s="95">
        <f>SUM(A1281:A1281)</f>
        <v>0</v>
      </c>
      <c r="D1281" s="95">
        <v>10095</v>
      </c>
      <c r="E1281" s="95" t="s">
        <v>464</v>
      </c>
      <c r="F1281" s="91" t="e">
        <f>_xlfn.XLOOKUP(#REF!,'F U L L   S E T S  (-10%)'!T:T,'F U L L   S E T S  (-10%)'!M:M,0)</f>
        <v>#REF!</v>
      </c>
      <c r="G1281" s="91"/>
      <c r="H1281" s="91"/>
      <c r="I1281" s="90" t="s">
        <v>98</v>
      </c>
      <c r="J1281" s="91">
        <f>_xlfn.XLOOKUP(I1281,'F U L L   S E T S  (-10%)'!T:T,'F U L L   S E T S  (-10%)'!M:M,0)+_xlfn.XLOOKUP(I1281,'H O L D S'!S:S,'H O L D S'!L:L,0)</f>
        <v>0</v>
      </c>
      <c r="K1281" s="91"/>
      <c r="L1281" s="91"/>
      <c r="M1281" s="91"/>
    </row>
    <row r="1282" spans="1:13" ht="16" x14ac:dyDescent="0.2">
      <c r="A1282" s="95">
        <f>_xlfn.XLOOKUP(E1282,'H O L D S'!S:S,'H O L D S'!L:L,0)</f>
        <v>0</v>
      </c>
      <c r="B1282" s="161" t="str">
        <f t="shared" si="19"/>
        <v>UH.GR.00076-10095</v>
      </c>
      <c r="C1282" s="95">
        <f>SUM(A1282:A1282)</f>
        <v>0</v>
      </c>
      <c r="D1282" s="95">
        <v>10095</v>
      </c>
      <c r="E1282" s="95" t="s">
        <v>466</v>
      </c>
      <c r="F1282" s="91" t="e">
        <f>_xlfn.XLOOKUP(#REF!,'F U L L   S E T S  (-10%)'!T:T,'F U L L   S E T S  (-10%)'!M:M,0)</f>
        <v>#REF!</v>
      </c>
      <c r="G1282" s="91"/>
      <c r="H1282" s="91"/>
      <c r="I1282" s="90" t="s">
        <v>98</v>
      </c>
      <c r="J1282" s="91">
        <f>_xlfn.XLOOKUP(I1282,'F U L L   S E T S  (-10%)'!T:T,'F U L L   S E T S  (-10%)'!M:M,0)+_xlfn.XLOOKUP(I1282,'H O L D S'!S:S,'H O L D S'!L:L,0)</f>
        <v>0</v>
      </c>
      <c r="K1282" s="91"/>
      <c r="L1282" s="91"/>
      <c r="M1282" s="91"/>
    </row>
    <row r="1283" spans="1:13" ht="16" x14ac:dyDescent="0.2">
      <c r="A1283" s="95">
        <f>_xlfn.XLOOKUP(E1283,'H O L D S'!S:S,'H O L D S'!L:L,0)</f>
        <v>0</v>
      </c>
      <c r="B1283" s="161" t="str">
        <f t="shared" ref="B1283:B1346" si="20">E1283&amp;"-"&amp;D1283</f>
        <v>UH.GR.00077-10095</v>
      </c>
      <c r="C1283" s="95">
        <f>SUM(A1283:A1283)</f>
        <v>0</v>
      </c>
      <c r="D1283" s="95">
        <v>10095</v>
      </c>
      <c r="E1283" s="95" t="s">
        <v>468</v>
      </c>
      <c r="F1283" s="91" t="e">
        <f>_xlfn.XLOOKUP(#REF!,'F U L L   S E T S  (-10%)'!T:T,'F U L L   S E T S  (-10%)'!M:M,0)</f>
        <v>#REF!</v>
      </c>
      <c r="G1283" s="91"/>
      <c r="H1283" s="91"/>
      <c r="I1283" s="90" t="s">
        <v>98</v>
      </c>
      <c r="J1283" s="91">
        <f>_xlfn.XLOOKUP(I1283,'F U L L   S E T S  (-10%)'!T:T,'F U L L   S E T S  (-10%)'!M:M,0)+_xlfn.XLOOKUP(I1283,'H O L D S'!S:S,'H O L D S'!L:L,0)</f>
        <v>0</v>
      </c>
      <c r="K1283" s="91"/>
      <c r="L1283" s="91"/>
      <c r="M1283" s="91"/>
    </row>
    <row r="1284" spans="1:13" ht="16" x14ac:dyDescent="0.2">
      <c r="A1284" s="95">
        <f>_xlfn.XLOOKUP(E1284,'H O L D S'!S:S,'H O L D S'!L:L,0)</f>
        <v>0</v>
      </c>
      <c r="B1284" s="161" t="str">
        <f t="shared" si="20"/>
        <v>UH.GR.00078-10095</v>
      </c>
      <c r="C1284" s="95">
        <f>SUM(A1284:A1284)</f>
        <v>0</v>
      </c>
      <c r="D1284" s="95">
        <v>10095</v>
      </c>
      <c r="E1284" s="95" t="s">
        <v>470</v>
      </c>
      <c r="F1284" s="91" t="e">
        <f>_xlfn.XLOOKUP(#REF!,'F U L L   S E T S  (-10%)'!T:T,'F U L L   S E T S  (-10%)'!M:M,0)</f>
        <v>#REF!</v>
      </c>
      <c r="G1284" s="91"/>
      <c r="H1284" s="91"/>
      <c r="I1284" s="90" t="s">
        <v>98</v>
      </c>
      <c r="J1284" s="91">
        <f>_xlfn.XLOOKUP(I1284,'F U L L   S E T S  (-10%)'!T:T,'F U L L   S E T S  (-10%)'!M:M,0)+_xlfn.XLOOKUP(I1284,'H O L D S'!S:S,'H O L D S'!L:L,0)</f>
        <v>0</v>
      </c>
      <c r="K1284" s="91"/>
      <c r="L1284" s="91"/>
      <c r="M1284" s="91"/>
    </row>
    <row r="1285" spans="1:13" ht="16" x14ac:dyDescent="0.2">
      <c r="A1285" s="95">
        <f>_xlfn.XLOOKUP(E1285,'H O L D S'!S:S,'H O L D S'!L:L,0)</f>
        <v>0</v>
      </c>
      <c r="B1285" s="161" t="str">
        <f t="shared" si="20"/>
        <v>UH.GR.00079-10095</v>
      </c>
      <c r="C1285" s="95">
        <f>SUM(A1285:A1285)</f>
        <v>0</v>
      </c>
      <c r="D1285" s="95">
        <v>10095</v>
      </c>
      <c r="E1285" s="95" t="s">
        <v>472</v>
      </c>
      <c r="F1285" s="91" t="e">
        <f>_xlfn.XLOOKUP(#REF!,'F U L L   S E T S  (-10%)'!T:T,'F U L L   S E T S  (-10%)'!M:M,0)</f>
        <v>#REF!</v>
      </c>
      <c r="G1285" s="91"/>
      <c r="H1285" s="91"/>
      <c r="I1285" s="90" t="s">
        <v>98</v>
      </c>
      <c r="J1285" s="91">
        <f>_xlfn.XLOOKUP(I1285,'F U L L   S E T S  (-10%)'!T:T,'F U L L   S E T S  (-10%)'!M:M,0)+_xlfn.XLOOKUP(I1285,'H O L D S'!S:S,'H O L D S'!L:L,0)</f>
        <v>0</v>
      </c>
      <c r="K1285" s="91"/>
      <c r="L1285" s="91"/>
      <c r="M1285" s="91"/>
    </row>
    <row r="1286" spans="1:13" ht="16" x14ac:dyDescent="0.2">
      <c r="A1286" s="95">
        <f>_xlfn.XLOOKUP(E1286,'H O L D S'!S:S,'H O L D S'!L:L,0)</f>
        <v>0</v>
      </c>
      <c r="B1286" s="161" t="str">
        <f t="shared" si="20"/>
        <v>UH.GR.00080-10095</v>
      </c>
      <c r="C1286" s="95">
        <f>SUM(A1286:A1286)</f>
        <v>0</v>
      </c>
      <c r="D1286" s="95">
        <v>10095</v>
      </c>
      <c r="E1286" s="95" t="s">
        <v>474</v>
      </c>
      <c r="F1286" s="91" t="e">
        <f>_xlfn.XLOOKUP(#REF!,'F U L L   S E T S  (-10%)'!T:T,'F U L L   S E T S  (-10%)'!M:M,0)</f>
        <v>#REF!</v>
      </c>
      <c r="G1286" s="91"/>
      <c r="H1286" s="91"/>
      <c r="I1286" s="90" t="s">
        <v>98</v>
      </c>
      <c r="J1286" s="91">
        <f>_xlfn.XLOOKUP(I1286,'F U L L   S E T S  (-10%)'!T:T,'F U L L   S E T S  (-10%)'!M:M,0)+_xlfn.XLOOKUP(I1286,'H O L D S'!S:S,'H O L D S'!L:L,0)</f>
        <v>0</v>
      </c>
      <c r="K1286" s="91"/>
      <c r="L1286" s="91"/>
      <c r="M1286" s="91"/>
    </row>
    <row r="1287" spans="1:13" ht="16" x14ac:dyDescent="0.2">
      <c r="A1287" s="95">
        <f>_xlfn.XLOOKUP(E1287,'H O L D S'!S:S,'H O L D S'!L:L,0)</f>
        <v>0</v>
      </c>
      <c r="B1287" s="161" t="str">
        <f t="shared" si="20"/>
        <v>UH.GR.00081-10095</v>
      </c>
      <c r="C1287" s="95">
        <f>SUM(A1287:A1287)</f>
        <v>0</v>
      </c>
      <c r="D1287" s="95">
        <v>10095</v>
      </c>
      <c r="E1287" s="95" t="s">
        <v>476</v>
      </c>
      <c r="F1287" s="91" t="e">
        <f>_xlfn.XLOOKUP(#REF!,'F U L L   S E T S  (-10%)'!T:T,'F U L L   S E T S  (-10%)'!M:M,0)</f>
        <v>#REF!</v>
      </c>
      <c r="G1287" s="91"/>
      <c r="H1287" s="91"/>
      <c r="I1287" s="90" t="s">
        <v>98</v>
      </c>
      <c r="J1287" s="91">
        <f>_xlfn.XLOOKUP(I1287,'F U L L   S E T S  (-10%)'!T:T,'F U L L   S E T S  (-10%)'!M:M,0)+_xlfn.XLOOKUP(I1287,'H O L D S'!S:S,'H O L D S'!L:L,0)</f>
        <v>0</v>
      </c>
      <c r="K1287" s="91"/>
      <c r="L1287" s="91"/>
      <c r="M1287" s="91"/>
    </row>
    <row r="1288" spans="1:13" ht="16" x14ac:dyDescent="0.2">
      <c r="A1288" s="95">
        <f>_xlfn.XLOOKUP(E1288,'H O L D S'!S:S,'H O L D S'!L:L,0)</f>
        <v>0</v>
      </c>
      <c r="B1288" s="161" t="str">
        <f t="shared" si="20"/>
        <v>UH.GR.00082-10095</v>
      </c>
      <c r="C1288" s="95">
        <f>SUM(A1288:A1288)</f>
        <v>0</v>
      </c>
      <c r="D1288" s="95">
        <v>10095</v>
      </c>
      <c r="E1288" s="95" t="s">
        <v>478</v>
      </c>
      <c r="F1288" s="91" t="e">
        <f>_xlfn.XLOOKUP(#REF!,'F U L L   S E T S  (-10%)'!T:T,'F U L L   S E T S  (-10%)'!M:M,0)</f>
        <v>#REF!</v>
      </c>
      <c r="G1288" s="91"/>
      <c r="H1288" s="91"/>
      <c r="I1288" s="90" t="s">
        <v>98</v>
      </c>
      <c r="J1288" s="91">
        <f>_xlfn.XLOOKUP(I1288,'F U L L   S E T S  (-10%)'!T:T,'F U L L   S E T S  (-10%)'!M:M,0)+_xlfn.XLOOKUP(I1288,'H O L D S'!S:S,'H O L D S'!L:L,0)</f>
        <v>0</v>
      </c>
      <c r="K1288" s="91"/>
      <c r="L1288" s="91"/>
      <c r="M1288" s="91"/>
    </row>
    <row r="1289" spans="1:13" ht="16" x14ac:dyDescent="0.2">
      <c r="A1289" s="161">
        <f>_xlfn.XLOOKUP(E1289,'H O L D S'!S:S,'H O L D S'!N:N,0)</f>
        <v>0</v>
      </c>
      <c r="B1289" s="161" t="str">
        <f t="shared" si="20"/>
        <v>UH.GR.00072-10083</v>
      </c>
      <c r="C1289" s="161">
        <f>SUM(A1289:A1289)</f>
        <v>0</v>
      </c>
      <c r="D1289" s="161">
        <v>10083</v>
      </c>
      <c r="E1289" s="161" t="s">
        <v>458</v>
      </c>
      <c r="F1289" s="91" t="e">
        <f>_xlfn.XLOOKUP(#REF!,'F U L L   S E T S  (-10%)'!T:T,'F U L L   S E T S  (-10%)'!O:O,0)</f>
        <v>#REF!</v>
      </c>
      <c r="G1289" s="91"/>
      <c r="H1289" s="91"/>
      <c r="I1289" s="90" t="s">
        <v>98</v>
      </c>
      <c r="J1289" s="91">
        <f>_xlfn.XLOOKUP(I1289,'F U L L   S E T S  (-10%)'!T:T,'F U L L   S E T S  (-10%)'!O:O,0)+_xlfn.XLOOKUP(I1289,'H O L D S'!S:S,'H O L D S'!N:N,0)</f>
        <v>0</v>
      </c>
      <c r="K1289" s="91"/>
      <c r="L1289" s="91"/>
      <c r="M1289" s="91"/>
    </row>
    <row r="1290" spans="1:13" ht="16" x14ac:dyDescent="0.2">
      <c r="A1290" s="95">
        <f>_xlfn.XLOOKUP(E1290,'H O L D S'!S:S,'H O L D S'!N:N,0)</f>
        <v>0</v>
      </c>
      <c r="B1290" s="161" t="str">
        <f t="shared" si="20"/>
        <v>UH.GR.00073-10083</v>
      </c>
      <c r="C1290" s="95">
        <f>SUM(A1290:A1290)</f>
        <v>0</v>
      </c>
      <c r="D1290" s="95">
        <v>10083</v>
      </c>
      <c r="E1290" s="95" t="s">
        <v>460</v>
      </c>
      <c r="F1290" s="91" t="e">
        <f>_xlfn.XLOOKUP(#REF!,'F U L L   S E T S  (-10%)'!T:T,'F U L L   S E T S  (-10%)'!O:O,0)</f>
        <v>#REF!</v>
      </c>
      <c r="G1290" s="91"/>
      <c r="H1290" s="91"/>
      <c r="I1290" s="90" t="s">
        <v>98</v>
      </c>
      <c r="J1290" s="91">
        <f>_xlfn.XLOOKUP(I1290,'F U L L   S E T S  (-10%)'!T:T,'F U L L   S E T S  (-10%)'!O:O,0)+_xlfn.XLOOKUP(I1290,'H O L D S'!S:S,'H O L D S'!N:N,0)</f>
        <v>0</v>
      </c>
      <c r="K1290" s="91"/>
      <c r="L1290" s="91"/>
      <c r="M1290" s="91"/>
    </row>
    <row r="1291" spans="1:13" ht="16" x14ac:dyDescent="0.2">
      <c r="A1291" s="95">
        <f>_xlfn.XLOOKUP(E1291,'H O L D S'!S:S,'H O L D S'!N:N,0)</f>
        <v>0</v>
      </c>
      <c r="B1291" s="161" t="str">
        <f t="shared" si="20"/>
        <v>UH.GR.00074-10083</v>
      </c>
      <c r="C1291" s="95">
        <f>SUM(A1291:A1291)</f>
        <v>0</v>
      </c>
      <c r="D1291" s="95">
        <v>10083</v>
      </c>
      <c r="E1291" s="95" t="s">
        <v>462</v>
      </c>
      <c r="F1291" s="91" t="e">
        <f>_xlfn.XLOOKUP(#REF!,'F U L L   S E T S  (-10%)'!T:T,'F U L L   S E T S  (-10%)'!O:O,0)</f>
        <v>#REF!</v>
      </c>
      <c r="G1291" s="91"/>
      <c r="H1291" s="91"/>
      <c r="I1291" s="90" t="s">
        <v>98</v>
      </c>
      <c r="J1291" s="91">
        <f>_xlfn.XLOOKUP(I1291,'F U L L   S E T S  (-10%)'!T:T,'F U L L   S E T S  (-10%)'!O:O,0)+_xlfn.XLOOKUP(I1291,'H O L D S'!S:S,'H O L D S'!N:N,0)</f>
        <v>0</v>
      </c>
      <c r="K1291" s="91"/>
      <c r="L1291" s="91"/>
      <c r="M1291" s="91"/>
    </row>
    <row r="1292" spans="1:13" ht="16" x14ac:dyDescent="0.2">
      <c r="A1292" s="95">
        <f>_xlfn.XLOOKUP(E1292,'H O L D S'!S:S,'H O L D S'!N:N,0)</f>
        <v>0</v>
      </c>
      <c r="B1292" s="161" t="str">
        <f t="shared" si="20"/>
        <v>UH.GR.00075-10083</v>
      </c>
      <c r="C1292" s="95">
        <f>SUM(A1292:A1292)</f>
        <v>0</v>
      </c>
      <c r="D1292" s="95">
        <v>10083</v>
      </c>
      <c r="E1292" s="95" t="s">
        <v>464</v>
      </c>
      <c r="F1292" s="91" t="e">
        <f>_xlfn.XLOOKUP(#REF!,'F U L L   S E T S  (-10%)'!T:T,'F U L L   S E T S  (-10%)'!O:O,0)</f>
        <v>#REF!</v>
      </c>
      <c r="G1292" s="91"/>
      <c r="H1292" s="91"/>
      <c r="I1292" s="90" t="s">
        <v>98</v>
      </c>
      <c r="J1292" s="91">
        <f>_xlfn.XLOOKUP(I1292,'F U L L   S E T S  (-10%)'!T:T,'F U L L   S E T S  (-10%)'!O:O,0)+_xlfn.XLOOKUP(I1292,'H O L D S'!S:S,'H O L D S'!N:N,0)</f>
        <v>0</v>
      </c>
      <c r="K1292" s="91"/>
      <c r="L1292" s="91"/>
      <c r="M1292" s="91"/>
    </row>
    <row r="1293" spans="1:13" ht="16" x14ac:dyDescent="0.2">
      <c r="A1293" s="95">
        <f>_xlfn.XLOOKUP(E1293,'H O L D S'!S:S,'H O L D S'!N:N,0)</f>
        <v>0</v>
      </c>
      <c r="B1293" s="161" t="str">
        <f t="shared" si="20"/>
        <v>UH.GR.00076-10083</v>
      </c>
      <c r="C1293" s="95">
        <f>SUM(A1293:A1293)</f>
        <v>0</v>
      </c>
      <c r="D1293" s="95">
        <v>10083</v>
      </c>
      <c r="E1293" s="95" t="s">
        <v>466</v>
      </c>
      <c r="F1293" s="91" t="e">
        <f>_xlfn.XLOOKUP(#REF!,'F U L L   S E T S  (-10%)'!T:T,'F U L L   S E T S  (-10%)'!O:O,0)</f>
        <v>#REF!</v>
      </c>
      <c r="G1293" s="91"/>
      <c r="H1293" s="91"/>
      <c r="I1293" s="90" t="s">
        <v>98</v>
      </c>
      <c r="J1293" s="91">
        <f>_xlfn.XLOOKUP(I1293,'F U L L   S E T S  (-10%)'!T:T,'F U L L   S E T S  (-10%)'!O:O,0)+_xlfn.XLOOKUP(I1293,'H O L D S'!S:S,'H O L D S'!N:N,0)</f>
        <v>0</v>
      </c>
      <c r="K1293" s="91"/>
      <c r="L1293" s="91"/>
      <c r="M1293" s="91"/>
    </row>
    <row r="1294" spans="1:13" ht="16" x14ac:dyDescent="0.2">
      <c r="A1294" s="95">
        <f>_xlfn.XLOOKUP(E1294,'H O L D S'!S:S,'H O L D S'!N:N,0)</f>
        <v>0</v>
      </c>
      <c r="B1294" s="161" t="str">
        <f t="shared" si="20"/>
        <v>UH.GR.00077-10083</v>
      </c>
      <c r="C1294" s="95">
        <f>SUM(A1294:A1294)</f>
        <v>0</v>
      </c>
      <c r="D1294" s="95">
        <v>10083</v>
      </c>
      <c r="E1294" s="95" t="s">
        <v>468</v>
      </c>
      <c r="F1294" s="91" t="e">
        <f>_xlfn.XLOOKUP(#REF!,'F U L L   S E T S  (-10%)'!T:T,'F U L L   S E T S  (-10%)'!O:O,0)</f>
        <v>#REF!</v>
      </c>
      <c r="G1294" s="91"/>
      <c r="H1294" s="91"/>
      <c r="I1294" s="90" t="s">
        <v>98</v>
      </c>
      <c r="J1294" s="91">
        <f>_xlfn.XLOOKUP(I1294,'F U L L   S E T S  (-10%)'!T:T,'F U L L   S E T S  (-10%)'!O:O,0)+_xlfn.XLOOKUP(I1294,'H O L D S'!S:S,'H O L D S'!N:N,0)</f>
        <v>0</v>
      </c>
      <c r="K1294" s="91"/>
      <c r="L1294" s="91"/>
      <c r="M1294" s="91"/>
    </row>
    <row r="1295" spans="1:13" ht="16" x14ac:dyDescent="0.2">
      <c r="A1295" s="95">
        <f>_xlfn.XLOOKUP(E1295,'H O L D S'!S:S,'H O L D S'!N:N,0)</f>
        <v>0</v>
      </c>
      <c r="B1295" s="161" t="str">
        <f t="shared" si="20"/>
        <v>UH.GR.00078-10083</v>
      </c>
      <c r="C1295" s="95">
        <f>SUM(A1295:A1295)</f>
        <v>0</v>
      </c>
      <c r="D1295" s="95">
        <v>10083</v>
      </c>
      <c r="E1295" s="95" t="s">
        <v>470</v>
      </c>
      <c r="F1295" s="91" t="e">
        <f>_xlfn.XLOOKUP(#REF!,'F U L L   S E T S  (-10%)'!T:T,'F U L L   S E T S  (-10%)'!O:O,0)</f>
        <v>#REF!</v>
      </c>
      <c r="G1295" s="91"/>
      <c r="H1295" s="91"/>
      <c r="I1295" s="90" t="s">
        <v>98</v>
      </c>
      <c r="J1295" s="91">
        <f>_xlfn.XLOOKUP(I1295,'F U L L   S E T S  (-10%)'!T:T,'F U L L   S E T S  (-10%)'!O:O,0)+_xlfn.XLOOKUP(I1295,'H O L D S'!S:S,'H O L D S'!N:N,0)</f>
        <v>0</v>
      </c>
      <c r="K1295" s="91"/>
      <c r="L1295" s="91"/>
      <c r="M1295" s="91"/>
    </row>
    <row r="1296" spans="1:13" ht="16" x14ac:dyDescent="0.2">
      <c r="A1296" s="95">
        <f>_xlfn.XLOOKUP(E1296,'H O L D S'!S:S,'H O L D S'!N:N,0)</f>
        <v>0</v>
      </c>
      <c r="B1296" s="161" t="str">
        <f t="shared" si="20"/>
        <v>UH.GR.00079-10083</v>
      </c>
      <c r="C1296" s="95">
        <f>SUM(A1296:A1296)</f>
        <v>0</v>
      </c>
      <c r="D1296" s="95">
        <v>10083</v>
      </c>
      <c r="E1296" s="95" t="s">
        <v>472</v>
      </c>
      <c r="F1296" s="91" t="e">
        <f>_xlfn.XLOOKUP(#REF!,'F U L L   S E T S  (-10%)'!T:T,'F U L L   S E T S  (-10%)'!O:O,0)</f>
        <v>#REF!</v>
      </c>
      <c r="G1296" s="91"/>
      <c r="H1296" s="91"/>
      <c r="I1296" s="90" t="s">
        <v>98</v>
      </c>
      <c r="J1296" s="91">
        <f>_xlfn.XLOOKUP(I1296,'F U L L   S E T S  (-10%)'!T:T,'F U L L   S E T S  (-10%)'!O:O,0)+_xlfn.XLOOKUP(I1296,'H O L D S'!S:S,'H O L D S'!N:N,0)</f>
        <v>0</v>
      </c>
      <c r="K1296" s="91"/>
      <c r="L1296" s="91"/>
      <c r="M1296" s="91"/>
    </row>
    <row r="1297" spans="1:13" ht="16" x14ac:dyDescent="0.2">
      <c r="A1297" s="95">
        <f>_xlfn.XLOOKUP(E1297,'H O L D S'!S:S,'H O L D S'!N:N,0)</f>
        <v>0</v>
      </c>
      <c r="B1297" s="161" t="str">
        <f t="shared" si="20"/>
        <v>UH.GR.00080-10083</v>
      </c>
      <c r="C1297" s="95">
        <f>SUM(A1297:A1297)</f>
        <v>0</v>
      </c>
      <c r="D1297" s="95">
        <v>10083</v>
      </c>
      <c r="E1297" s="95" t="s">
        <v>474</v>
      </c>
      <c r="F1297" s="91" t="e">
        <f>_xlfn.XLOOKUP(#REF!,'F U L L   S E T S  (-10%)'!T:T,'F U L L   S E T S  (-10%)'!O:O,0)</f>
        <v>#REF!</v>
      </c>
      <c r="G1297" s="91"/>
      <c r="H1297" s="91"/>
      <c r="I1297" s="90" t="s">
        <v>98</v>
      </c>
      <c r="J1297" s="91">
        <f>_xlfn.XLOOKUP(I1297,'F U L L   S E T S  (-10%)'!T:T,'F U L L   S E T S  (-10%)'!O:O,0)+_xlfn.XLOOKUP(I1297,'H O L D S'!S:S,'H O L D S'!N:N,0)</f>
        <v>0</v>
      </c>
      <c r="K1297" s="91"/>
      <c r="L1297" s="91"/>
      <c r="M1297" s="91"/>
    </row>
    <row r="1298" spans="1:13" ht="16" x14ac:dyDescent="0.2">
      <c r="A1298" s="95">
        <f>_xlfn.XLOOKUP(E1298,'H O L D S'!S:S,'H O L D S'!N:N,0)</f>
        <v>0</v>
      </c>
      <c r="B1298" s="161" t="str">
        <f t="shared" si="20"/>
        <v>UH.GR.00081-10083</v>
      </c>
      <c r="C1298" s="95">
        <f>SUM(A1298:A1298)</f>
        <v>0</v>
      </c>
      <c r="D1298" s="95">
        <v>10083</v>
      </c>
      <c r="E1298" s="95" t="s">
        <v>476</v>
      </c>
      <c r="F1298" s="91" t="e">
        <f>_xlfn.XLOOKUP(#REF!,'F U L L   S E T S  (-10%)'!T:T,'F U L L   S E T S  (-10%)'!O:O,0)</f>
        <v>#REF!</v>
      </c>
      <c r="G1298" s="91"/>
      <c r="H1298" s="91"/>
      <c r="I1298" s="90" t="s">
        <v>98</v>
      </c>
      <c r="J1298" s="91">
        <f>_xlfn.XLOOKUP(I1298,'F U L L   S E T S  (-10%)'!T:T,'F U L L   S E T S  (-10%)'!O:O,0)+_xlfn.XLOOKUP(I1298,'H O L D S'!S:S,'H O L D S'!N:N,0)</f>
        <v>0</v>
      </c>
      <c r="K1298" s="91"/>
      <c r="L1298" s="91"/>
      <c r="M1298" s="91"/>
    </row>
    <row r="1299" spans="1:13" ht="16" x14ac:dyDescent="0.2">
      <c r="A1299" s="95">
        <f>_xlfn.XLOOKUP(E1299,'H O L D S'!S:S,'H O L D S'!N:N,0)</f>
        <v>0</v>
      </c>
      <c r="B1299" s="161" t="str">
        <f t="shared" si="20"/>
        <v>UH.GR.00082-10083</v>
      </c>
      <c r="C1299" s="95">
        <f>SUM(A1299:A1299)</f>
        <v>0</v>
      </c>
      <c r="D1299" s="95">
        <v>10083</v>
      </c>
      <c r="E1299" s="95" t="s">
        <v>478</v>
      </c>
      <c r="F1299" s="91" t="e">
        <f>_xlfn.XLOOKUP(#REF!,'F U L L   S E T S  (-10%)'!T:T,'F U L L   S E T S  (-10%)'!O:O,0)</f>
        <v>#REF!</v>
      </c>
      <c r="G1299" s="91"/>
      <c r="H1299" s="91"/>
      <c r="I1299" s="90" t="s">
        <v>98</v>
      </c>
      <c r="J1299" s="91">
        <f>_xlfn.XLOOKUP(I1299,'F U L L   S E T S  (-10%)'!T:T,'F U L L   S E T S  (-10%)'!O:O,0)+_xlfn.XLOOKUP(I1299,'H O L D S'!S:S,'H O L D S'!N:N,0)</f>
        <v>0</v>
      </c>
      <c r="K1299" s="91"/>
      <c r="L1299" s="91"/>
      <c r="M1299" s="91"/>
    </row>
    <row r="1300" spans="1:13" ht="16" x14ac:dyDescent="0.2">
      <c r="A1300" s="161">
        <f>_xlfn.XLOOKUP(E1300,'H O L D S'!S:S,'H O L D S'!O:O,0)</f>
        <v>0</v>
      </c>
      <c r="B1300" s="161" t="str">
        <f t="shared" si="20"/>
        <v>UH.GR.00072-10082</v>
      </c>
      <c r="C1300" s="161">
        <f>SUM(A1300:A1300)</f>
        <v>0</v>
      </c>
      <c r="D1300" s="161">
        <v>10082</v>
      </c>
      <c r="E1300" s="161" t="s">
        <v>458</v>
      </c>
      <c r="F1300" s="91" t="e">
        <f>_xlfn.XLOOKUP(#REF!,'F U L L   S E T S  (-10%)'!T:T,'F U L L   S E T S  (-10%)'!P:P,0)</f>
        <v>#REF!</v>
      </c>
      <c r="G1300" s="91"/>
      <c r="H1300" s="91"/>
      <c r="I1300" s="90" t="s">
        <v>98</v>
      </c>
      <c r="J1300" s="91">
        <f>_xlfn.XLOOKUP(I1300,'F U L L   S E T S  (-10%)'!T:T,'F U L L   S E T S  (-10%)'!P:P,0)+_xlfn.XLOOKUP(I1300,'H O L D S'!S:S,'H O L D S'!O:O,0)</f>
        <v>0</v>
      </c>
      <c r="K1300" s="91"/>
      <c r="L1300" s="91"/>
      <c r="M1300" s="91"/>
    </row>
    <row r="1301" spans="1:13" ht="16" x14ac:dyDescent="0.2">
      <c r="A1301" s="95">
        <f>_xlfn.XLOOKUP(E1301,'H O L D S'!S:S,'H O L D S'!O:O,0)</f>
        <v>0</v>
      </c>
      <c r="B1301" s="161" t="str">
        <f t="shared" si="20"/>
        <v>UH.GR.00073-10082</v>
      </c>
      <c r="C1301" s="95">
        <f>SUM(A1301:A1301)</f>
        <v>0</v>
      </c>
      <c r="D1301" s="95">
        <v>10082</v>
      </c>
      <c r="E1301" s="95" t="s">
        <v>460</v>
      </c>
      <c r="F1301" s="91" t="e">
        <f>_xlfn.XLOOKUP(#REF!,'F U L L   S E T S  (-10%)'!T:T,'F U L L   S E T S  (-10%)'!P:P,0)</f>
        <v>#REF!</v>
      </c>
      <c r="G1301" s="91"/>
      <c r="H1301" s="91"/>
      <c r="I1301" s="90" t="s">
        <v>98</v>
      </c>
      <c r="J1301" s="91">
        <f>_xlfn.XLOOKUP(I1301,'F U L L   S E T S  (-10%)'!T:T,'F U L L   S E T S  (-10%)'!P:P,0)+_xlfn.XLOOKUP(I1301,'H O L D S'!S:S,'H O L D S'!O:O,0)</f>
        <v>0</v>
      </c>
      <c r="K1301" s="91"/>
      <c r="L1301" s="91"/>
      <c r="M1301" s="91"/>
    </row>
    <row r="1302" spans="1:13" ht="16" x14ac:dyDescent="0.2">
      <c r="A1302" s="95">
        <f>_xlfn.XLOOKUP(E1302,'H O L D S'!S:S,'H O L D S'!O:O,0)</f>
        <v>0</v>
      </c>
      <c r="B1302" s="161" t="str">
        <f t="shared" si="20"/>
        <v>UH.GR.00074-10082</v>
      </c>
      <c r="C1302" s="95">
        <f>SUM(A1302:A1302)</f>
        <v>0</v>
      </c>
      <c r="D1302" s="95">
        <v>10082</v>
      </c>
      <c r="E1302" s="95" t="s">
        <v>462</v>
      </c>
      <c r="F1302" s="91" t="e">
        <f>_xlfn.XLOOKUP(#REF!,'F U L L   S E T S  (-10%)'!T:T,'F U L L   S E T S  (-10%)'!P:P,0)</f>
        <v>#REF!</v>
      </c>
      <c r="G1302" s="91"/>
      <c r="H1302" s="91"/>
      <c r="I1302" s="90" t="s">
        <v>98</v>
      </c>
      <c r="J1302" s="91">
        <f>_xlfn.XLOOKUP(I1302,'F U L L   S E T S  (-10%)'!T:T,'F U L L   S E T S  (-10%)'!P:P,0)+_xlfn.XLOOKUP(I1302,'H O L D S'!S:S,'H O L D S'!O:O,0)</f>
        <v>0</v>
      </c>
      <c r="K1302" s="91"/>
      <c r="L1302" s="91"/>
      <c r="M1302" s="91"/>
    </row>
    <row r="1303" spans="1:13" ht="16" x14ac:dyDescent="0.2">
      <c r="A1303" s="95">
        <f>_xlfn.XLOOKUP(E1303,'H O L D S'!S:S,'H O L D S'!O:O,0)</f>
        <v>0</v>
      </c>
      <c r="B1303" s="161" t="str">
        <f t="shared" si="20"/>
        <v>UH.GR.00075-10082</v>
      </c>
      <c r="C1303" s="95">
        <f>SUM(A1303:A1303)</f>
        <v>0</v>
      </c>
      <c r="D1303" s="95">
        <v>10082</v>
      </c>
      <c r="E1303" s="95" t="s">
        <v>464</v>
      </c>
      <c r="F1303" s="91" t="e">
        <f>_xlfn.XLOOKUP(#REF!,'F U L L   S E T S  (-10%)'!T:T,'F U L L   S E T S  (-10%)'!P:P,0)</f>
        <v>#REF!</v>
      </c>
      <c r="G1303" s="91"/>
      <c r="H1303" s="91"/>
      <c r="I1303" s="90" t="s">
        <v>98</v>
      </c>
      <c r="J1303" s="91">
        <f>_xlfn.XLOOKUP(I1303,'F U L L   S E T S  (-10%)'!T:T,'F U L L   S E T S  (-10%)'!P:P,0)+_xlfn.XLOOKUP(I1303,'H O L D S'!S:S,'H O L D S'!O:O,0)</f>
        <v>0</v>
      </c>
      <c r="K1303" s="91"/>
      <c r="L1303" s="91"/>
      <c r="M1303" s="91"/>
    </row>
    <row r="1304" spans="1:13" ht="16" x14ac:dyDescent="0.2">
      <c r="A1304" s="95">
        <f>_xlfn.XLOOKUP(E1304,'H O L D S'!S:S,'H O L D S'!O:O,0)</f>
        <v>0</v>
      </c>
      <c r="B1304" s="161" t="str">
        <f t="shared" si="20"/>
        <v>UH.GR.00076-10082</v>
      </c>
      <c r="C1304" s="95">
        <f>SUM(A1304:A1304)</f>
        <v>0</v>
      </c>
      <c r="D1304" s="95">
        <v>10082</v>
      </c>
      <c r="E1304" s="95" t="s">
        <v>466</v>
      </c>
      <c r="F1304" s="91" t="e">
        <f>_xlfn.XLOOKUP(#REF!,'F U L L   S E T S  (-10%)'!T:T,'F U L L   S E T S  (-10%)'!P:P,0)</f>
        <v>#REF!</v>
      </c>
      <c r="G1304" s="91"/>
      <c r="H1304" s="91"/>
      <c r="I1304" s="90" t="s">
        <v>98</v>
      </c>
      <c r="J1304" s="91">
        <f>_xlfn.XLOOKUP(I1304,'F U L L   S E T S  (-10%)'!T:T,'F U L L   S E T S  (-10%)'!P:P,0)+_xlfn.XLOOKUP(I1304,'H O L D S'!S:S,'H O L D S'!O:O,0)</f>
        <v>0</v>
      </c>
      <c r="K1304" s="91"/>
      <c r="L1304" s="91"/>
      <c r="M1304" s="91"/>
    </row>
    <row r="1305" spans="1:13" ht="16" x14ac:dyDescent="0.2">
      <c r="A1305" s="95">
        <f>_xlfn.XLOOKUP(E1305,'H O L D S'!S:S,'H O L D S'!O:O,0)</f>
        <v>0</v>
      </c>
      <c r="B1305" s="161" t="str">
        <f t="shared" si="20"/>
        <v>UH.GR.00077-10082</v>
      </c>
      <c r="C1305" s="95">
        <f>SUM(A1305:A1305)</f>
        <v>0</v>
      </c>
      <c r="D1305" s="95">
        <v>10082</v>
      </c>
      <c r="E1305" s="95" t="s">
        <v>468</v>
      </c>
      <c r="F1305" s="91" t="e">
        <f>_xlfn.XLOOKUP(#REF!,'F U L L   S E T S  (-10%)'!T:T,'F U L L   S E T S  (-10%)'!P:P,0)</f>
        <v>#REF!</v>
      </c>
      <c r="G1305" s="91"/>
      <c r="H1305" s="91"/>
      <c r="I1305" s="90" t="s">
        <v>98</v>
      </c>
      <c r="J1305" s="91">
        <f>_xlfn.XLOOKUP(I1305,'F U L L   S E T S  (-10%)'!T:T,'F U L L   S E T S  (-10%)'!P:P,0)+_xlfn.XLOOKUP(I1305,'H O L D S'!S:S,'H O L D S'!O:O,0)</f>
        <v>0</v>
      </c>
      <c r="K1305" s="91"/>
      <c r="L1305" s="91"/>
      <c r="M1305" s="91"/>
    </row>
    <row r="1306" spans="1:13" ht="16" x14ac:dyDescent="0.2">
      <c r="A1306" s="95">
        <f>_xlfn.XLOOKUP(E1306,'H O L D S'!S:S,'H O L D S'!O:O,0)</f>
        <v>0</v>
      </c>
      <c r="B1306" s="161" t="str">
        <f t="shared" si="20"/>
        <v>UH.GR.00078-10082</v>
      </c>
      <c r="C1306" s="95">
        <f>SUM(A1306:A1306)</f>
        <v>0</v>
      </c>
      <c r="D1306" s="95">
        <v>10082</v>
      </c>
      <c r="E1306" s="95" t="s">
        <v>470</v>
      </c>
      <c r="F1306" s="91" t="e">
        <f>_xlfn.XLOOKUP(#REF!,'F U L L   S E T S  (-10%)'!T:T,'F U L L   S E T S  (-10%)'!P:P,0)</f>
        <v>#REF!</v>
      </c>
      <c r="G1306" s="91"/>
      <c r="H1306" s="91"/>
      <c r="I1306" s="90" t="s">
        <v>98</v>
      </c>
      <c r="J1306" s="91">
        <f>_xlfn.XLOOKUP(I1306,'F U L L   S E T S  (-10%)'!T:T,'F U L L   S E T S  (-10%)'!P:P,0)+_xlfn.XLOOKUP(I1306,'H O L D S'!S:S,'H O L D S'!O:O,0)</f>
        <v>0</v>
      </c>
      <c r="K1306" s="91"/>
      <c r="L1306" s="91"/>
      <c r="M1306" s="91"/>
    </row>
    <row r="1307" spans="1:13" ht="16" x14ac:dyDescent="0.2">
      <c r="A1307" s="95">
        <f>_xlfn.XLOOKUP(E1307,'H O L D S'!S:S,'H O L D S'!O:O,0)</f>
        <v>0</v>
      </c>
      <c r="B1307" s="161" t="str">
        <f t="shared" si="20"/>
        <v>UH.GR.00079-10082</v>
      </c>
      <c r="C1307" s="95">
        <f>SUM(A1307:A1307)</f>
        <v>0</v>
      </c>
      <c r="D1307" s="95">
        <v>10082</v>
      </c>
      <c r="E1307" s="95" t="s">
        <v>472</v>
      </c>
      <c r="F1307" s="91" t="e">
        <f>_xlfn.XLOOKUP(#REF!,'F U L L   S E T S  (-10%)'!T:T,'F U L L   S E T S  (-10%)'!P:P,0)</f>
        <v>#REF!</v>
      </c>
      <c r="G1307" s="91"/>
      <c r="H1307" s="91"/>
      <c r="I1307" s="90" t="s">
        <v>98</v>
      </c>
      <c r="J1307" s="91">
        <f>_xlfn.XLOOKUP(I1307,'F U L L   S E T S  (-10%)'!T:T,'F U L L   S E T S  (-10%)'!P:P,0)+_xlfn.XLOOKUP(I1307,'H O L D S'!S:S,'H O L D S'!O:O,0)</f>
        <v>0</v>
      </c>
      <c r="K1307" s="91"/>
      <c r="L1307" s="91"/>
      <c r="M1307" s="91"/>
    </row>
    <row r="1308" spans="1:13" ht="16" x14ac:dyDescent="0.2">
      <c r="A1308" s="95">
        <f>_xlfn.XLOOKUP(E1308,'H O L D S'!S:S,'H O L D S'!O:O,0)</f>
        <v>0</v>
      </c>
      <c r="B1308" s="161" t="str">
        <f t="shared" si="20"/>
        <v>UH.GR.00080-10082</v>
      </c>
      <c r="C1308" s="95">
        <f>SUM(A1308:A1308)</f>
        <v>0</v>
      </c>
      <c r="D1308" s="95">
        <v>10082</v>
      </c>
      <c r="E1308" s="95" t="s">
        <v>474</v>
      </c>
      <c r="F1308" s="91" t="e">
        <f>_xlfn.XLOOKUP(#REF!,'F U L L   S E T S  (-10%)'!T:T,'F U L L   S E T S  (-10%)'!P:P,0)</f>
        <v>#REF!</v>
      </c>
      <c r="G1308" s="91"/>
      <c r="H1308" s="91"/>
      <c r="I1308" s="90" t="s">
        <v>98</v>
      </c>
      <c r="J1308" s="91">
        <f>_xlfn.XLOOKUP(I1308,'F U L L   S E T S  (-10%)'!T:T,'F U L L   S E T S  (-10%)'!P:P,0)+_xlfn.XLOOKUP(I1308,'H O L D S'!S:S,'H O L D S'!O:O,0)</f>
        <v>0</v>
      </c>
      <c r="K1308" s="91"/>
      <c r="L1308" s="91"/>
      <c r="M1308" s="91"/>
    </row>
    <row r="1309" spans="1:13" ht="16" x14ac:dyDescent="0.2">
      <c r="A1309" s="95">
        <f>_xlfn.XLOOKUP(E1309,'H O L D S'!S:S,'H O L D S'!O:O,0)</f>
        <v>0</v>
      </c>
      <c r="B1309" s="161" t="str">
        <f t="shared" si="20"/>
        <v>UH.GR.00081-10082</v>
      </c>
      <c r="C1309" s="95">
        <f>SUM(A1309:A1309)</f>
        <v>0</v>
      </c>
      <c r="D1309" s="95">
        <v>10082</v>
      </c>
      <c r="E1309" s="95" t="s">
        <v>476</v>
      </c>
      <c r="F1309" s="91" t="e">
        <f>_xlfn.XLOOKUP(#REF!,'F U L L   S E T S  (-10%)'!T:T,'F U L L   S E T S  (-10%)'!P:P,0)</f>
        <v>#REF!</v>
      </c>
      <c r="G1309" s="91"/>
      <c r="H1309" s="91"/>
      <c r="I1309" s="90" t="s">
        <v>98</v>
      </c>
      <c r="J1309" s="91">
        <f>_xlfn.XLOOKUP(I1309,'F U L L   S E T S  (-10%)'!T:T,'F U L L   S E T S  (-10%)'!P:P,0)+_xlfn.XLOOKUP(I1309,'H O L D S'!S:S,'H O L D S'!O:O,0)</f>
        <v>0</v>
      </c>
      <c r="K1309" s="91"/>
      <c r="L1309" s="91"/>
      <c r="M1309" s="91"/>
    </row>
    <row r="1310" spans="1:13" ht="16" x14ac:dyDescent="0.2">
      <c r="A1310" s="95">
        <f>_xlfn.XLOOKUP(E1310,'H O L D S'!S:S,'H O L D S'!O:O,0)</f>
        <v>0</v>
      </c>
      <c r="B1310" s="161" t="str">
        <f t="shared" si="20"/>
        <v>UH.GR.00082-10082</v>
      </c>
      <c r="C1310" s="95">
        <f>SUM(A1310:A1310)</f>
        <v>0</v>
      </c>
      <c r="D1310" s="95">
        <v>10082</v>
      </c>
      <c r="E1310" s="95" t="s">
        <v>478</v>
      </c>
      <c r="F1310" s="91" t="e">
        <f>_xlfn.XLOOKUP(#REF!,'F U L L   S E T S  (-10%)'!T:T,'F U L L   S E T S  (-10%)'!P:P,0)</f>
        <v>#REF!</v>
      </c>
      <c r="G1310" s="91"/>
      <c r="H1310" s="91"/>
      <c r="I1310" s="90" t="s">
        <v>98</v>
      </c>
      <c r="J1310" s="91">
        <f>_xlfn.XLOOKUP(I1310,'F U L L   S E T S  (-10%)'!T:T,'F U L L   S E T S  (-10%)'!P:P,0)+_xlfn.XLOOKUP(I1310,'H O L D S'!S:S,'H O L D S'!O:O,0)</f>
        <v>0</v>
      </c>
      <c r="K1310" s="91"/>
      <c r="L1310" s="91"/>
      <c r="M1310" s="91"/>
    </row>
    <row r="1311" spans="1:13" ht="16" x14ac:dyDescent="0.2">
      <c r="A1311" s="161">
        <f>_xlfn.XLOOKUP(E1311,'H O L D S'!S:S,'H O L D S'!D:D,0)</f>
        <v>0</v>
      </c>
      <c r="B1311" s="161" t="str">
        <f t="shared" si="20"/>
        <v>UH.GR.00083-10084</v>
      </c>
      <c r="C1311" s="161">
        <f>SUM(A1311:A1311)</f>
        <v>0</v>
      </c>
      <c r="D1311" s="161">
        <v>10084</v>
      </c>
      <c r="E1311" s="161" t="s">
        <v>483</v>
      </c>
      <c r="F1311" s="91"/>
      <c r="G1311" s="91"/>
      <c r="H1311" s="91"/>
      <c r="I1311" s="91"/>
      <c r="J1311" s="91"/>
      <c r="K1311" s="91"/>
      <c r="L1311" s="91"/>
      <c r="M1311" s="91"/>
    </row>
    <row r="1312" spans="1:13" ht="16" x14ac:dyDescent="0.2">
      <c r="A1312" s="95">
        <f>_xlfn.XLOOKUP(E1312,'H O L D S'!S:S,'H O L D S'!D:D,0)</f>
        <v>0</v>
      </c>
      <c r="B1312" s="161" t="str">
        <f t="shared" si="20"/>
        <v>UH.GR.00084-10084</v>
      </c>
      <c r="C1312" s="95">
        <f>SUM(A1312:A1312)</f>
        <v>0</v>
      </c>
      <c r="D1312" s="95">
        <v>10084</v>
      </c>
      <c r="E1312" s="95" t="s">
        <v>485</v>
      </c>
      <c r="F1312" s="91"/>
      <c r="G1312" s="91"/>
      <c r="H1312" s="91"/>
      <c r="I1312" s="91"/>
      <c r="J1312" s="91"/>
      <c r="K1312" s="91"/>
      <c r="L1312" s="91"/>
      <c r="M1312" s="91"/>
    </row>
    <row r="1313" spans="1:13" ht="16" x14ac:dyDescent="0.2">
      <c r="A1313" s="95">
        <f>_xlfn.XLOOKUP(E1313,'H O L D S'!S:S,'H O L D S'!D:D,0)</f>
        <v>0</v>
      </c>
      <c r="B1313" s="161" t="str">
        <f t="shared" si="20"/>
        <v>UH.GR.00085-10084</v>
      </c>
      <c r="C1313" s="95">
        <f>SUM(A1313:A1313)</f>
        <v>0</v>
      </c>
      <c r="D1313" s="95">
        <v>10084</v>
      </c>
      <c r="E1313" s="95" t="s">
        <v>487</v>
      </c>
      <c r="F1313" s="91"/>
      <c r="G1313" s="91"/>
      <c r="H1313" s="91"/>
      <c r="I1313" s="91"/>
      <c r="J1313" s="91"/>
      <c r="K1313" s="91"/>
      <c r="L1313" s="91"/>
      <c r="M1313" s="91"/>
    </row>
    <row r="1314" spans="1:13" ht="16" x14ac:dyDescent="0.2">
      <c r="A1314" s="95">
        <f>_xlfn.XLOOKUP(E1314,'H O L D S'!S:S,'H O L D S'!D:D,0)</f>
        <v>0</v>
      </c>
      <c r="B1314" s="161" t="str">
        <f t="shared" si="20"/>
        <v>UH.GR.00086-10084</v>
      </c>
      <c r="C1314" s="95">
        <f>SUM(A1314:A1314)</f>
        <v>0</v>
      </c>
      <c r="D1314" s="95">
        <v>10084</v>
      </c>
      <c r="E1314" s="95" t="s">
        <v>489</v>
      </c>
      <c r="F1314" s="91"/>
      <c r="G1314" s="91"/>
      <c r="H1314" s="91"/>
      <c r="I1314" s="91"/>
      <c r="J1314" s="91"/>
      <c r="K1314" s="91"/>
      <c r="L1314" s="91"/>
      <c r="M1314" s="91"/>
    </row>
    <row r="1315" spans="1:13" ht="16" x14ac:dyDescent="0.2">
      <c r="A1315" s="95">
        <f>_xlfn.XLOOKUP(E1315,'H O L D S'!S:S,'H O L D S'!D:D,0)</f>
        <v>0</v>
      </c>
      <c r="B1315" s="161" t="str">
        <f t="shared" si="20"/>
        <v>UH.GR.00087-10084</v>
      </c>
      <c r="C1315" s="95">
        <f>SUM(A1315:A1315)</f>
        <v>0</v>
      </c>
      <c r="D1315" s="95">
        <v>10084</v>
      </c>
      <c r="E1315" s="95" t="s">
        <v>491</v>
      </c>
      <c r="F1315" s="91"/>
      <c r="G1315" s="91"/>
      <c r="H1315" s="91"/>
      <c r="I1315" s="91"/>
      <c r="J1315" s="91"/>
      <c r="K1315" s="91"/>
      <c r="L1315" s="91"/>
      <c r="M1315" s="91"/>
    </row>
    <row r="1316" spans="1:13" ht="16" x14ac:dyDescent="0.2">
      <c r="A1316" s="95">
        <f>_xlfn.XLOOKUP(E1316,'H O L D S'!S:S,'H O L D S'!D:D,0)</f>
        <v>0</v>
      </c>
      <c r="B1316" s="161" t="str">
        <f t="shared" si="20"/>
        <v>UH.GR.00088-10084</v>
      </c>
      <c r="C1316" s="95">
        <f>SUM(A1316:A1316)</f>
        <v>0</v>
      </c>
      <c r="D1316" s="95">
        <v>10084</v>
      </c>
      <c r="E1316" s="95" t="s">
        <v>493</v>
      </c>
      <c r="F1316" s="91"/>
      <c r="G1316" s="91"/>
      <c r="H1316" s="91"/>
      <c r="I1316" s="91"/>
      <c r="J1316" s="91"/>
      <c r="K1316" s="91"/>
      <c r="L1316" s="91"/>
      <c r="M1316" s="91"/>
    </row>
    <row r="1317" spans="1:13" ht="16" x14ac:dyDescent="0.2">
      <c r="A1317" s="95">
        <f>_xlfn.XLOOKUP(E1317,'H O L D S'!S:S,'H O L D S'!D:D,0)</f>
        <v>0</v>
      </c>
      <c r="B1317" s="161" t="str">
        <f t="shared" si="20"/>
        <v>UH.GR.00089-10084</v>
      </c>
      <c r="C1317" s="95">
        <f>SUM(A1317:A1317)</f>
        <v>0</v>
      </c>
      <c r="D1317" s="95">
        <v>10084</v>
      </c>
      <c r="E1317" s="95" t="s">
        <v>495</v>
      </c>
      <c r="F1317" s="91"/>
      <c r="G1317" s="91"/>
      <c r="H1317" s="91"/>
      <c r="I1317" s="91"/>
      <c r="J1317" s="91"/>
      <c r="K1317" s="91"/>
      <c r="L1317" s="91"/>
      <c r="M1317" s="91"/>
    </row>
    <row r="1318" spans="1:13" ht="16" x14ac:dyDescent="0.2">
      <c r="A1318" s="95">
        <f>_xlfn.XLOOKUP(E1318,'H O L D S'!S:S,'H O L D S'!D:D,0)</f>
        <v>0</v>
      </c>
      <c r="B1318" s="161" t="str">
        <f t="shared" si="20"/>
        <v>UH.GR.00090-10084</v>
      </c>
      <c r="C1318" s="95">
        <f>SUM(A1318:A1318)</f>
        <v>0</v>
      </c>
      <c r="D1318" s="95">
        <v>10084</v>
      </c>
      <c r="E1318" s="95" t="s">
        <v>497</v>
      </c>
      <c r="F1318" s="91"/>
      <c r="G1318" s="91"/>
      <c r="H1318" s="91"/>
      <c r="I1318" s="91"/>
      <c r="J1318" s="91"/>
      <c r="K1318" s="91"/>
      <c r="L1318" s="91"/>
      <c r="M1318" s="91"/>
    </row>
    <row r="1319" spans="1:13" ht="16" x14ac:dyDescent="0.2">
      <c r="A1319" s="95">
        <f>_xlfn.XLOOKUP(E1319,'H O L D S'!S:S,'H O L D S'!D:D,0)</f>
        <v>0</v>
      </c>
      <c r="B1319" s="161" t="str">
        <f t="shared" si="20"/>
        <v>UH.GR.00091-10084</v>
      </c>
      <c r="C1319" s="95">
        <f>SUM(A1319:A1319)</f>
        <v>0</v>
      </c>
      <c r="D1319" s="95">
        <v>10084</v>
      </c>
      <c r="E1319" s="95" t="s">
        <v>499</v>
      </c>
      <c r="F1319" s="91"/>
      <c r="G1319" s="91"/>
      <c r="H1319" s="91"/>
      <c r="I1319" s="91"/>
      <c r="J1319" s="91"/>
      <c r="K1319" s="91"/>
      <c r="L1319" s="91"/>
      <c r="M1319" s="91"/>
    </row>
    <row r="1320" spans="1:13" ht="16" x14ac:dyDescent="0.2">
      <c r="A1320" s="95">
        <f>_xlfn.XLOOKUP(E1320,'H O L D S'!S:S,'H O L D S'!D:D,0)</f>
        <v>0</v>
      </c>
      <c r="B1320" s="161" t="str">
        <f t="shared" si="20"/>
        <v>UH.GR.00092-10084</v>
      </c>
      <c r="C1320" s="95">
        <f>SUM(A1320:A1320)</f>
        <v>0</v>
      </c>
      <c r="D1320" s="95">
        <v>10084</v>
      </c>
      <c r="E1320" s="95" t="s">
        <v>501</v>
      </c>
      <c r="F1320" s="91"/>
      <c r="G1320" s="91"/>
      <c r="H1320" s="91"/>
      <c r="I1320" s="91"/>
      <c r="J1320" s="91"/>
      <c r="K1320" s="91"/>
      <c r="L1320" s="91"/>
      <c r="M1320" s="91"/>
    </row>
    <row r="1321" spans="1:13" ht="16" x14ac:dyDescent="0.2">
      <c r="A1321" s="161">
        <f>_xlfn.XLOOKUP(E1321,'H O L D S'!S:S,'H O L D S'!E:E,0)</f>
        <v>0</v>
      </c>
      <c r="B1321" s="161" t="str">
        <f t="shared" si="20"/>
        <v>UH.GR.00083-10085</v>
      </c>
      <c r="C1321" s="161">
        <f>SUM(A1321:A1321)</f>
        <v>0</v>
      </c>
      <c r="D1321" s="161">
        <v>10085</v>
      </c>
      <c r="E1321" s="161" t="s">
        <v>483</v>
      </c>
      <c r="F1321" s="91"/>
      <c r="G1321" s="91"/>
      <c r="H1321" s="91"/>
      <c r="I1321" s="91"/>
      <c r="J1321" s="91"/>
      <c r="K1321" s="91"/>
      <c r="L1321" s="91"/>
      <c r="M1321" s="91"/>
    </row>
    <row r="1322" spans="1:13" ht="16" x14ac:dyDescent="0.2">
      <c r="A1322" s="95">
        <f>_xlfn.XLOOKUP(E1322,'H O L D S'!S:S,'H O L D S'!E:E,0)</f>
        <v>0</v>
      </c>
      <c r="B1322" s="161" t="str">
        <f t="shared" si="20"/>
        <v>UH.GR.00084-10085</v>
      </c>
      <c r="C1322" s="95">
        <f>SUM(A1322:A1322)</f>
        <v>0</v>
      </c>
      <c r="D1322" s="95">
        <v>10085</v>
      </c>
      <c r="E1322" s="95" t="s">
        <v>485</v>
      </c>
      <c r="F1322" s="91"/>
      <c r="G1322" s="91"/>
      <c r="H1322" s="91"/>
      <c r="I1322" s="91"/>
      <c r="J1322" s="91"/>
      <c r="K1322" s="91"/>
      <c r="L1322" s="91"/>
      <c r="M1322" s="91"/>
    </row>
    <row r="1323" spans="1:13" ht="16" x14ac:dyDescent="0.2">
      <c r="A1323" s="95">
        <f>_xlfn.XLOOKUP(E1323,'H O L D S'!S:S,'H O L D S'!E:E,0)</f>
        <v>0</v>
      </c>
      <c r="B1323" s="161" t="str">
        <f t="shared" si="20"/>
        <v>UH.GR.00085-10085</v>
      </c>
      <c r="C1323" s="95">
        <f>SUM(A1323:A1323)</f>
        <v>0</v>
      </c>
      <c r="D1323" s="95">
        <v>10085</v>
      </c>
      <c r="E1323" s="95" t="s">
        <v>487</v>
      </c>
      <c r="F1323" s="91"/>
      <c r="G1323" s="91"/>
      <c r="H1323" s="91"/>
      <c r="I1323" s="91"/>
      <c r="J1323" s="91"/>
      <c r="K1323" s="91"/>
      <c r="L1323" s="91"/>
      <c r="M1323" s="91"/>
    </row>
    <row r="1324" spans="1:13" ht="16" x14ac:dyDescent="0.2">
      <c r="A1324" s="95">
        <f>_xlfn.XLOOKUP(E1324,'H O L D S'!S:S,'H O L D S'!E:E,0)</f>
        <v>0</v>
      </c>
      <c r="B1324" s="161" t="str">
        <f t="shared" si="20"/>
        <v>UH.GR.00086-10085</v>
      </c>
      <c r="C1324" s="95">
        <f>SUM(A1324:A1324)</f>
        <v>0</v>
      </c>
      <c r="D1324" s="95">
        <v>10085</v>
      </c>
      <c r="E1324" s="95" t="s">
        <v>489</v>
      </c>
      <c r="F1324" s="91"/>
      <c r="G1324" s="91"/>
      <c r="H1324" s="91"/>
      <c r="I1324" s="91"/>
      <c r="J1324" s="91"/>
      <c r="K1324" s="91"/>
      <c r="L1324" s="91"/>
      <c r="M1324" s="91"/>
    </row>
    <row r="1325" spans="1:13" ht="16" x14ac:dyDescent="0.2">
      <c r="A1325" s="95">
        <f>_xlfn.XLOOKUP(E1325,'H O L D S'!S:S,'H O L D S'!E:E,0)</f>
        <v>0</v>
      </c>
      <c r="B1325" s="161" t="str">
        <f t="shared" si="20"/>
        <v>UH.GR.00087-10085</v>
      </c>
      <c r="C1325" s="95">
        <f>SUM(A1325:A1325)</f>
        <v>0</v>
      </c>
      <c r="D1325" s="95">
        <v>10085</v>
      </c>
      <c r="E1325" s="95" t="s">
        <v>491</v>
      </c>
      <c r="F1325" s="91"/>
      <c r="G1325" s="91"/>
      <c r="H1325" s="91"/>
      <c r="I1325" s="91"/>
      <c r="J1325" s="91"/>
      <c r="K1325" s="91"/>
      <c r="L1325" s="91"/>
      <c r="M1325" s="91"/>
    </row>
    <row r="1326" spans="1:13" ht="16" x14ac:dyDescent="0.2">
      <c r="A1326" s="95">
        <f>_xlfn.XLOOKUP(E1326,'H O L D S'!S:S,'H O L D S'!E:E,0)</f>
        <v>0</v>
      </c>
      <c r="B1326" s="161" t="str">
        <f t="shared" si="20"/>
        <v>UH.GR.00088-10085</v>
      </c>
      <c r="C1326" s="95">
        <f>SUM(A1326:A1326)</f>
        <v>0</v>
      </c>
      <c r="D1326" s="95">
        <v>10085</v>
      </c>
      <c r="E1326" s="95" t="s">
        <v>493</v>
      </c>
      <c r="F1326" s="91"/>
      <c r="G1326" s="91"/>
      <c r="H1326" s="91"/>
      <c r="I1326" s="91"/>
      <c r="J1326" s="91"/>
      <c r="K1326" s="91"/>
      <c r="L1326" s="91"/>
      <c r="M1326" s="91"/>
    </row>
    <row r="1327" spans="1:13" ht="16" x14ac:dyDescent="0.2">
      <c r="A1327" s="95">
        <f>_xlfn.XLOOKUP(E1327,'H O L D S'!S:S,'H O L D S'!E:E,0)</f>
        <v>0</v>
      </c>
      <c r="B1327" s="161" t="str">
        <f t="shared" si="20"/>
        <v>UH.GR.00089-10085</v>
      </c>
      <c r="C1327" s="95">
        <f>SUM(A1327:A1327)</f>
        <v>0</v>
      </c>
      <c r="D1327" s="95">
        <v>10085</v>
      </c>
      <c r="E1327" s="95" t="s">
        <v>495</v>
      </c>
      <c r="F1327" s="91"/>
      <c r="G1327" s="91"/>
      <c r="H1327" s="91"/>
      <c r="I1327" s="91"/>
      <c r="J1327" s="91"/>
      <c r="K1327" s="91"/>
      <c r="L1327" s="91"/>
      <c r="M1327" s="91"/>
    </row>
    <row r="1328" spans="1:13" ht="16" x14ac:dyDescent="0.2">
      <c r="A1328" s="95">
        <f>_xlfn.XLOOKUP(E1328,'H O L D S'!S:S,'H O L D S'!E:E,0)</f>
        <v>0</v>
      </c>
      <c r="B1328" s="161" t="str">
        <f t="shared" si="20"/>
        <v>UH.GR.00090-10085</v>
      </c>
      <c r="C1328" s="95">
        <f>SUM(A1328:A1328)</f>
        <v>0</v>
      </c>
      <c r="D1328" s="95">
        <v>10085</v>
      </c>
      <c r="E1328" s="95" t="s">
        <v>497</v>
      </c>
      <c r="F1328" s="91"/>
      <c r="G1328" s="91"/>
      <c r="H1328" s="91"/>
      <c r="I1328" s="91"/>
      <c r="J1328" s="91"/>
      <c r="K1328" s="91"/>
      <c r="L1328" s="91"/>
      <c r="M1328" s="91"/>
    </row>
    <row r="1329" spans="1:13" ht="16" x14ac:dyDescent="0.2">
      <c r="A1329" s="95">
        <f>_xlfn.XLOOKUP(E1329,'H O L D S'!S:S,'H O L D S'!E:E,0)</f>
        <v>0</v>
      </c>
      <c r="B1329" s="161" t="str">
        <f t="shared" si="20"/>
        <v>UH.GR.00091-10085</v>
      </c>
      <c r="C1329" s="95">
        <f>SUM(A1329:A1329)</f>
        <v>0</v>
      </c>
      <c r="D1329" s="95">
        <v>10085</v>
      </c>
      <c r="E1329" s="95" t="s">
        <v>499</v>
      </c>
      <c r="F1329" s="91"/>
      <c r="G1329" s="91"/>
      <c r="H1329" s="91"/>
      <c r="I1329" s="91"/>
      <c r="J1329" s="91"/>
      <c r="K1329" s="91"/>
      <c r="L1329" s="91"/>
      <c r="M1329" s="91"/>
    </row>
    <row r="1330" spans="1:13" ht="16" x14ac:dyDescent="0.2">
      <c r="A1330" s="95">
        <f>_xlfn.XLOOKUP(E1330,'H O L D S'!S:S,'H O L D S'!E:E,0)</f>
        <v>0</v>
      </c>
      <c r="B1330" s="161" t="str">
        <f t="shared" si="20"/>
        <v>UH.GR.00092-10085</v>
      </c>
      <c r="C1330" s="95">
        <f>SUM(A1330:A1330)</f>
        <v>0</v>
      </c>
      <c r="D1330" s="95">
        <v>10085</v>
      </c>
      <c r="E1330" s="95" t="s">
        <v>501</v>
      </c>
      <c r="F1330" s="91"/>
      <c r="G1330" s="91"/>
      <c r="H1330" s="91"/>
      <c r="I1330" s="91"/>
      <c r="J1330" s="91"/>
      <c r="K1330" s="91"/>
      <c r="L1330" s="91"/>
      <c r="M1330" s="91"/>
    </row>
    <row r="1331" spans="1:13" ht="16" x14ac:dyDescent="0.2">
      <c r="A1331" s="161">
        <f>_xlfn.XLOOKUP(E1331,'H O L D S'!S:S,'H O L D S'!F:F,0)</f>
        <v>0</v>
      </c>
      <c r="B1331" s="161" t="str">
        <f t="shared" si="20"/>
        <v>UH.GR.00083-10086</v>
      </c>
      <c r="C1331" s="161">
        <f>SUM(A1331:A1331)</f>
        <v>0</v>
      </c>
      <c r="D1331" s="161">
        <v>10086</v>
      </c>
      <c r="E1331" s="161" t="s">
        <v>483</v>
      </c>
      <c r="F1331" s="91"/>
      <c r="G1331" s="91"/>
      <c r="H1331" s="91"/>
      <c r="I1331" s="91"/>
      <c r="J1331" s="91"/>
      <c r="K1331" s="91"/>
      <c r="L1331" s="91"/>
      <c r="M1331" s="91"/>
    </row>
    <row r="1332" spans="1:13" ht="16" x14ac:dyDescent="0.2">
      <c r="A1332" s="95">
        <f>_xlfn.XLOOKUP(E1332,'H O L D S'!S:S,'H O L D S'!F:F,0)</f>
        <v>0</v>
      </c>
      <c r="B1332" s="161" t="str">
        <f t="shared" si="20"/>
        <v>UH.GR.00084-10086</v>
      </c>
      <c r="C1332" s="95">
        <f>SUM(A1332:A1332)</f>
        <v>0</v>
      </c>
      <c r="D1332" s="95">
        <v>10086</v>
      </c>
      <c r="E1332" s="95" t="s">
        <v>485</v>
      </c>
      <c r="F1332" s="91"/>
      <c r="G1332" s="91"/>
      <c r="H1332" s="91"/>
      <c r="I1332" s="91"/>
      <c r="J1332" s="91"/>
      <c r="K1332" s="91"/>
      <c r="L1332" s="91"/>
      <c r="M1332" s="91"/>
    </row>
    <row r="1333" spans="1:13" ht="16" x14ac:dyDescent="0.2">
      <c r="A1333" s="95">
        <f>_xlfn.XLOOKUP(E1333,'H O L D S'!S:S,'H O L D S'!F:F,0)</f>
        <v>0</v>
      </c>
      <c r="B1333" s="161" t="str">
        <f t="shared" si="20"/>
        <v>UH.GR.00085-10086</v>
      </c>
      <c r="C1333" s="95">
        <f>SUM(A1333:A1333)</f>
        <v>0</v>
      </c>
      <c r="D1333" s="95">
        <v>10086</v>
      </c>
      <c r="E1333" s="95" t="s">
        <v>487</v>
      </c>
      <c r="F1333" s="91"/>
      <c r="G1333" s="91"/>
      <c r="H1333" s="91"/>
      <c r="I1333" s="91"/>
      <c r="J1333" s="91"/>
      <c r="K1333" s="91"/>
      <c r="L1333" s="91"/>
      <c r="M1333" s="91"/>
    </row>
    <row r="1334" spans="1:13" ht="16" x14ac:dyDescent="0.2">
      <c r="A1334" s="95">
        <f>_xlfn.XLOOKUP(E1334,'H O L D S'!S:S,'H O L D S'!F:F,0)</f>
        <v>0</v>
      </c>
      <c r="B1334" s="161" t="str">
        <f t="shared" si="20"/>
        <v>UH.GR.00086-10086</v>
      </c>
      <c r="C1334" s="95">
        <f>SUM(A1334:A1334)</f>
        <v>0</v>
      </c>
      <c r="D1334" s="95">
        <v>10086</v>
      </c>
      <c r="E1334" s="95" t="s">
        <v>489</v>
      </c>
      <c r="F1334" s="91"/>
      <c r="G1334" s="91"/>
      <c r="H1334" s="91"/>
      <c r="I1334" s="91"/>
      <c r="J1334" s="91"/>
      <c r="K1334" s="91"/>
      <c r="L1334" s="91"/>
      <c r="M1334" s="91"/>
    </row>
    <row r="1335" spans="1:13" ht="16" x14ac:dyDescent="0.2">
      <c r="A1335" s="95">
        <f>_xlfn.XLOOKUP(E1335,'H O L D S'!S:S,'H O L D S'!F:F,0)</f>
        <v>0</v>
      </c>
      <c r="B1335" s="161" t="str">
        <f t="shared" si="20"/>
        <v>UH.GR.00087-10086</v>
      </c>
      <c r="C1335" s="95">
        <f>SUM(A1335:A1335)</f>
        <v>0</v>
      </c>
      <c r="D1335" s="95">
        <v>10086</v>
      </c>
      <c r="E1335" s="95" t="s">
        <v>491</v>
      </c>
      <c r="F1335" s="91"/>
      <c r="G1335" s="91"/>
      <c r="H1335" s="91"/>
      <c r="I1335" s="91"/>
      <c r="J1335" s="91"/>
      <c r="K1335" s="91"/>
      <c r="L1335" s="91"/>
      <c r="M1335" s="91"/>
    </row>
    <row r="1336" spans="1:13" ht="16" x14ac:dyDescent="0.2">
      <c r="A1336" s="95">
        <f>_xlfn.XLOOKUP(E1336,'H O L D S'!S:S,'H O L D S'!F:F,0)</f>
        <v>0</v>
      </c>
      <c r="B1336" s="161" t="str">
        <f t="shared" si="20"/>
        <v>UH.GR.00088-10086</v>
      </c>
      <c r="C1336" s="95">
        <f>SUM(A1336:A1336)</f>
        <v>0</v>
      </c>
      <c r="D1336" s="95">
        <v>10086</v>
      </c>
      <c r="E1336" s="95" t="s">
        <v>493</v>
      </c>
      <c r="F1336" s="91"/>
      <c r="G1336" s="91"/>
      <c r="H1336" s="91"/>
      <c r="I1336" s="91"/>
      <c r="J1336" s="91"/>
      <c r="K1336" s="91"/>
      <c r="L1336" s="91"/>
      <c r="M1336" s="91"/>
    </row>
    <row r="1337" spans="1:13" ht="16" x14ac:dyDescent="0.2">
      <c r="A1337" s="95">
        <f>_xlfn.XLOOKUP(E1337,'H O L D S'!S:S,'H O L D S'!F:F,0)</f>
        <v>0</v>
      </c>
      <c r="B1337" s="161" t="str">
        <f t="shared" si="20"/>
        <v>UH.GR.00089-10086</v>
      </c>
      <c r="C1337" s="95">
        <f>SUM(A1337:A1337)</f>
        <v>0</v>
      </c>
      <c r="D1337" s="95">
        <v>10086</v>
      </c>
      <c r="E1337" s="95" t="s">
        <v>495</v>
      </c>
      <c r="F1337" s="91"/>
      <c r="G1337" s="91"/>
      <c r="H1337" s="91"/>
      <c r="I1337" s="91"/>
      <c r="J1337" s="91"/>
      <c r="K1337" s="91"/>
      <c r="L1337" s="91"/>
      <c r="M1337" s="91"/>
    </row>
    <row r="1338" spans="1:13" ht="16" x14ac:dyDescent="0.2">
      <c r="A1338" s="95">
        <f>_xlfn.XLOOKUP(E1338,'H O L D S'!S:S,'H O L D S'!F:F,0)</f>
        <v>0</v>
      </c>
      <c r="B1338" s="161" t="str">
        <f t="shared" si="20"/>
        <v>UH.GR.00090-10086</v>
      </c>
      <c r="C1338" s="95">
        <f>SUM(A1338:A1338)</f>
        <v>0</v>
      </c>
      <c r="D1338" s="95">
        <v>10086</v>
      </c>
      <c r="E1338" s="95" t="s">
        <v>497</v>
      </c>
      <c r="F1338" s="91"/>
      <c r="G1338" s="91"/>
      <c r="H1338" s="91"/>
      <c r="I1338" s="91"/>
      <c r="J1338" s="91"/>
      <c r="K1338" s="91"/>
      <c r="L1338" s="91"/>
      <c r="M1338" s="91"/>
    </row>
    <row r="1339" spans="1:13" ht="16" x14ac:dyDescent="0.2">
      <c r="A1339" s="95">
        <f>_xlfn.XLOOKUP(E1339,'H O L D S'!S:S,'H O L D S'!F:F,0)</f>
        <v>0</v>
      </c>
      <c r="B1339" s="161" t="str">
        <f t="shared" si="20"/>
        <v>UH.GR.00091-10086</v>
      </c>
      <c r="C1339" s="95">
        <f>SUM(A1339:A1339)</f>
        <v>0</v>
      </c>
      <c r="D1339" s="95">
        <v>10086</v>
      </c>
      <c r="E1339" s="95" t="s">
        <v>499</v>
      </c>
      <c r="F1339" s="91"/>
      <c r="G1339" s="91"/>
      <c r="H1339" s="91"/>
      <c r="I1339" s="91"/>
      <c r="J1339" s="91"/>
      <c r="K1339" s="91"/>
      <c r="L1339" s="91"/>
      <c r="M1339" s="91"/>
    </row>
    <row r="1340" spans="1:13" ht="16" x14ac:dyDescent="0.2">
      <c r="A1340" s="95">
        <f>_xlfn.XLOOKUP(E1340,'H O L D S'!S:S,'H O L D S'!F:F,0)</f>
        <v>0</v>
      </c>
      <c r="B1340" s="161" t="str">
        <f t="shared" si="20"/>
        <v>UH.GR.00092-10086</v>
      </c>
      <c r="C1340" s="95">
        <f>SUM(A1340:A1340)</f>
        <v>0</v>
      </c>
      <c r="D1340" s="95">
        <v>10086</v>
      </c>
      <c r="E1340" s="95" t="s">
        <v>501</v>
      </c>
      <c r="F1340" s="91"/>
      <c r="G1340" s="91"/>
      <c r="H1340" s="91"/>
      <c r="I1340" s="91"/>
      <c r="J1340" s="91"/>
      <c r="K1340" s="91"/>
      <c r="L1340" s="91"/>
      <c r="M1340" s="91"/>
    </row>
    <row r="1341" spans="1:13" ht="16" x14ac:dyDescent="0.2">
      <c r="A1341" s="161">
        <f>_xlfn.XLOOKUP(E1341,'H O L D S'!S:S,'H O L D S'!G:G,0)</f>
        <v>0</v>
      </c>
      <c r="B1341" s="161" t="str">
        <f t="shared" si="20"/>
        <v>UH.GR.00083-10088</v>
      </c>
      <c r="C1341" s="161">
        <f>SUM(A1341:A1341)</f>
        <v>0</v>
      </c>
      <c r="D1341" s="161">
        <v>10088</v>
      </c>
      <c r="E1341" s="161" t="s">
        <v>483</v>
      </c>
      <c r="F1341" s="91"/>
      <c r="G1341" s="91"/>
      <c r="H1341" s="91"/>
      <c r="I1341" s="91"/>
      <c r="J1341" s="91"/>
      <c r="K1341" s="91"/>
      <c r="L1341" s="91"/>
      <c r="M1341" s="91"/>
    </row>
    <row r="1342" spans="1:13" ht="16" x14ac:dyDescent="0.2">
      <c r="A1342" s="95">
        <f>_xlfn.XLOOKUP(E1342,'H O L D S'!S:S,'H O L D S'!G:G,0)</f>
        <v>0</v>
      </c>
      <c r="B1342" s="161" t="str">
        <f t="shared" si="20"/>
        <v>UH.GR.00084-10088</v>
      </c>
      <c r="C1342" s="95">
        <f>SUM(A1342:A1342)</f>
        <v>0</v>
      </c>
      <c r="D1342" s="95">
        <v>10088</v>
      </c>
      <c r="E1342" s="95" t="s">
        <v>485</v>
      </c>
      <c r="F1342" s="91"/>
      <c r="G1342" s="91"/>
      <c r="H1342" s="91"/>
      <c r="I1342" s="91"/>
      <c r="J1342" s="91"/>
      <c r="K1342" s="91"/>
      <c r="L1342" s="91"/>
      <c r="M1342" s="91"/>
    </row>
    <row r="1343" spans="1:13" ht="16" x14ac:dyDescent="0.2">
      <c r="A1343" s="95">
        <f>_xlfn.XLOOKUP(E1343,'H O L D S'!S:S,'H O L D S'!G:G,0)</f>
        <v>0</v>
      </c>
      <c r="B1343" s="161" t="str">
        <f t="shared" si="20"/>
        <v>UH.GR.00085-10088</v>
      </c>
      <c r="C1343" s="95">
        <f>SUM(A1343:A1343)</f>
        <v>0</v>
      </c>
      <c r="D1343" s="95">
        <v>10088</v>
      </c>
      <c r="E1343" s="95" t="s">
        <v>487</v>
      </c>
      <c r="F1343" s="91"/>
      <c r="G1343" s="91"/>
      <c r="H1343" s="91"/>
      <c r="I1343" s="91"/>
      <c r="J1343" s="91"/>
      <c r="K1343" s="91"/>
      <c r="L1343" s="91"/>
      <c r="M1343" s="91"/>
    </row>
    <row r="1344" spans="1:13" ht="16" x14ac:dyDescent="0.2">
      <c r="A1344" s="95">
        <f>_xlfn.XLOOKUP(E1344,'H O L D S'!S:S,'H O L D S'!G:G,0)</f>
        <v>0</v>
      </c>
      <c r="B1344" s="161" t="str">
        <f t="shared" si="20"/>
        <v>UH.GR.00086-10088</v>
      </c>
      <c r="C1344" s="95">
        <f>SUM(A1344:A1344)</f>
        <v>0</v>
      </c>
      <c r="D1344" s="95">
        <v>10088</v>
      </c>
      <c r="E1344" s="95" t="s">
        <v>489</v>
      </c>
      <c r="F1344" s="91"/>
      <c r="G1344" s="91"/>
      <c r="H1344" s="91"/>
      <c r="I1344" s="91"/>
      <c r="J1344" s="91"/>
      <c r="K1344" s="91"/>
      <c r="L1344" s="91"/>
      <c r="M1344" s="91"/>
    </row>
    <row r="1345" spans="1:13" ht="16" x14ac:dyDescent="0.2">
      <c r="A1345" s="95">
        <f>_xlfn.XLOOKUP(E1345,'H O L D S'!S:S,'H O L D S'!G:G,0)</f>
        <v>0</v>
      </c>
      <c r="B1345" s="161" t="str">
        <f t="shared" si="20"/>
        <v>UH.GR.00087-10088</v>
      </c>
      <c r="C1345" s="95">
        <f>SUM(A1345:A1345)</f>
        <v>0</v>
      </c>
      <c r="D1345" s="95">
        <v>10088</v>
      </c>
      <c r="E1345" s="95" t="s">
        <v>491</v>
      </c>
      <c r="F1345" s="91"/>
      <c r="G1345" s="91"/>
      <c r="H1345" s="91"/>
      <c r="I1345" s="91"/>
      <c r="J1345" s="91"/>
      <c r="K1345" s="91"/>
      <c r="L1345" s="91"/>
      <c r="M1345" s="91"/>
    </row>
    <row r="1346" spans="1:13" ht="16" x14ac:dyDescent="0.2">
      <c r="A1346" s="95">
        <f>_xlfn.XLOOKUP(E1346,'H O L D S'!S:S,'H O L D S'!G:G,0)</f>
        <v>0</v>
      </c>
      <c r="B1346" s="161" t="str">
        <f t="shared" si="20"/>
        <v>UH.GR.00088-10088</v>
      </c>
      <c r="C1346" s="95">
        <f>SUM(A1346:A1346)</f>
        <v>0</v>
      </c>
      <c r="D1346" s="95">
        <v>10088</v>
      </c>
      <c r="E1346" s="95" t="s">
        <v>493</v>
      </c>
      <c r="F1346" s="91"/>
      <c r="G1346" s="91"/>
      <c r="H1346" s="91"/>
      <c r="I1346" s="91"/>
      <c r="J1346" s="91"/>
      <c r="K1346" s="91"/>
      <c r="L1346" s="91"/>
      <c r="M1346" s="91"/>
    </row>
    <row r="1347" spans="1:13" ht="16" x14ac:dyDescent="0.2">
      <c r="A1347" s="95">
        <f>_xlfn.XLOOKUP(E1347,'H O L D S'!S:S,'H O L D S'!G:G,0)</f>
        <v>0</v>
      </c>
      <c r="B1347" s="161" t="str">
        <f t="shared" ref="B1347:B1410" si="21">E1347&amp;"-"&amp;D1347</f>
        <v>UH.GR.00089-10088</v>
      </c>
      <c r="C1347" s="95">
        <f>SUM(A1347:A1347)</f>
        <v>0</v>
      </c>
      <c r="D1347" s="95">
        <v>10088</v>
      </c>
      <c r="E1347" s="95" t="s">
        <v>495</v>
      </c>
      <c r="F1347" s="91"/>
      <c r="G1347" s="91"/>
      <c r="H1347" s="91"/>
      <c r="I1347" s="91"/>
      <c r="J1347" s="91"/>
      <c r="K1347" s="91"/>
      <c r="L1347" s="91"/>
      <c r="M1347" s="91"/>
    </row>
    <row r="1348" spans="1:13" ht="16" x14ac:dyDescent="0.2">
      <c r="A1348" s="95">
        <f>_xlfn.XLOOKUP(E1348,'H O L D S'!S:S,'H O L D S'!G:G,0)</f>
        <v>0</v>
      </c>
      <c r="B1348" s="161" t="str">
        <f t="shared" si="21"/>
        <v>UH.GR.00090-10088</v>
      </c>
      <c r="C1348" s="95">
        <f>SUM(A1348:A1348)</f>
        <v>0</v>
      </c>
      <c r="D1348" s="95">
        <v>10088</v>
      </c>
      <c r="E1348" s="95" t="s">
        <v>497</v>
      </c>
      <c r="F1348" s="91"/>
      <c r="G1348" s="91"/>
      <c r="H1348" s="91"/>
      <c r="I1348" s="91"/>
      <c r="J1348" s="91"/>
      <c r="K1348" s="91"/>
      <c r="L1348" s="91"/>
      <c r="M1348" s="91"/>
    </row>
    <row r="1349" spans="1:13" ht="16" x14ac:dyDescent="0.2">
      <c r="A1349" s="95">
        <f>_xlfn.XLOOKUP(E1349,'H O L D S'!S:S,'H O L D S'!G:G,0)</f>
        <v>0</v>
      </c>
      <c r="B1349" s="161" t="str">
        <f t="shared" si="21"/>
        <v>UH.GR.00091-10088</v>
      </c>
      <c r="C1349" s="95">
        <f>SUM(A1349:A1349)</f>
        <v>0</v>
      </c>
      <c r="D1349" s="95">
        <v>10088</v>
      </c>
      <c r="E1349" s="95" t="s">
        <v>499</v>
      </c>
      <c r="F1349" s="91"/>
      <c r="G1349" s="91"/>
      <c r="H1349" s="91"/>
      <c r="I1349" s="91"/>
      <c r="J1349" s="91"/>
      <c r="K1349" s="91"/>
      <c r="L1349" s="91"/>
      <c r="M1349" s="91"/>
    </row>
    <row r="1350" spans="1:13" ht="16" x14ac:dyDescent="0.2">
      <c r="A1350" s="95">
        <f>_xlfn.XLOOKUP(E1350,'H O L D S'!S:S,'H O L D S'!G:G,0)</f>
        <v>0</v>
      </c>
      <c r="B1350" s="161" t="str">
        <f t="shared" si="21"/>
        <v>UH.GR.00092-10088</v>
      </c>
      <c r="C1350" s="95">
        <f>SUM(A1350:A1350)</f>
        <v>0</v>
      </c>
      <c r="D1350" s="95">
        <v>10088</v>
      </c>
      <c r="E1350" s="95" t="s">
        <v>501</v>
      </c>
      <c r="F1350" s="91"/>
      <c r="G1350" s="91"/>
      <c r="H1350" s="91"/>
      <c r="I1350" s="91"/>
      <c r="J1350" s="91"/>
      <c r="K1350" s="91"/>
      <c r="L1350" s="91"/>
      <c r="M1350" s="91"/>
    </row>
    <row r="1351" spans="1:13" ht="16" x14ac:dyDescent="0.2">
      <c r="A1351" s="161">
        <f>_xlfn.XLOOKUP(E1351,'H O L D S'!S:S,'H O L D S'!H:H,0)</f>
        <v>0</v>
      </c>
      <c r="B1351" s="161" t="str">
        <f t="shared" si="21"/>
        <v>UH.GR.00083-10089</v>
      </c>
      <c r="C1351" s="161">
        <f>SUM(A1351:A1351)</f>
        <v>0</v>
      </c>
      <c r="D1351" s="161">
        <v>10089</v>
      </c>
      <c r="E1351" s="161" t="s">
        <v>483</v>
      </c>
      <c r="F1351" s="91"/>
      <c r="G1351" s="91"/>
      <c r="H1351" s="91"/>
      <c r="I1351" s="91"/>
      <c r="J1351" s="91"/>
      <c r="K1351" s="91"/>
      <c r="L1351" s="91"/>
      <c r="M1351" s="91"/>
    </row>
    <row r="1352" spans="1:13" ht="16" x14ac:dyDescent="0.2">
      <c r="A1352" s="95">
        <f>_xlfn.XLOOKUP(E1352,'H O L D S'!S:S,'H O L D S'!H:H,0)</f>
        <v>0</v>
      </c>
      <c r="B1352" s="161" t="str">
        <f t="shared" si="21"/>
        <v>UH.GR.00084-10089</v>
      </c>
      <c r="C1352" s="95">
        <f>SUM(A1352:A1352)</f>
        <v>0</v>
      </c>
      <c r="D1352" s="95">
        <v>10089</v>
      </c>
      <c r="E1352" s="95" t="s">
        <v>485</v>
      </c>
      <c r="F1352" s="91"/>
      <c r="G1352" s="91"/>
      <c r="H1352" s="91"/>
      <c r="I1352" s="91"/>
      <c r="J1352" s="91"/>
      <c r="K1352" s="91"/>
      <c r="L1352" s="91"/>
      <c r="M1352" s="91"/>
    </row>
    <row r="1353" spans="1:13" ht="16" x14ac:dyDescent="0.2">
      <c r="A1353" s="95">
        <f>_xlfn.XLOOKUP(E1353,'H O L D S'!S:S,'H O L D S'!H:H,0)</f>
        <v>0</v>
      </c>
      <c r="B1353" s="161" t="str">
        <f t="shared" si="21"/>
        <v>UH.GR.00085-10089</v>
      </c>
      <c r="C1353" s="95">
        <f>SUM(A1353:A1353)</f>
        <v>0</v>
      </c>
      <c r="D1353" s="95">
        <v>10089</v>
      </c>
      <c r="E1353" s="95" t="s">
        <v>487</v>
      </c>
      <c r="F1353" s="91"/>
      <c r="G1353" s="91"/>
      <c r="H1353" s="91"/>
      <c r="I1353" s="91"/>
      <c r="J1353" s="91"/>
      <c r="K1353" s="91"/>
      <c r="L1353" s="91"/>
      <c r="M1353" s="91"/>
    </row>
    <row r="1354" spans="1:13" ht="16" x14ac:dyDescent="0.2">
      <c r="A1354" s="95">
        <f>_xlfn.XLOOKUP(E1354,'H O L D S'!S:S,'H O L D S'!H:H,0)</f>
        <v>0</v>
      </c>
      <c r="B1354" s="161" t="str">
        <f t="shared" si="21"/>
        <v>UH.GR.00086-10089</v>
      </c>
      <c r="C1354" s="95">
        <f>SUM(A1354:A1354)</f>
        <v>0</v>
      </c>
      <c r="D1354" s="95">
        <v>10089</v>
      </c>
      <c r="E1354" s="95" t="s">
        <v>489</v>
      </c>
      <c r="F1354" s="91"/>
      <c r="G1354" s="91"/>
      <c r="H1354" s="91"/>
      <c r="I1354" s="91"/>
      <c r="J1354" s="91"/>
      <c r="K1354" s="91"/>
      <c r="L1354" s="91"/>
      <c r="M1354" s="91"/>
    </row>
    <row r="1355" spans="1:13" ht="16" x14ac:dyDescent="0.2">
      <c r="A1355" s="95">
        <f>_xlfn.XLOOKUP(E1355,'H O L D S'!S:S,'H O L D S'!H:H,0)</f>
        <v>0</v>
      </c>
      <c r="B1355" s="161" t="str">
        <f t="shared" si="21"/>
        <v>UH.GR.00087-10089</v>
      </c>
      <c r="C1355" s="95">
        <f>SUM(A1355:A1355)</f>
        <v>0</v>
      </c>
      <c r="D1355" s="95">
        <v>10089</v>
      </c>
      <c r="E1355" s="95" t="s">
        <v>491</v>
      </c>
      <c r="F1355" s="91"/>
      <c r="G1355" s="91"/>
      <c r="H1355" s="91"/>
      <c r="I1355" s="91"/>
      <c r="J1355" s="91"/>
      <c r="K1355" s="91"/>
      <c r="L1355" s="91"/>
      <c r="M1355" s="91"/>
    </row>
    <row r="1356" spans="1:13" ht="16" x14ac:dyDescent="0.2">
      <c r="A1356" s="95">
        <f>_xlfn.XLOOKUP(E1356,'H O L D S'!S:S,'H O L D S'!H:H,0)</f>
        <v>0</v>
      </c>
      <c r="B1356" s="161" t="str">
        <f t="shared" si="21"/>
        <v>UH.GR.00088-10089</v>
      </c>
      <c r="C1356" s="95">
        <f>SUM(A1356:A1356)</f>
        <v>0</v>
      </c>
      <c r="D1356" s="95">
        <v>10089</v>
      </c>
      <c r="E1356" s="95" t="s">
        <v>493</v>
      </c>
      <c r="F1356" s="91"/>
      <c r="G1356" s="91"/>
      <c r="H1356" s="91"/>
      <c r="I1356" s="91"/>
      <c r="J1356" s="91"/>
      <c r="K1356" s="91"/>
      <c r="L1356" s="91"/>
      <c r="M1356" s="91"/>
    </row>
    <row r="1357" spans="1:13" ht="16" x14ac:dyDescent="0.2">
      <c r="A1357" s="95">
        <f>_xlfn.XLOOKUP(E1357,'H O L D S'!S:S,'H O L D S'!H:H,0)</f>
        <v>0</v>
      </c>
      <c r="B1357" s="161" t="str">
        <f t="shared" si="21"/>
        <v>UH.GR.00089-10089</v>
      </c>
      <c r="C1357" s="95">
        <f>SUM(A1357:A1357)</f>
        <v>0</v>
      </c>
      <c r="D1357" s="95">
        <v>10089</v>
      </c>
      <c r="E1357" s="95" t="s">
        <v>495</v>
      </c>
      <c r="F1357" s="91"/>
      <c r="G1357" s="91"/>
      <c r="H1357" s="91"/>
      <c r="I1357" s="91"/>
      <c r="J1357" s="91"/>
      <c r="K1357" s="91"/>
      <c r="L1357" s="91"/>
      <c r="M1357" s="91"/>
    </row>
    <row r="1358" spans="1:13" ht="16" x14ac:dyDescent="0.2">
      <c r="A1358" s="95">
        <f>_xlfn.XLOOKUP(E1358,'H O L D S'!S:S,'H O L D S'!H:H,0)</f>
        <v>0</v>
      </c>
      <c r="B1358" s="161" t="str">
        <f t="shared" si="21"/>
        <v>UH.GR.00090-10089</v>
      </c>
      <c r="C1358" s="95">
        <f>SUM(A1358:A1358)</f>
        <v>0</v>
      </c>
      <c r="D1358" s="95">
        <v>10089</v>
      </c>
      <c r="E1358" s="95" t="s">
        <v>497</v>
      </c>
      <c r="F1358" s="91"/>
      <c r="G1358" s="91"/>
      <c r="H1358" s="91"/>
      <c r="I1358" s="91"/>
      <c r="J1358" s="91"/>
      <c r="K1358" s="91"/>
      <c r="L1358" s="91"/>
      <c r="M1358" s="91"/>
    </row>
    <row r="1359" spans="1:13" ht="16" x14ac:dyDescent="0.2">
      <c r="A1359" s="95">
        <f>_xlfn.XLOOKUP(E1359,'H O L D S'!S:S,'H O L D S'!H:H,0)</f>
        <v>0</v>
      </c>
      <c r="B1359" s="161" t="str">
        <f t="shared" si="21"/>
        <v>UH.GR.00091-10089</v>
      </c>
      <c r="C1359" s="95">
        <f>SUM(A1359:A1359)</f>
        <v>0</v>
      </c>
      <c r="D1359" s="95">
        <v>10089</v>
      </c>
      <c r="E1359" s="95" t="s">
        <v>499</v>
      </c>
      <c r="F1359" s="91"/>
      <c r="G1359" s="91"/>
      <c r="H1359" s="91"/>
      <c r="I1359" s="91"/>
      <c r="J1359" s="91"/>
      <c r="K1359" s="91"/>
      <c r="L1359" s="91"/>
      <c r="M1359" s="91"/>
    </row>
    <row r="1360" spans="1:13" ht="16" x14ac:dyDescent="0.2">
      <c r="A1360" s="95">
        <f>_xlfn.XLOOKUP(E1360,'H O L D S'!S:S,'H O L D S'!H:H,0)</f>
        <v>0</v>
      </c>
      <c r="B1360" s="161" t="str">
        <f t="shared" si="21"/>
        <v>UH.GR.00092-10089</v>
      </c>
      <c r="C1360" s="95">
        <f>SUM(A1360:A1360)</f>
        <v>0</v>
      </c>
      <c r="D1360" s="95">
        <v>10089</v>
      </c>
      <c r="E1360" s="95" t="s">
        <v>501</v>
      </c>
      <c r="F1360" s="91"/>
      <c r="G1360" s="91"/>
      <c r="H1360" s="91"/>
      <c r="I1360" s="91"/>
      <c r="J1360" s="91"/>
      <c r="K1360" s="91"/>
      <c r="L1360" s="91"/>
      <c r="M1360" s="91"/>
    </row>
    <row r="1361" spans="1:13" ht="16" x14ac:dyDescent="0.2">
      <c r="A1361" s="161">
        <f>_xlfn.XLOOKUP(E1361,'H O L D S'!S:S,'H O L D S'!I:I,0)</f>
        <v>0</v>
      </c>
      <c r="B1361" s="161" t="str">
        <f t="shared" si="21"/>
        <v>UH.GR.00083-10090</v>
      </c>
      <c r="C1361" s="161">
        <f>SUM(A1361:A1361)</f>
        <v>0</v>
      </c>
      <c r="D1361" s="161">
        <v>10090</v>
      </c>
      <c r="E1361" s="161" t="s">
        <v>483</v>
      </c>
      <c r="F1361" s="91"/>
      <c r="G1361" s="91"/>
      <c r="H1361" s="91"/>
      <c r="I1361" s="91"/>
      <c r="J1361" s="91"/>
      <c r="K1361" s="91"/>
      <c r="L1361" s="91"/>
      <c r="M1361" s="91"/>
    </row>
    <row r="1362" spans="1:13" ht="16" x14ac:dyDescent="0.2">
      <c r="A1362" s="95">
        <f>_xlfn.XLOOKUP(E1362,'H O L D S'!S:S,'H O L D S'!I:I,0)</f>
        <v>0</v>
      </c>
      <c r="B1362" s="161" t="str">
        <f t="shared" si="21"/>
        <v>UH.GR.00084-10090</v>
      </c>
      <c r="C1362" s="95">
        <f>SUM(A1362:A1362)</f>
        <v>0</v>
      </c>
      <c r="D1362" s="95">
        <v>10090</v>
      </c>
      <c r="E1362" s="95" t="s">
        <v>485</v>
      </c>
      <c r="F1362" s="91"/>
      <c r="G1362" s="91"/>
      <c r="H1362" s="91"/>
      <c r="I1362" s="91"/>
      <c r="J1362" s="91"/>
      <c r="K1362" s="91"/>
      <c r="L1362" s="91"/>
      <c r="M1362" s="91"/>
    </row>
    <row r="1363" spans="1:13" ht="16" x14ac:dyDescent="0.2">
      <c r="A1363" s="95">
        <f>_xlfn.XLOOKUP(E1363,'H O L D S'!S:S,'H O L D S'!I:I,0)</f>
        <v>0</v>
      </c>
      <c r="B1363" s="161" t="str">
        <f t="shared" si="21"/>
        <v>UH.GR.00085-10090</v>
      </c>
      <c r="C1363" s="95">
        <f>SUM(A1363:A1363)</f>
        <v>0</v>
      </c>
      <c r="D1363" s="95">
        <v>10090</v>
      </c>
      <c r="E1363" s="95" t="s">
        <v>487</v>
      </c>
      <c r="F1363" s="91"/>
      <c r="G1363" s="91"/>
      <c r="H1363" s="91"/>
      <c r="I1363" s="91"/>
      <c r="J1363" s="91"/>
      <c r="K1363" s="91"/>
      <c r="L1363" s="91"/>
      <c r="M1363" s="91"/>
    </row>
    <row r="1364" spans="1:13" ht="16" x14ac:dyDescent="0.2">
      <c r="A1364" s="95">
        <f>_xlfn.XLOOKUP(E1364,'H O L D S'!S:S,'H O L D S'!I:I,0)</f>
        <v>0</v>
      </c>
      <c r="B1364" s="161" t="str">
        <f t="shared" si="21"/>
        <v>UH.GR.00086-10090</v>
      </c>
      <c r="C1364" s="95">
        <f>SUM(A1364:A1364)</f>
        <v>0</v>
      </c>
      <c r="D1364" s="95">
        <v>10090</v>
      </c>
      <c r="E1364" s="95" t="s">
        <v>489</v>
      </c>
      <c r="F1364" s="91"/>
      <c r="G1364" s="91"/>
      <c r="H1364" s="91"/>
      <c r="I1364" s="91"/>
      <c r="J1364" s="91"/>
      <c r="K1364" s="91"/>
      <c r="L1364" s="91"/>
      <c r="M1364" s="91"/>
    </row>
    <row r="1365" spans="1:13" ht="16" x14ac:dyDescent="0.2">
      <c r="A1365" s="95">
        <f>_xlfn.XLOOKUP(E1365,'H O L D S'!S:S,'H O L D S'!I:I,0)</f>
        <v>0</v>
      </c>
      <c r="B1365" s="161" t="str">
        <f t="shared" si="21"/>
        <v>UH.GR.00087-10090</v>
      </c>
      <c r="C1365" s="95">
        <f>SUM(A1365:A1365)</f>
        <v>0</v>
      </c>
      <c r="D1365" s="95">
        <v>10090</v>
      </c>
      <c r="E1365" s="95" t="s">
        <v>491</v>
      </c>
      <c r="F1365" s="91"/>
      <c r="G1365" s="91"/>
      <c r="H1365" s="91"/>
      <c r="I1365" s="91"/>
      <c r="J1365" s="91"/>
      <c r="K1365" s="91"/>
      <c r="L1365" s="91"/>
      <c r="M1365" s="91"/>
    </row>
    <row r="1366" spans="1:13" ht="16" x14ac:dyDescent="0.2">
      <c r="A1366" s="95">
        <f>_xlfn.XLOOKUP(E1366,'H O L D S'!S:S,'H O L D S'!I:I,0)</f>
        <v>0</v>
      </c>
      <c r="B1366" s="161" t="str">
        <f t="shared" si="21"/>
        <v>UH.GR.00088-10090</v>
      </c>
      <c r="C1366" s="95">
        <f>SUM(A1366:A1366)</f>
        <v>0</v>
      </c>
      <c r="D1366" s="95">
        <v>10090</v>
      </c>
      <c r="E1366" s="95" t="s">
        <v>493</v>
      </c>
      <c r="F1366" s="91"/>
      <c r="G1366" s="91"/>
      <c r="H1366" s="91"/>
      <c r="I1366" s="91"/>
      <c r="J1366" s="91"/>
      <c r="K1366" s="91"/>
      <c r="L1366" s="91"/>
      <c r="M1366" s="91"/>
    </row>
    <row r="1367" spans="1:13" ht="16" x14ac:dyDescent="0.2">
      <c r="A1367" s="95">
        <f>_xlfn.XLOOKUP(E1367,'H O L D S'!S:S,'H O L D S'!I:I,0)</f>
        <v>0</v>
      </c>
      <c r="B1367" s="161" t="str">
        <f t="shared" si="21"/>
        <v>UH.GR.00089-10090</v>
      </c>
      <c r="C1367" s="95">
        <f>SUM(A1367:A1367)</f>
        <v>0</v>
      </c>
      <c r="D1367" s="95">
        <v>10090</v>
      </c>
      <c r="E1367" s="95" t="s">
        <v>495</v>
      </c>
      <c r="F1367" s="91"/>
      <c r="G1367" s="91"/>
      <c r="H1367" s="91"/>
      <c r="I1367" s="91"/>
      <c r="J1367" s="91"/>
      <c r="K1367" s="91"/>
      <c r="L1367" s="91"/>
      <c r="M1367" s="91"/>
    </row>
    <row r="1368" spans="1:13" ht="16" x14ac:dyDescent="0.2">
      <c r="A1368" s="95">
        <f>_xlfn.XLOOKUP(E1368,'H O L D S'!S:S,'H O L D S'!I:I,0)</f>
        <v>0</v>
      </c>
      <c r="B1368" s="161" t="str">
        <f t="shared" si="21"/>
        <v>UH.GR.00090-10090</v>
      </c>
      <c r="C1368" s="95">
        <f>SUM(A1368:A1368)</f>
        <v>0</v>
      </c>
      <c r="D1368" s="95">
        <v>10090</v>
      </c>
      <c r="E1368" s="95" t="s">
        <v>497</v>
      </c>
      <c r="F1368" s="91"/>
      <c r="G1368" s="91"/>
      <c r="H1368" s="91"/>
      <c r="I1368" s="91"/>
      <c r="J1368" s="91"/>
      <c r="K1368" s="91"/>
      <c r="L1368" s="91"/>
      <c r="M1368" s="91"/>
    </row>
    <row r="1369" spans="1:13" ht="16" x14ac:dyDescent="0.2">
      <c r="A1369" s="95">
        <f>_xlfn.XLOOKUP(E1369,'H O L D S'!S:S,'H O L D S'!I:I,0)</f>
        <v>0</v>
      </c>
      <c r="B1369" s="161" t="str">
        <f t="shared" si="21"/>
        <v>UH.GR.00091-10090</v>
      </c>
      <c r="C1369" s="95">
        <f>SUM(A1369:A1369)</f>
        <v>0</v>
      </c>
      <c r="D1369" s="95">
        <v>10090</v>
      </c>
      <c r="E1369" s="95" t="s">
        <v>499</v>
      </c>
      <c r="F1369" s="91"/>
      <c r="G1369" s="91"/>
      <c r="H1369" s="91"/>
      <c r="I1369" s="91"/>
      <c r="J1369" s="91"/>
      <c r="K1369" s="91"/>
      <c r="L1369" s="91"/>
      <c r="M1369" s="91"/>
    </row>
    <row r="1370" spans="1:13" ht="16" x14ac:dyDescent="0.2">
      <c r="A1370" s="95">
        <f>_xlfn.XLOOKUP(E1370,'H O L D S'!S:S,'H O L D S'!I:I,0)</f>
        <v>0</v>
      </c>
      <c r="B1370" s="161" t="str">
        <f t="shared" si="21"/>
        <v>UH.GR.00092-10090</v>
      </c>
      <c r="C1370" s="95">
        <f>SUM(A1370:A1370)</f>
        <v>0</v>
      </c>
      <c r="D1370" s="95">
        <v>10090</v>
      </c>
      <c r="E1370" s="95" t="s">
        <v>501</v>
      </c>
      <c r="F1370" s="91"/>
      <c r="G1370" s="91"/>
      <c r="H1370" s="91"/>
      <c r="I1370" s="91"/>
      <c r="J1370" s="91"/>
      <c r="K1370" s="91"/>
      <c r="L1370" s="91"/>
      <c r="M1370" s="91"/>
    </row>
    <row r="1371" spans="1:13" ht="16" x14ac:dyDescent="0.2">
      <c r="A1371" s="161">
        <f>_xlfn.XLOOKUP(E1371,'H O L D S'!S:S,'H O L D S'!J:J,0)</f>
        <v>0</v>
      </c>
      <c r="B1371" s="161" t="str">
        <f t="shared" si="21"/>
        <v>UH.GR.00083-10091</v>
      </c>
      <c r="C1371" s="161">
        <f>SUM(A1371:A1371)</f>
        <v>0</v>
      </c>
      <c r="D1371" s="161">
        <v>10091</v>
      </c>
      <c r="E1371" s="161" t="s">
        <v>483</v>
      </c>
      <c r="F1371" s="91"/>
      <c r="G1371" s="91"/>
      <c r="H1371" s="91"/>
      <c r="I1371" s="91"/>
      <c r="J1371" s="91"/>
      <c r="K1371" s="91"/>
      <c r="L1371" s="91"/>
      <c r="M1371" s="91"/>
    </row>
    <row r="1372" spans="1:13" ht="16" x14ac:dyDescent="0.2">
      <c r="A1372" s="95">
        <f>_xlfn.XLOOKUP(E1372,'H O L D S'!S:S,'H O L D S'!J:J,0)</f>
        <v>0</v>
      </c>
      <c r="B1372" s="161" t="str">
        <f t="shared" si="21"/>
        <v>UH.GR.00084-10091</v>
      </c>
      <c r="C1372" s="95">
        <f>SUM(A1372:A1372)</f>
        <v>0</v>
      </c>
      <c r="D1372" s="95">
        <v>10091</v>
      </c>
      <c r="E1372" s="95" t="s">
        <v>485</v>
      </c>
      <c r="F1372" s="91"/>
      <c r="G1372" s="91"/>
      <c r="H1372" s="91"/>
      <c r="I1372" s="91"/>
      <c r="J1372" s="91"/>
      <c r="K1372" s="91"/>
      <c r="L1372" s="91"/>
      <c r="M1372" s="91"/>
    </row>
    <row r="1373" spans="1:13" ht="16" x14ac:dyDescent="0.2">
      <c r="A1373" s="95">
        <f>_xlfn.XLOOKUP(E1373,'H O L D S'!S:S,'H O L D S'!J:J,0)</f>
        <v>0</v>
      </c>
      <c r="B1373" s="161" t="str">
        <f t="shared" si="21"/>
        <v>UH.GR.00085-10091</v>
      </c>
      <c r="C1373" s="95">
        <f>SUM(A1373:A1373)</f>
        <v>0</v>
      </c>
      <c r="D1373" s="95">
        <v>10091</v>
      </c>
      <c r="E1373" s="95" t="s">
        <v>487</v>
      </c>
      <c r="F1373" s="91"/>
      <c r="G1373" s="91"/>
      <c r="H1373" s="91"/>
      <c r="I1373" s="91"/>
      <c r="J1373" s="91"/>
      <c r="K1373" s="91"/>
      <c r="L1373" s="91"/>
      <c r="M1373" s="91"/>
    </row>
    <row r="1374" spans="1:13" ht="16" x14ac:dyDescent="0.2">
      <c r="A1374" s="95">
        <f>_xlfn.XLOOKUP(E1374,'H O L D S'!S:S,'H O L D S'!J:J,0)</f>
        <v>0</v>
      </c>
      <c r="B1374" s="161" t="str">
        <f t="shared" si="21"/>
        <v>UH.GR.00086-10091</v>
      </c>
      <c r="C1374" s="95">
        <f>SUM(A1374:A1374)</f>
        <v>0</v>
      </c>
      <c r="D1374" s="95">
        <v>10091</v>
      </c>
      <c r="E1374" s="95" t="s">
        <v>489</v>
      </c>
      <c r="F1374" s="91"/>
      <c r="G1374" s="91"/>
      <c r="H1374" s="91"/>
      <c r="I1374" s="91"/>
      <c r="J1374" s="91"/>
      <c r="K1374" s="91"/>
      <c r="L1374" s="91"/>
      <c r="M1374" s="91"/>
    </row>
    <row r="1375" spans="1:13" ht="16" x14ac:dyDescent="0.2">
      <c r="A1375" s="95">
        <f>_xlfn.XLOOKUP(E1375,'H O L D S'!S:S,'H O L D S'!J:J,0)</f>
        <v>0</v>
      </c>
      <c r="B1375" s="161" t="str">
        <f t="shared" si="21"/>
        <v>UH.GR.00087-10091</v>
      </c>
      <c r="C1375" s="95">
        <f>SUM(A1375:A1375)</f>
        <v>0</v>
      </c>
      <c r="D1375" s="95">
        <v>10091</v>
      </c>
      <c r="E1375" s="95" t="s">
        <v>491</v>
      </c>
      <c r="F1375" s="91"/>
      <c r="G1375" s="91"/>
      <c r="H1375" s="91"/>
      <c r="I1375" s="91"/>
      <c r="J1375" s="91"/>
      <c r="K1375" s="91"/>
      <c r="L1375" s="91"/>
      <c r="M1375" s="91"/>
    </row>
    <row r="1376" spans="1:13" ht="16" x14ac:dyDescent="0.2">
      <c r="A1376" s="95">
        <f>_xlfn.XLOOKUP(E1376,'H O L D S'!S:S,'H O L D S'!J:J,0)</f>
        <v>0</v>
      </c>
      <c r="B1376" s="161" t="str">
        <f t="shared" si="21"/>
        <v>UH.GR.00088-10091</v>
      </c>
      <c r="C1376" s="95">
        <f>SUM(A1376:A1376)</f>
        <v>0</v>
      </c>
      <c r="D1376" s="95">
        <v>10091</v>
      </c>
      <c r="E1376" s="95" t="s">
        <v>493</v>
      </c>
      <c r="F1376" s="91"/>
      <c r="G1376" s="91"/>
      <c r="H1376" s="91"/>
      <c r="I1376" s="91"/>
      <c r="J1376" s="91"/>
      <c r="K1376" s="91"/>
      <c r="L1376" s="91"/>
      <c r="M1376" s="91"/>
    </row>
    <row r="1377" spans="1:13" ht="16" x14ac:dyDescent="0.2">
      <c r="A1377" s="95">
        <f>_xlfn.XLOOKUP(E1377,'H O L D S'!S:S,'H O L D S'!J:J,0)</f>
        <v>0</v>
      </c>
      <c r="B1377" s="161" t="str">
        <f t="shared" si="21"/>
        <v>UH.GR.00089-10091</v>
      </c>
      <c r="C1377" s="95">
        <f>SUM(A1377:A1377)</f>
        <v>0</v>
      </c>
      <c r="D1377" s="95">
        <v>10091</v>
      </c>
      <c r="E1377" s="95" t="s">
        <v>495</v>
      </c>
      <c r="F1377" s="91"/>
      <c r="G1377" s="91"/>
      <c r="H1377" s="91"/>
      <c r="I1377" s="91"/>
      <c r="J1377" s="91"/>
      <c r="K1377" s="91"/>
      <c r="L1377" s="91"/>
      <c r="M1377" s="91"/>
    </row>
    <row r="1378" spans="1:13" ht="16" x14ac:dyDescent="0.2">
      <c r="A1378" s="95">
        <f>_xlfn.XLOOKUP(E1378,'H O L D S'!S:S,'H O L D S'!J:J,0)</f>
        <v>0</v>
      </c>
      <c r="B1378" s="161" t="str">
        <f t="shared" si="21"/>
        <v>UH.GR.00090-10091</v>
      </c>
      <c r="C1378" s="95">
        <f>SUM(A1378:A1378)</f>
        <v>0</v>
      </c>
      <c r="D1378" s="95">
        <v>10091</v>
      </c>
      <c r="E1378" s="95" t="s">
        <v>497</v>
      </c>
      <c r="F1378" s="91"/>
      <c r="G1378" s="91"/>
      <c r="H1378" s="91"/>
      <c r="I1378" s="91"/>
      <c r="J1378" s="91"/>
      <c r="K1378" s="91"/>
      <c r="L1378" s="91"/>
      <c r="M1378" s="91"/>
    </row>
    <row r="1379" spans="1:13" ht="16" x14ac:dyDescent="0.2">
      <c r="A1379" s="95">
        <f>_xlfn.XLOOKUP(E1379,'H O L D S'!S:S,'H O L D S'!J:J,0)</f>
        <v>0</v>
      </c>
      <c r="B1379" s="161" t="str">
        <f t="shared" si="21"/>
        <v>UH.GR.00091-10091</v>
      </c>
      <c r="C1379" s="95">
        <f>SUM(A1379:A1379)</f>
        <v>0</v>
      </c>
      <c r="D1379" s="95">
        <v>10091</v>
      </c>
      <c r="E1379" s="95" t="s">
        <v>499</v>
      </c>
      <c r="F1379" s="91"/>
      <c r="G1379" s="91"/>
      <c r="H1379" s="91"/>
      <c r="I1379" s="91"/>
      <c r="J1379" s="91"/>
      <c r="K1379" s="91"/>
      <c r="L1379" s="91"/>
      <c r="M1379" s="91"/>
    </row>
    <row r="1380" spans="1:13" ht="16" x14ac:dyDescent="0.2">
      <c r="A1380" s="95">
        <f>_xlfn.XLOOKUP(E1380,'H O L D S'!S:S,'H O L D S'!J:J,0)</f>
        <v>0</v>
      </c>
      <c r="B1380" s="161" t="str">
        <f t="shared" si="21"/>
        <v>UH.GR.00092-10091</v>
      </c>
      <c r="C1380" s="95">
        <f>SUM(A1380:A1380)</f>
        <v>0</v>
      </c>
      <c r="D1380" s="95">
        <v>10091</v>
      </c>
      <c r="E1380" s="95" t="s">
        <v>501</v>
      </c>
      <c r="F1380" s="91"/>
      <c r="G1380" s="91"/>
      <c r="H1380" s="91"/>
      <c r="I1380" s="91"/>
      <c r="J1380" s="91"/>
      <c r="K1380" s="91"/>
      <c r="L1380" s="91"/>
      <c r="M1380" s="91"/>
    </row>
    <row r="1381" spans="1:13" ht="16" x14ac:dyDescent="0.2">
      <c r="A1381" s="161">
        <f>_xlfn.XLOOKUP(E1381,'H O L D S'!S:S,'H O L D S'!K:K,0)</f>
        <v>0</v>
      </c>
      <c r="B1381" s="161" t="str">
        <f t="shared" si="21"/>
        <v>UH.GR.00083-10094</v>
      </c>
      <c r="C1381" s="161">
        <f>SUM(A1381:A1381)</f>
        <v>0</v>
      </c>
      <c r="D1381" s="161">
        <v>10094</v>
      </c>
      <c r="E1381" s="161" t="s">
        <v>483</v>
      </c>
      <c r="F1381" s="91"/>
      <c r="G1381" s="91"/>
      <c r="H1381" s="91"/>
      <c r="I1381" s="91"/>
      <c r="J1381" s="91"/>
      <c r="K1381" s="91"/>
      <c r="L1381" s="91"/>
      <c r="M1381" s="91"/>
    </row>
    <row r="1382" spans="1:13" ht="16" x14ac:dyDescent="0.2">
      <c r="A1382" s="95">
        <f>_xlfn.XLOOKUP(E1382,'H O L D S'!S:S,'H O L D S'!K:K,0)</f>
        <v>0</v>
      </c>
      <c r="B1382" s="161" t="str">
        <f t="shared" si="21"/>
        <v>UH.GR.00084-10094</v>
      </c>
      <c r="C1382" s="95">
        <f>SUM(A1382:A1382)</f>
        <v>0</v>
      </c>
      <c r="D1382" s="95">
        <v>10094</v>
      </c>
      <c r="E1382" s="95" t="s">
        <v>485</v>
      </c>
      <c r="F1382" s="91"/>
      <c r="G1382" s="91"/>
      <c r="H1382" s="91"/>
      <c r="I1382" s="91"/>
      <c r="J1382" s="91"/>
      <c r="K1382" s="91"/>
      <c r="L1382" s="91"/>
      <c r="M1382" s="91"/>
    </row>
    <row r="1383" spans="1:13" ht="16" x14ac:dyDescent="0.2">
      <c r="A1383" s="95">
        <f>_xlfn.XLOOKUP(E1383,'H O L D S'!S:S,'H O L D S'!K:K,0)</f>
        <v>0</v>
      </c>
      <c r="B1383" s="161" t="str">
        <f t="shared" si="21"/>
        <v>UH.GR.00085-10094</v>
      </c>
      <c r="C1383" s="95">
        <f>SUM(A1383:A1383)</f>
        <v>0</v>
      </c>
      <c r="D1383" s="95">
        <v>10094</v>
      </c>
      <c r="E1383" s="95" t="s">
        <v>487</v>
      </c>
      <c r="F1383" s="91"/>
      <c r="G1383" s="91"/>
      <c r="H1383" s="91"/>
      <c r="I1383" s="91"/>
      <c r="J1383" s="91"/>
      <c r="K1383" s="91"/>
      <c r="L1383" s="91"/>
      <c r="M1383" s="91"/>
    </row>
    <row r="1384" spans="1:13" ht="16" x14ac:dyDescent="0.2">
      <c r="A1384" s="95">
        <f>_xlfn.XLOOKUP(E1384,'H O L D S'!S:S,'H O L D S'!K:K,0)</f>
        <v>0</v>
      </c>
      <c r="B1384" s="161" t="str">
        <f t="shared" si="21"/>
        <v>UH.GR.00086-10094</v>
      </c>
      <c r="C1384" s="95">
        <f>SUM(A1384:A1384)</f>
        <v>0</v>
      </c>
      <c r="D1384" s="95">
        <v>10094</v>
      </c>
      <c r="E1384" s="95" t="s">
        <v>489</v>
      </c>
      <c r="F1384" s="91"/>
      <c r="G1384" s="91"/>
      <c r="H1384" s="91"/>
      <c r="I1384" s="91"/>
      <c r="J1384" s="91"/>
      <c r="K1384" s="91"/>
      <c r="L1384" s="91"/>
      <c r="M1384" s="91"/>
    </row>
    <row r="1385" spans="1:13" ht="16" x14ac:dyDescent="0.2">
      <c r="A1385" s="95">
        <f>_xlfn.XLOOKUP(E1385,'H O L D S'!S:S,'H O L D S'!K:K,0)</f>
        <v>0</v>
      </c>
      <c r="B1385" s="161" t="str">
        <f t="shared" si="21"/>
        <v>UH.GR.00087-10094</v>
      </c>
      <c r="C1385" s="95">
        <f>SUM(A1385:A1385)</f>
        <v>0</v>
      </c>
      <c r="D1385" s="95">
        <v>10094</v>
      </c>
      <c r="E1385" s="95" t="s">
        <v>491</v>
      </c>
      <c r="F1385" s="91"/>
      <c r="G1385" s="91"/>
      <c r="H1385" s="91"/>
      <c r="I1385" s="91"/>
      <c r="J1385" s="91"/>
      <c r="K1385" s="91"/>
      <c r="L1385" s="91"/>
      <c r="M1385" s="91"/>
    </row>
    <row r="1386" spans="1:13" ht="16" x14ac:dyDescent="0.2">
      <c r="A1386" s="95">
        <f>_xlfn.XLOOKUP(E1386,'H O L D S'!S:S,'H O L D S'!K:K,0)</f>
        <v>0</v>
      </c>
      <c r="B1386" s="161" t="str">
        <f t="shared" si="21"/>
        <v>UH.GR.00088-10094</v>
      </c>
      <c r="C1386" s="95">
        <f>SUM(A1386:A1386)</f>
        <v>0</v>
      </c>
      <c r="D1386" s="95">
        <v>10094</v>
      </c>
      <c r="E1386" s="95" t="s">
        <v>493</v>
      </c>
      <c r="F1386" s="91"/>
      <c r="G1386" s="91"/>
      <c r="H1386" s="91"/>
      <c r="I1386" s="91"/>
      <c r="J1386" s="91"/>
      <c r="K1386" s="91"/>
      <c r="L1386" s="91"/>
      <c r="M1386" s="91"/>
    </row>
    <row r="1387" spans="1:13" ht="16" x14ac:dyDescent="0.2">
      <c r="A1387" s="95">
        <f>_xlfn.XLOOKUP(E1387,'H O L D S'!S:S,'H O L D S'!K:K,0)</f>
        <v>0</v>
      </c>
      <c r="B1387" s="161" t="str">
        <f t="shared" si="21"/>
        <v>UH.GR.00089-10094</v>
      </c>
      <c r="C1387" s="95">
        <f>SUM(A1387:A1387)</f>
        <v>0</v>
      </c>
      <c r="D1387" s="95">
        <v>10094</v>
      </c>
      <c r="E1387" s="95" t="s">
        <v>495</v>
      </c>
      <c r="F1387" s="91"/>
      <c r="G1387" s="91"/>
      <c r="H1387" s="91"/>
      <c r="I1387" s="91"/>
      <c r="J1387" s="91"/>
      <c r="K1387" s="91"/>
      <c r="L1387" s="91"/>
      <c r="M1387" s="91"/>
    </row>
    <row r="1388" spans="1:13" ht="16" x14ac:dyDescent="0.2">
      <c r="A1388" s="95">
        <f>_xlfn.XLOOKUP(E1388,'H O L D S'!S:S,'H O L D S'!K:K,0)</f>
        <v>0</v>
      </c>
      <c r="B1388" s="161" t="str">
        <f t="shared" si="21"/>
        <v>UH.GR.00090-10094</v>
      </c>
      <c r="C1388" s="95">
        <f>SUM(A1388:A1388)</f>
        <v>0</v>
      </c>
      <c r="D1388" s="95">
        <v>10094</v>
      </c>
      <c r="E1388" s="95" t="s">
        <v>497</v>
      </c>
      <c r="F1388" s="91"/>
      <c r="G1388" s="91"/>
      <c r="H1388" s="91"/>
      <c r="I1388" s="91"/>
      <c r="J1388" s="91"/>
      <c r="K1388" s="91"/>
      <c r="L1388" s="91"/>
      <c r="M1388" s="91"/>
    </row>
    <row r="1389" spans="1:13" ht="16" x14ac:dyDescent="0.2">
      <c r="A1389" s="95">
        <f>_xlfn.XLOOKUP(E1389,'H O L D S'!S:S,'H O L D S'!K:K,0)</f>
        <v>0</v>
      </c>
      <c r="B1389" s="161" t="str">
        <f t="shared" si="21"/>
        <v>UH.GR.00091-10094</v>
      </c>
      <c r="C1389" s="95">
        <f>SUM(A1389:A1389)</f>
        <v>0</v>
      </c>
      <c r="D1389" s="95">
        <v>10094</v>
      </c>
      <c r="E1389" s="95" t="s">
        <v>499</v>
      </c>
      <c r="F1389" s="91"/>
      <c r="G1389" s="91"/>
      <c r="H1389" s="91"/>
      <c r="I1389" s="91"/>
      <c r="J1389" s="91"/>
      <c r="K1389" s="91"/>
      <c r="L1389" s="91"/>
      <c r="M1389" s="91"/>
    </row>
    <row r="1390" spans="1:13" ht="16" x14ac:dyDescent="0.2">
      <c r="A1390" s="95">
        <f>_xlfn.XLOOKUP(E1390,'H O L D S'!S:S,'H O L D S'!K:K,0)</f>
        <v>0</v>
      </c>
      <c r="B1390" s="161" t="str">
        <f t="shared" si="21"/>
        <v>UH.GR.00092-10094</v>
      </c>
      <c r="C1390" s="95">
        <f>SUM(A1390:A1390)</f>
        <v>0</v>
      </c>
      <c r="D1390" s="95">
        <v>10094</v>
      </c>
      <c r="E1390" s="95" t="s">
        <v>501</v>
      </c>
      <c r="F1390" s="91"/>
      <c r="G1390" s="91"/>
      <c r="H1390" s="91"/>
      <c r="I1390" s="91"/>
      <c r="J1390" s="91"/>
      <c r="K1390" s="91"/>
      <c r="L1390" s="91"/>
      <c r="M1390" s="91"/>
    </row>
    <row r="1391" spans="1:13" ht="16" x14ac:dyDescent="0.2">
      <c r="A1391" s="161">
        <f>_xlfn.XLOOKUP(E1391,'H O L D S'!S:S,'H O L D S'!L:L,0)</f>
        <v>0</v>
      </c>
      <c r="B1391" s="161" t="str">
        <f t="shared" si="21"/>
        <v>UH.GR.00083-10095</v>
      </c>
      <c r="C1391" s="161">
        <f>SUM(A1391:A1391)</f>
        <v>0</v>
      </c>
      <c r="D1391" s="161">
        <v>10095</v>
      </c>
      <c r="E1391" s="161" t="s">
        <v>483</v>
      </c>
      <c r="F1391" s="91"/>
      <c r="G1391" s="91"/>
      <c r="H1391" s="91"/>
      <c r="I1391" s="91"/>
      <c r="J1391" s="91"/>
      <c r="K1391" s="91"/>
      <c r="L1391" s="91"/>
      <c r="M1391" s="91"/>
    </row>
    <row r="1392" spans="1:13" ht="16" x14ac:dyDescent="0.2">
      <c r="A1392" s="95">
        <f>_xlfn.XLOOKUP(E1392,'H O L D S'!S:S,'H O L D S'!L:L,0)</f>
        <v>0</v>
      </c>
      <c r="B1392" s="161" t="str">
        <f t="shared" si="21"/>
        <v>UH.GR.00084-10095</v>
      </c>
      <c r="C1392" s="95">
        <f>SUM(A1392:A1392)</f>
        <v>0</v>
      </c>
      <c r="D1392" s="95">
        <v>10095</v>
      </c>
      <c r="E1392" s="95" t="s">
        <v>485</v>
      </c>
      <c r="F1392" s="91"/>
      <c r="G1392" s="91"/>
      <c r="H1392" s="91"/>
      <c r="I1392" s="91"/>
      <c r="J1392" s="91"/>
      <c r="K1392" s="91"/>
      <c r="L1392" s="91"/>
      <c r="M1392" s="91"/>
    </row>
    <row r="1393" spans="1:13" ht="16" x14ac:dyDescent="0.2">
      <c r="A1393" s="95">
        <f>_xlfn.XLOOKUP(E1393,'H O L D S'!S:S,'H O L D S'!L:L,0)</f>
        <v>0</v>
      </c>
      <c r="B1393" s="161" t="str">
        <f t="shared" si="21"/>
        <v>UH.GR.00085-10095</v>
      </c>
      <c r="C1393" s="95">
        <f>SUM(A1393:A1393)</f>
        <v>0</v>
      </c>
      <c r="D1393" s="95">
        <v>10095</v>
      </c>
      <c r="E1393" s="95" t="s">
        <v>487</v>
      </c>
      <c r="F1393" s="91"/>
      <c r="G1393" s="91"/>
      <c r="H1393" s="91"/>
      <c r="I1393" s="91"/>
      <c r="J1393" s="91"/>
      <c r="K1393" s="91"/>
      <c r="L1393" s="91"/>
      <c r="M1393" s="91"/>
    </row>
    <row r="1394" spans="1:13" ht="16" x14ac:dyDescent="0.2">
      <c r="A1394" s="95">
        <f>_xlfn.XLOOKUP(E1394,'H O L D S'!S:S,'H O L D S'!L:L,0)</f>
        <v>0</v>
      </c>
      <c r="B1394" s="161" t="str">
        <f t="shared" si="21"/>
        <v>UH.GR.00086-10095</v>
      </c>
      <c r="C1394" s="95">
        <f>SUM(A1394:A1394)</f>
        <v>0</v>
      </c>
      <c r="D1394" s="95">
        <v>10095</v>
      </c>
      <c r="E1394" s="95" t="s">
        <v>489</v>
      </c>
      <c r="F1394" s="91"/>
      <c r="G1394" s="91"/>
      <c r="H1394" s="91"/>
      <c r="I1394" s="91"/>
      <c r="J1394" s="91"/>
      <c r="K1394" s="91"/>
      <c r="L1394" s="91"/>
      <c r="M1394" s="91"/>
    </row>
    <row r="1395" spans="1:13" ht="16" x14ac:dyDescent="0.2">
      <c r="A1395" s="95">
        <f>_xlfn.XLOOKUP(E1395,'H O L D S'!S:S,'H O L D S'!L:L,0)</f>
        <v>0</v>
      </c>
      <c r="B1395" s="161" t="str">
        <f t="shared" si="21"/>
        <v>UH.GR.00087-10095</v>
      </c>
      <c r="C1395" s="95">
        <f>SUM(A1395:A1395)</f>
        <v>0</v>
      </c>
      <c r="D1395" s="95">
        <v>10095</v>
      </c>
      <c r="E1395" s="95" t="s">
        <v>491</v>
      </c>
      <c r="F1395" s="91"/>
      <c r="G1395" s="91"/>
      <c r="H1395" s="91"/>
      <c r="I1395" s="91"/>
      <c r="J1395" s="91"/>
      <c r="K1395" s="91"/>
      <c r="L1395" s="91"/>
      <c r="M1395" s="91"/>
    </row>
    <row r="1396" spans="1:13" ht="16" x14ac:dyDescent="0.2">
      <c r="A1396" s="95">
        <f>_xlfn.XLOOKUP(E1396,'H O L D S'!S:S,'H O L D S'!L:L,0)</f>
        <v>0</v>
      </c>
      <c r="B1396" s="161" t="str">
        <f t="shared" si="21"/>
        <v>UH.GR.00088-10095</v>
      </c>
      <c r="C1396" s="95">
        <f>SUM(A1396:A1396)</f>
        <v>0</v>
      </c>
      <c r="D1396" s="95">
        <v>10095</v>
      </c>
      <c r="E1396" s="95" t="s">
        <v>493</v>
      </c>
      <c r="F1396" s="91"/>
      <c r="G1396" s="91"/>
      <c r="H1396" s="91"/>
      <c r="I1396" s="91"/>
      <c r="J1396" s="91"/>
      <c r="K1396" s="91"/>
      <c r="L1396" s="91"/>
      <c r="M1396" s="91"/>
    </row>
    <row r="1397" spans="1:13" ht="16" x14ac:dyDescent="0.2">
      <c r="A1397" s="95">
        <f>_xlfn.XLOOKUP(E1397,'H O L D S'!S:S,'H O L D S'!L:L,0)</f>
        <v>0</v>
      </c>
      <c r="B1397" s="161" t="str">
        <f t="shared" si="21"/>
        <v>UH.GR.00089-10095</v>
      </c>
      <c r="C1397" s="95">
        <f>SUM(A1397:A1397)</f>
        <v>0</v>
      </c>
      <c r="D1397" s="95">
        <v>10095</v>
      </c>
      <c r="E1397" s="95" t="s">
        <v>495</v>
      </c>
      <c r="F1397" s="91"/>
      <c r="G1397" s="91"/>
      <c r="H1397" s="91"/>
      <c r="I1397" s="91"/>
      <c r="J1397" s="91"/>
      <c r="K1397" s="91"/>
      <c r="L1397" s="91"/>
      <c r="M1397" s="91"/>
    </row>
    <row r="1398" spans="1:13" ht="16" x14ac:dyDescent="0.2">
      <c r="A1398" s="95">
        <f>_xlfn.XLOOKUP(E1398,'H O L D S'!S:S,'H O L D S'!L:L,0)</f>
        <v>0</v>
      </c>
      <c r="B1398" s="161" t="str">
        <f t="shared" si="21"/>
        <v>UH.GR.00090-10095</v>
      </c>
      <c r="C1398" s="95">
        <f>SUM(A1398:A1398)</f>
        <v>0</v>
      </c>
      <c r="D1398" s="95">
        <v>10095</v>
      </c>
      <c r="E1398" s="95" t="s">
        <v>497</v>
      </c>
      <c r="F1398" s="91"/>
      <c r="G1398" s="91"/>
      <c r="H1398" s="91"/>
      <c r="I1398" s="91"/>
      <c r="J1398" s="91"/>
      <c r="K1398" s="91"/>
      <c r="L1398" s="91"/>
      <c r="M1398" s="91"/>
    </row>
    <row r="1399" spans="1:13" ht="16" x14ac:dyDescent="0.2">
      <c r="A1399" s="95">
        <f>_xlfn.XLOOKUP(E1399,'H O L D S'!S:S,'H O L D S'!L:L,0)</f>
        <v>0</v>
      </c>
      <c r="B1399" s="161" t="str">
        <f t="shared" si="21"/>
        <v>UH.GR.00091-10095</v>
      </c>
      <c r="C1399" s="95">
        <f>SUM(A1399:A1399)</f>
        <v>0</v>
      </c>
      <c r="D1399" s="95">
        <v>10095</v>
      </c>
      <c r="E1399" s="95" t="s">
        <v>499</v>
      </c>
      <c r="F1399" s="91"/>
      <c r="G1399" s="91"/>
      <c r="H1399" s="91"/>
      <c r="I1399" s="91"/>
      <c r="J1399" s="91"/>
      <c r="K1399" s="91"/>
      <c r="L1399" s="91"/>
      <c r="M1399" s="91"/>
    </row>
    <row r="1400" spans="1:13" ht="16" x14ac:dyDescent="0.2">
      <c r="A1400" s="95">
        <f>_xlfn.XLOOKUP(E1400,'H O L D S'!S:S,'H O L D S'!L:L,0)</f>
        <v>0</v>
      </c>
      <c r="B1400" s="161" t="str">
        <f t="shared" si="21"/>
        <v>UH.GR.00092-10095</v>
      </c>
      <c r="C1400" s="95">
        <f>SUM(A1400:A1400)</f>
        <v>0</v>
      </c>
      <c r="D1400" s="95">
        <v>10095</v>
      </c>
      <c r="E1400" s="95" t="s">
        <v>501</v>
      </c>
      <c r="F1400" s="91"/>
      <c r="G1400" s="91"/>
      <c r="H1400" s="91"/>
      <c r="I1400" s="91"/>
      <c r="J1400" s="91"/>
      <c r="K1400" s="91"/>
      <c r="L1400" s="91"/>
      <c r="M1400" s="91"/>
    </row>
    <row r="1401" spans="1:13" ht="16" x14ac:dyDescent="0.2">
      <c r="A1401" s="161">
        <f>_xlfn.XLOOKUP(E1401,'H O L D S'!S:S,'H O L D S'!N:N,0)</f>
        <v>0</v>
      </c>
      <c r="B1401" s="161" t="str">
        <f t="shared" si="21"/>
        <v>UH.GR.00083-10083</v>
      </c>
      <c r="C1401" s="161">
        <f>SUM(A1401:A1401)</f>
        <v>0</v>
      </c>
      <c r="D1401" s="161">
        <v>10083</v>
      </c>
      <c r="E1401" s="161" t="s">
        <v>483</v>
      </c>
      <c r="F1401" s="91"/>
      <c r="G1401" s="91"/>
      <c r="H1401" s="91"/>
      <c r="I1401" s="91"/>
      <c r="J1401" s="91"/>
      <c r="K1401" s="91"/>
      <c r="L1401" s="91"/>
      <c r="M1401" s="91"/>
    </row>
    <row r="1402" spans="1:13" ht="16" x14ac:dyDescent="0.2">
      <c r="A1402" s="95">
        <f>_xlfn.XLOOKUP(E1402,'H O L D S'!S:S,'H O L D S'!N:N,0)</f>
        <v>0</v>
      </c>
      <c r="B1402" s="161" t="str">
        <f t="shared" si="21"/>
        <v>UH.GR.00084-10083</v>
      </c>
      <c r="C1402" s="95">
        <f>SUM(A1402:A1402)</f>
        <v>0</v>
      </c>
      <c r="D1402" s="95">
        <v>10083</v>
      </c>
      <c r="E1402" s="95" t="s">
        <v>485</v>
      </c>
      <c r="F1402" s="91"/>
      <c r="G1402" s="91"/>
      <c r="H1402" s="91"/>
      <c r="I1402" s="91"/>
      <c r="J1402" s="91"/>
      <c r="K1402" s="91"/>
      <c r="L1402" s="91"/>
      <c r="M1402" s="91"/>
    </row>
    <row r="1403" spans="1:13" ht="16" x14ac:dyDescent="0.2">
      <c r="A1403" s="95">
        <f>_xlfn.XLOOKUP(E1403,'H O L D S'!S:S,'H O L D S'!N:N,0)</f>
        <v>0</v>
      </c>
      <c r="B1403" s="161" t="str">
        <f t="shared" si="21"/>
        <v>UH.GR.00085-10083</v>
      </c>
      <c r="C1403" s="95">
        <f>SUM(A1403:A1403)</f>
        <v>0</v>
      </c>
      <c r="D1403" s="95">
        <v>10083</v>
      </c>
      <c r="E1403" s="95" t="s">
        <v>487</v>
      </c>
      <c r="F1403" s="91"/>
      <c r="G1403" s="91"/>
      <c r="H1403" s="91"/>
      <c r="I1403" s="91"/>
      <c r="J1403" s="91"/>
      <c r="K1403" s="91"/>
      <c r="L1403" s="91"/>
      <c r="M1403" s="91"/>
    </row>
    <row r="1404" spans="1:13" ht="16" x14ac:dyDescent="0.2">
      <c r="A1404" s="95">
        <f>_xlfn.XLOOKUP(E1404,'H O L D S'!S:S,'H O L D S'!N:N,0)</f>
        <v>0</v>
      </c>
      <c r="B1404" s="161" t="str">
        <f t="shared" si="21"/>
        <v>UH.GR.00086-10083</v>
      </c>
      <c r="C1404" s="95">
        <f>SUM(A1404:A1404)</f>
        <v>0</v>
      </c>
      <c r="D1404" s="95">
        <v>10083</v>
      </c>
      <c r="E1404" s="95" t="s">
        <v>489</v>
      </c>
      <c r="F1404" s="91"/>
      <c r="G1404" s="91"/>
      <c r="H1404" s="91"/>
      <c r="I1404" s="91"/>
      <c r="J1404" s="91"/>
      <c r="K1404" s="91"/>
      <c r="L1404" s="91"/>
      <c r="M1404" s="91"/>
    </row>
    <row r="1405" spans="1:13" ht="16" x14ac:dyDescent="0.2">
      <c r="A1405" s="95">
        <f>_xlfn.XLOOKUP(E1405,'H O L D S'!S:S,'H O L D S'!N:N,0)</f>
        <v>0</v>
      </c>
      <c r="B1405" s="161" t="str">
        <f t="shared" si="21"/>
        <v>UH.GR.00087-10083</v>
      </c>
      <c r="C1405" s="95">
        <f>SUM(A1405:A1405)</f>
        <v>0</v>
      </c>
      <c r="D1405" s="95">
        <v>10083</v>
      </c>
      <c r="E1405" s="95" t="s">
        <v>491</v>
      </c>
      <c r="F1405" s="91"/>
      <c r="G1405" s="91"/>
      <c r="H1405" s="91"/>
      <c r="I1405" s="91"/>
      <c r="J1405" s="91"/>
      <c r="K1405" s="91"/>
      <c r="L1405" s="91"/>
      <c r="M1405" s="91"/>
    </row>
    <row r="1406" spans="1:13" ht="16" x14ac:dyDescent="0.2">
      <c r="A1406" s="95">
        <f>_xlfn.XLOOKUP(E1406,'H O L D S'!S:S,'H O L D S'!N:N,0)</f>
        <v>0</v>
      </c>
      <c r="B1406" s="161" t="str">
        <f t="shared" si="21"/>
        <v>UH.GR.00088-10083</v>
      </c>
      <c r="C1406" s="95">
        <f>SUM(A1406:A1406)</f>
        <v>0</v>
      </c>
      <c r="D1406" s="95">
        <v>10083</v>
      </c>
      <c r="E1406" s="95" t="s">
        <v>493</v>
      </c>
      <c r="F1406" s="91"/>
      <c r="G1406" s="91"/>
      <c r="H1406" s="91"/>
      <c r="I1406" s="91"/>
      <c r="J1406" s="91"/>
      <c r="K1406" s="91"/>
      <c r="L1406" s="91"/>
      <c r="M1406" s="91"/>
    </row>
    <row r="1407" spans="1:13" ht="16" x14ac:dyDescent="0.2">
      <c r="A1407" s="95">
        <f>_xlfn.XLOOKUP(E1407,'H O L D S'!S:S,'H O L D S'!N:N,0)</f>
        <v>0</v>
      </c>
      <c r="B1407" s="161" t="str">
        <f t="shared" si="21"/>
        <v>UH.GR.00089-10083</v>
      </c>
      <c r="C1407" s="95">
        <f>SUM(A1407:A1407)</f>
        <v>0</v>
      </c>
      <c r="D1407" s="95">
        <v>10083</v>
      </c>
      <c r="E1407" s="95" t="s">
        <v>495</v>
      </c>
      <c r="F1407" s="91"/>
      <c r="G1407" s="91"/>
      <c r="H1407" s="91"/>
      <c r="I1407" s="91"/>
      <c r="J1407" s="91"/>
      <c r="K1407" s="91"/>
      <c r="L1407" s="91"/>
      <c r="M1407" s="91"/>
    </row>
    <row r="1408" spans="1:13" ht="16" x14ac:dyDescent="0.2">
      <c r="A1408" s="95">
        <f>_xlfn.XLOOKUP(E1408,'H O L D S'!S:S,'H O L D S'!N:N,0)</f>
        <v>0</v>
      </c>
      <c r="B1408" s="161" t="str">
        <f t="shared" si="21"/>
        <v>UH.GR.00090-10083</v>
      </c>
      <c r="C1408" s="95">
        <f>SUM(A1408:A1408)</f>
        <v>0</v>
      </c>
      <c r="D1408" s="95">
        <v>10083</v>
      </c>
      <c r="E1408" s="95" t="s">
        <v>497</v>
      </c>
      <c r="F1408" s="91"/>
      <c r="G1408" s="91"/>
      <c r="H1408" s="91"/>
      <c r="I1408" s="91"/>
      <c r="J1408" s="91"/>
      <c r="K1408" s="91"/>
      <c r="L1408" s="91"/>
      <c r="M1408" s="91"/>
    </row>
    <row r="1409" spans="1:13" ht="16" x14ac:dyDescent="0.2">
      <c r="A1409" s="95">
        <f>_xlfn.XLOOKUP(E1409,'H O L D S'!S:S,'H O L D S'!N:N,0)</f>
        <v>0</v>
      </c>
      <c r="B1409" s="161" t="str">
        <f t="shared" si="21"/>
        <v>UH.GR.00091-10083</v>
      </c>
      <c r="C1409" s="95">
        <f>SUM(A1409:A1409)</f>
        <v>0</v>
      </c>
      <c r="D1409" s="95">
        <v>10083</v>
      </c>
      <c r="E1409" s="95" t="s">
        <v>499</v>
      </c>
      <c r="F1409" s="91"/>
      <c r="G1409" s="91"/>
      <c r="H1409" s="91"/>
      <c r="I1409" s="91"/>
      <c r="J1409" s="91"/>
      <c r="K1409" s="91"/>
      <c r="L1409" s="91"/>
      <c r="M1409" s="91"/>
    </row>
    <row r="1410" spans="1:13" ht="16" x14ac:dyDescent="0.2">
      <c r="A1410" s="95">
        <f>_xlfn.XLOOKUP(E1410,'H O L D S'!S:S,'H O L D S'!N:N,0)</f>
        <v>0</v>
      </c>
      <c r="B1410" s="161" t="str">
        <f t="shared" si="21"/>
        <v>UH.GR.00092-10083</v>
      </c>
      <c r="C1410" s="95">
        <f>SUM(A1410:A1410)</f>
        <v>0</v>
      </c>
      <c r="D1410" s="95">
        <v>10083</v>
      </c>
      <c r="E1410" s="95" t="s">
        <v>501</v>
      </c>
      <c r="F1410" s="91"/>
      <c r="G1410" s="91"/>
      <c r="H1410" s="91"/>
      <c r="I1410" s="91"/>
      <c r="J1410" s="91"/>
      <c r="K1410" s="91"/>
      <c r="L1410" s="91"/>
      <c r="M1410" s="91"/>
    </row>
    <row r="1411" spans="1:13" ht="16" x14ac:dyDescent="0.2">
      <c r="A1411" s="161">
        <f>_xlfn.XLOOKUP(E1411,'H O L D S'!S:S,'H O L D S'!O:O,0)</f>
        <v>0</v>
      </c>
      <c r="B1411" s="161" t="str">
        <f t="shared" ref="B1411:B1474" si="22">E1411&amp;"-"&amp;D1411</f>
        <v>UH.GR.00083-10082</v>
      </c>
      <c r="C1411" s="161">
        <f>SUM(A1411:A1411)</f>
        <v>0</v>
      </c>
      <c r="D1411" s="161">
        <v>10082</v>
      </c>
      <c r="E1411" s="161" t="s">
        <v>483</v>
      </c>
      <c r="F1411" s="91"/>
      <c r="G1411" s="91"/>
      <c r="H1411" s="91"/>
      <c r="I1411" s="91"/>
      <c r="J1411" s="91"/>
      <c r="K1411" s="91"/>
      <c r="L1411" s="91"/>
      <c r="M1411" s="91"/>
    </row>
    <row r="1412" spans="1:13" ht="16" x14ac:dyDescent="0.2">
      <c r="A1412" s="95">
        <f>_xlfn.XLOOKUP(E1412,'H O L D S'!S:S,'H O L D S'!O:O,0)</f>
        <v>0</v>
      </c>
      <c r="B1412" s="161" t="str">
        <f t="shared" si="22"/>
        <v>UH.GR.00084-10082</v>
      </c>
      <c r="C1412" s="95">
        <f>SUM(A1412:A1412)</f>
        <v>0</v>
      </c>
      <c r="D1412" s="95">
        <v>10082</v>
      </c>
      <c r="E1412" s="95" t="s">
        <v>485</v>
      </c>
      <c r="F1412" s="91"/>
      <c r="G1412" s="91"/>
      <c r="H1412" s="91"/>
      <c r="I1412" s="91"/>
      <c r="J1412" s="91"/>
      <c r="K1412" s="91"/>
      <c r="L1412" s="91"/>
      <c r="M1412" s="91"/>
    </row>
    <row r="1413" spans="1:13" ht="16" x14ac:dyDescent="0.2">
      <c r="A1413" s="95">
        <f>_xlfn.XLOOKUP(E1413,'H O L D S'!S:S,'H O L D S'!O:O,0)</f>
        <v>0</v>
      </c>
      <c r="B1413" s="161" t="str">
        <f t="shared" si="22"/>
        <v>UH.GR.00085-10082</v>
      </c>
      <c r="C1413" s="95">
        <f>SUM(A1413:A1413)</f>
        <v>0</v>
      </c>
      <c r="D1413" s="95">
        <v>10082</v>
      </c>
      <c r="E1413" s="95" t="s">
        <v>487</v>
      </c>
      <c r="F1413" s="91"/>
      <c r="G1413" s="91"/>
      <c r="H1413" s="91"/>
      <c r="I1413" s="91"/>
      <c r="J1413" s="91"/>
      <c r="K1413" s="91"/>
      <c r="L1413" s="91"/>
      <c r="M1413" s="91"/>
    </row>
    <row r="1414" spans="1:13" ht="16" x14ac:dyDescent="0.2">
      <c r="A1414" s="95">
        <f>_xlfn.XLOOKUP(E1414,'H O L D S'!S:S,'H O L D S'!O:O,0)</f>
        <v>0</v>
      </c>
      <c r="B1414" s="161" t="str">
        <f t="shared" si="22"/>
        <v>UH.GR.00086-10082</v>
      </c>
      <c r="C1414" s="95">
        <f>SUM(A1414:A1414)</f>
        <v>0</v>
      </c>
      <c r="D1414" s="95">
        <v>10082</v>
      </c>
      <c r="E1414" s="95" t="s">
        <v>489</v>
      </c>
      <c r="F1414" s="91"/>
      <c r="G1414" s="91"/>
      <c r="H1414" s="91"/>
      <c r="I1414" s="91"/>
      <c r="J1414" s="91"/>
      <c r="K1414" s="91"/>
      <c r="L1414" s="91"/>
      <c r="M1414" s="91"/>
    </row>
    <row r="1415" spans="1:13" ht="16" x14ac:dyDescent="0.2">
      <c r="A1415" s="95">
        <f>_xlfn.XLOOKUP(E1415,'H O L D S'!S:S,'H O L D S'!O:O,0)</f>
        <v>0</v>
      </c>
      <c r="B1415" s="161" t="str">
        <f t="shared" si="22"/>
        <v>UH.GR.00087-10082</v>
      </c>
      <c r="C1415" s="95">
        <f>SUM(A1415:A1415)</f>
        <v>0</v>
      </c>
      <c r="D1415" s="95">
        <v>10082</v>
      </c>
      <c r="E1415" s="95" t="s">
        <v>491</v>
      </c>
      <c r="F1415" s="91"/>
      <c r="G1415" s="91"/>
      <c r="H1415" s="91"/>
      <c r="I1415" s="91"/>
      <c r="J1415" s="91"/>
      <c r="K1415" s="91"/>
      <c r="L1415" s="91"/>
      <c r="M1415" s="91"/>
    </row>
    <row r="1416" spans="1:13" ht="16" x14ac:dyDescent="0.2">
      <c r="A1416" s="95">
        <f>_xlfn.XLOOKUP(E1416,'H O L D S'!S:S,'H O L D S'!O:O,0)</f>
        <v>0</v>
      </c>
      <c r="B1416" s="161" t="str">
        <f t="shared" si="22"/>
        <v>UH.GR.00088-10082</v>
      </c>
      <c r="C1416" s="95">
        <f>SUM(A1416:A1416)</f>
        <v>0</v>
      </c>
      <c r="D1416" s="95">
        <v>10082</v>
      </c>
      <c r="E1416" s="95" t="s">
        <v>493</v>
      </c>
      <c r="F1416" s="91"/>
      <c r="G1416" s="91"/>
      <c r="H1416" s="91"/>
      <c r="I1416" s="91"/>
      <c r="J1416" s="91"/>
      <c r="K1416" s="91"/>
      <c r="L1416" s="91"/>
      <c r="M1416" s="91"/>
    </row>
    <row r="1417" spans="1:13" ht="16" x14ac:dyDescent="0.2">
      <c r="A1417" s="95">
        <f>_xlfn.XLOOKUP(E1417,'H O L D S'!S:S,'H O L D S'!O:O,0)</f>
        <v>0</v>
      </c>
      <c r="B1417" s="161" t="str">
        <f t="shared" si="22"/>
        <v>UH.GR.00089-10082</v>
      </c>
      <c r="C1417" s="95">
        <f>SUM(A1417:A1417)</f>
        <v>0</v>
      </c>
      <c r="D1417" s="95">
        <v>10082</v>
      </c>
      <c r="E1417" s="95" t="s">
        <v>495</v>
      </c>
      <c r="F1417" s="91"/>
      <c r="G1417" s="91"/>
      <c r="H1417" s="91"/>
      <c r="I1417" s="91"/>
      <c r="J1417" s="91"/>
      <c r="K1417" s="91"/>
      <c r="L1417" s="91"/>
      <c r="M1417" s="91"/>
    </row>
    <row r="1418" spans="1:13" ht="16" x14ac:dyDescent="0.2">
      <c r="A1418" s="95">
        <f>_xlfn.XLOOKUP(E1418,'H O L D S'!S:S,'H O L D S'!O:O,0)</f>
        <v>0</v>
      </c>
      <c r="B1418" s="161" t="str">
        <f t="shared" si="22"/>
        <v>UH.GR.00090-10082</v>
      </c>
      <c r="C1418" s="95">
        <f>SUM(A1418:A1418)</f>
        <v>0</v>
      </c>
      <c r="D1418" s="95">
        <v>10082</v>
      </c>
      <c r="E1418" s="95" t="s">
        <v>497</v>
      </c>
      <c r="F1418" s="91"/>
      <c r="G1418" s="91"/>
      <c r="H1418" s="91"/>
      <c r="I1418" s="91"/>
      <c r="J1418" s="91"/>
      <c r="K1418" s="91"/>
      <c r="L1418" s="91"/>
      <c r="M1418" s="91"/>
    </row>
    <row r="1419" spans="1:13" ht="16" x14ac:dyDescent="0.2">
      <c r="A1419" s="95">
        <f>_xlfn.XLOOKUP(E1419,'H O L D S'!S:S,'H O L D S'!O:O,0)</f>
        <v>0</v>
      </c>
      <c r="B1419" s="161" t="str">
        <f t="shared" si="22"/>
        <v>UH.GR.00091-10082</v>
      </c>
      <c r="C1419" s="95">
        <f>SUM(A1419:A1419)</f>
        <v>0</v>
      </c>
      <c r="D1419" s="95">
        <v>10082</v>
      </c>
      <c r="E1419" s="95" t="s">
        <v>499</v>
      </c>
      <c r="F1419" s="91"/>
      <c r="G1419" s="91"/>
      <c r="H1419" s="91"/>
      <c r="I1419" s="91"/>
      <c r="J1419" s="91"/>
      <c r="K1419" s="91"/>
      <c r="L1419" s="91"/>
      <c r="M1419" s="91"/>
    </row>
    <row r="1420" spans="1:13" ht="16" x14ac:dyDescent="0.2">
      <c r="A1420" s="95">
        <f>_xlfn.XLOOKUP(E1420,'H O L D S'!S:S,'H O L D S'!O:O,0)</f>
        <v>0</v>
      </c>
      <c r="B1420" s="161" t="str">
        <f t="shared" si="22"/>
        <v>UH.GR.00092-10082</v>
      </c>
      <c r="C1420" s="95">
        <f>SUM(A1420:A1420)</f>
        <v>0</v>
      </c>
      <c r="D1420" s="95">
        <v>10082</v>
      </c>
      <c r="E1420" s="95" t="s">
        <v>501</v>
      </c>
      <c r="F1420" s="91"/>
      <c r="G1420" s="91"/>
      <c r="H1420" s="91"/>
      <c r="I1420" s="91"/>
      <c r="J1420" s="91"/>
      <c r="K1420" s="91"/>
      <c r="L1420" s="91"/>
      <c r="M1420" s="91"/>
    </row>
    <row r="1421" spans="1:13" ht="16" x14ac:dyDescent="0.2">
      <c r="A1421" s="161">
        <f>_xlfn.XLOOKUP(E1421,'H O L D S'!S:S,'H O L D S'!D:D,0)</f>
        <v>0</v>
      </c>
      <c r="B1421" s="161" t="str">
        <f t="shared" si="22"/>
        <v>UH.GR.00042-10084</v>
      </c>
      <c r="C1421" s="161">
        <f>SUM(A1421:A1421)</f>
        <v>0</v>
      </c>
      <c r="D1421" s="161">
        <v>10084</v>
      </c>
      <c r="E1421" s="161" t="s">
        <v>504</v>
      </c>
      <c r="F1421" s="91"/>
      <c r="G1421" s="91"/>
      <c r="H1421" s="91"/>
      <c r="I1421" s="91"/>
      <c r="J1421" s="91"/>
      <c r="K1421" s="91"/>
      <c r="L1421" s="91"/>
      <c r="M1421" s="91"/>
    </row>
    <row r="1422" spans="1:13" ht="16" x14ac:dyDescent="0.2">
      <c r="A1422" s="95">
        <f>_xlfn.XLOOKUP(E1422,'H O L D S'!S:S,'H O L D S'!D:D,0)</f>
        <v>0</v>
      </c>
      <c r="B1422" s="161" t="str">
        <f t="shared" si="22"/>
        <v>UH.GR.00043-10084</v>
      </c>
      <c r="C1422" s="95">
        <f>SUM(A1422:A1422)</f>
        <v>0</v>
      </c>
      <c r="D1422" s="95">
        <v>10084</v>
      </c>
      <c r="E1422" s="95" t="s">
        <v>506</v>
      </c>
      <c r="F1422" s="91"/>
      <c r="G1422" s="91"/>
      <c r="H1422" s="91"/>
      <c r="I1422" s="91"/>
      <c r="J1422" s="91"/>
      <c r="K1422" s="91"/>
      <c r="L1422" s="91"/>
      <c r="M1422" s="91"/>
    </row>
    <row r="1423" spans="1:13" ht="16" x14ac:dyDescent="0.2">
      <c r="A1423" s="95">
        <f>_xlfn.XLOOKUP(E1423,'H O L D S'!S:S,'H O L D S'!D:D,0)</f>
        <v>0</v>
      </c>
      <c r="B1423" s="161" t="str">
        <f t="shared" si="22"/>
        <v>UH.GR.00044-10084</v>
      </c>
      <c r="C1423" s="95">
        <f>SUM(A1423:A1423)</f>
        <v>0</v>
      </c>
      <c r="D1423" s="95">
        <v>10084</v>
      </c>
      <c r="E1423" s="95" t="s">
        <v>508</v>
      </c>
      <c r="F1423" s="91"/>
      <c r="G1423" s="91"/>
      <c r="H1423" s="91"/>
      <c r="I1423" s="91"/>
      <c r="J1423" s="91"/>
      <c r="K1423" s="91"/>
      <c r="L1423" s="91"/>
      <c r="M1423" s="91"/>
    </row>
    <row r="1424" spans="1:13" ht="16" x14ac:dyDescent="0.2">
      <c r="A1424" s="95">
        <f>_xlfn.XLOOKUP(E1424,'H O L D S'!S:S,'H O L D S'!D:D,0)</f>
        <v>0</v>
      </c>
      <c r="B1424" s="161" t="str">
        <f t="shared" si="22"/>
        <v>UH.GR.00045-10084</v>
      </c>
      <c r="C1424" s="95">
        <f>SUM(A1424:A1424)</f>
        <v>0</v>
      </c>
      <c r="D1424" s="95">
        <v>10084</v>
      </c>
      <c r="E1424" s="95" t="s">
        <v>510</v>
      </c>
      <c r="F1424" s="91"/>
      <c r="G1424" s="91"/>
      <c r="H1424" s="91"/>
      <c r="I1424" s="91"/>
      <c r="J1424" s="91"/>
      <c r="K1424" s="91"/>
      <c r="L1424" s="91"/>
      <c r="M1424" s="91"/>
    </row>
    <row r="1425" spans="1:13" ht="16" x14ac:dyDescent="0.2">
      <c r="A1425" s="95">
        <f>_xlfn.XLOOKUP(E1425,'H O L D S'!S:S,'H O L D S'!D:D,0)</f>
        <v>0</v>
      </c>
      <c r="B1425" s="161" t="str">
        <f t="shared" si="22"/>
        <v>UH.GR.00046-10084</v>
      </c>
      <c r="C1425" s="95">
        <f>SUM(A1425:A1425)</f>
        <v>0</v>
      </c>
      <c r="D1425" s="95">
        <v>10084</v>
      </c>
      <c r="E1425" s="95" t="s">
        <v>512</v>
      </c>
      <c r="F1425" s="91"/>
      <c r="G1425" s="91"/>
      <c r="H1425" s="91"/>
      <c r="I1425" s="91"/>
      <c r="J1425" s="91"/>
      <c r="K1425" s="91"/>
      <c r="L1425" s="91"/>
      <c r="M1425" s="91"/>
    </row>
    <row r="1426" spans="1:13" ht="16" x14ac:dyDescent="0.2">
      <c r="A1426" s="95">
        <f>_xlfn.XLOOKUP(E1426,'H O L D S'!S:S,'H O L D S'!D:D,0)</f>
        <v>0</v>
      </c>
      <c r="B1426" s="161" t="str">
        <f t="shared" si="22"/>
        <v>UH.GR.00047-10084</v>
      </c>
      <c r="C1426" s="95">
        <f>SUM(A1426:A1426)</f>
        <v>0</v>
      </c>
      <c r="D1426" s="95">
        <v>10084</v>
      </c>
      <c r="E1426" s="95" t="s">
        <v>514</v>
      </c>
      <c r="F1426" s="91"/>
      <c r="G1426" s="91"/>
      <c r="H1426" s="91"/>
      <c r="I1426" s="91"/>
      <c r="J1426" s="91"/>
      <c r="K1426" s="91"/>
      <c r="L1426" s="91"/>
      <c r="M1426" s="91"/>
    </row>
    <row r="1427" spans="1:13" ht="16" x14ac:dyDescent="0.2">
      <c r="A1427" s="95">
        <f>_xlfn.XLOOKUP(E1427,'H O L D S'!S:S,'H O L D S'!D:D,0)</f>
        <v>0</v>
      </c>
      <c r="B1427" s="161" t="str">
        <f t="shared" si="22"/>
        <v>UH.GR.00048-10084</v>
      </c>
      <c r="C1427" s="95">
        <f>SUM(A1427:A1427)</f>
        <v>0</v>
      </c>
      <c r="D1427" s="95">
        <v>10084</v>
      </c>
      <c r="E1427" s="95" t="s">
        <v>516</v>
      </c>
      <c r="F1427" s="91"/>
      <c r="G1427" s="91"/>
      <c r="H1427" s="91"/>
      <c r="I1427" s="91"/>
      <c r="J1427" s="91"/>
      <c r="K1427" s="91"/>
      <c r="L1427" s="91"/>
      <c r="M1427" s="91"/>
    </row>
    <row r="1428" spans="1:13" ht="16" x14ac:dyDescent="0.2">
      <c r="A1428" s="95">
        <f>_xlfn.XLOOKUP(E1428,'H O L D S'!S:S,'H O L D S'!D:D,0)</f>
        <v>0</v>
      </c>
      <c r="B1428" s="161" t="str">
        <f t="shared" si="22"/>
        <v>UH.GR.00049-10084</v>
      </c>
      <c r="C1428" s="95">
        <f>SUM(A1428:A1428)</f>
        <v>0</v>
      </c>
      <c r="D1428" s="95">
        <v>10084</v>
      </c>
      <c r="E1428" s="95" t="s">
        <v>518</v>
      </c>
      <c r="F1428" s="91"/>
      <c r="G1428" s="91"/>
      <c r="H1428" s="91"/>
      <c r="I1428" s="91"/>
      <c r="J1428" s="91"/>
      <c r="K1428" s="91"/>
      <c r="L1428" s="91"/>
      <c r="M1428" s="91"/>
    </row>
    <row r="1429" spans="1:13" ht="16" x14ac:dyDescent="0.2">
      <c r="A1429" s="95">
        <f>_xlfn.XLOOKUP(E1429,'H O L D S'!S:S,'H O L D S'!D:D,0)</f>
        <v>0</v>
      </c>
      <c r="B1429" s="161" t="str">
        <f t="shared" si="22"/>
        <v>UH.GR.00050-10084</v>
      </c>
      <c r="C1429" s="95">
        <f>SUM(A1429:A1429)</f>
        <v>0</v>
      </c>
      <c r="D1429" s="95">
        <v>10084</v>
      </c>
      <c r="E1429" s="95" t="s">
        <v>520</v>
      </c>
      <c r="F1429" s="91"/>
      <c r="G1429" s="91"/>
      <c r="H1429" s="91"/>
      <c r="I1429" s="91"/>
      <c r="J1429" s="91"/>
      <c r="K1429" s="91"/>
      <c r="L1429" s="91"/>
      <c r="M1429" s="91"/>
    </row>
    <row r="1430" spans="1:13" ht="16" x14ac:dyDescent="0.2">
      <c r="A1430" s="95">
        <f>_xlfn.XLOOKUP(E1430,'H O L D S'!S:S,'H O L D S'!D:D,0)</f>
        <v>0</v>
      </c>
      <c r="B1430" s="161" t="str">
        <f t="shared" si="22"/>
        <v>UH.GR.00051-10084</v>
      </c>
      <c r="C1430" s="95">
        <f>SUM(A1430:A1430)</f>
        <v>0</v>
      </c>
      <c r="D1430" s="95">
        <v>10084</v>
      </c>
      <c r="E1430" s="95" t="s">
        <v>522</v>
      </c>
      <c r="F1430" s="91"/>
      <c r="G1430" s="91"/>
      <c r="H1430" s="91"/>
      <c r="I1430" s="91"/>
      <c r="J1430" s="91"/>
      <c r="K1430" s="91"/>
      <c r="L1430" s="91"/>
      <c r="M1430" s="91"/>
    </row>
    <row r="1431" spans="1:13" ht="16" x14ac:dyDescent="0.2">
      <c r="A1431" s="95">
        <f>_xlfn.XLOOKUP(E1431,'H O L D S'!S:S,'H O L D S'!D:D,0)</f>
        <v>0</v>
      </c>
      <c r="B1431" s="161" t="str">
        <f t="shared" si="22"/>
        <v>UH.GR.00052-10084</v>
      </c>
      <c r="C1431" s="95">
        <f>SUM(A1431:A1431)</f>
        <v>0</v>
      </c>
      <c r="D1431" s="95">
        <v>10084</v>
      </c>
      <c r="E1431" s="95" t="s">
        <v>524</v>
      </c>
      <c r="F1431" s="91"/>
      <c r="G1431" s="91"/>
      <c r="H1431" s="91"/>
      <c r="I1431" s="91"/>
      <c r="J1431" s="91"/>
      <c r="K1431" s="91"/>
      <c r="L1431" s="91"/>
      <c r="M1431" s="91"/>
    </row>
    <row r="1432" spans="1:13" ht="16" x14ac:dyDescent="0.2">
      <c r="A1432" s="163">
        <f>_xlfn.XLOOKUP(E1432,'H O L D S'!S:S,'H O L D S'!D:D,0)</f>
        <v>0</v>
      </c>
      <c r="B1432" s="161" t="str">
        <f t="shared" si="22"/>
        <v>UH.GR.00053-10084</v>
      </c>
      <c r="C1432" s="163">
        <f>SUM(A1432:A1432)</f>
        <v>0</v>
      </c>
      <c r="D1432" s="163">
        <v>10084</v>
      </c>
      <c r="E1432" s="163" t="s">
        <v>527</v>
      </c>
      <c r="F1432" s="91"/>
      <c r="G1432" s="91"/>
      <c r="H1432" s="91"/>
      <c r="I1432" s="91"/>
      <c r="J1432" s="91"/>
      <c r="K1432" s="91"/>
      <c r="L1432" s="91"/>
      <c r="M1432" s="91"/>
    </row>
    <row r="1433" spans="1:13" ht="16" x14ac:dyDescent="0.2">
      <c r="A1433" s="95">
        <f>_xlfn.XLOOKUP(E1433,'H O L D S'!S:S,'H O L D S'!D:D,0)</f>
        <v>0</v>
      </c>
      <c r="B1433" s="161" t="str">
        <f t="shared" si="22"/>
        <v>UH.GR.00054-10084</v>
      </c>
      <c r="C1433" s="95">
        <f>SUM(A1433:A1433)</f>
        <v>0</v>
      </c>
      <c r="D1433" s="95">
        <v>10084</v>
      </c>
      <c r="E1433" s="95" t="s">
        <v>529</v>
      </c>
      <c r="F1433" s="91"/>
      <c r="G1433" s="91"/>
      <c r="H1433" s="91"/>
      <c r="I1433" s="91"/>
      <c r="J1433" s="91"/>
      <c r="K1433" s="91"/>
      <c r="L1433" s="91"/>
      <c r="M1433" s="91"/>
    </row>
    <row r="1434" spans="1:13" ht="16" x14ac:dyDescent="0.2">
      <c r="A1434" s="95">
        <f>_xlfn.XLOOKUP(E1434,'H O L D S'!S:S,'H O L D S'!D:D,0)</f>
        <v>0</v>
      </c>
      <c r="B1434" s="161" t="str">
        <f t="shared" si="22"/>
        <v>UH.GR.00055-10084</v>
      </c>
      <c r="C1434" s="95">
        <f>SUM(A1434:A1434)</f>
        <v>0</v>
      </c>
      <c r="D1434" s="95">
        <v>10084</v>
      </c>
      <c r="E1434" s="95" t="s">
        <v>531</v>
      </c>
      <c r="F1434" s="91"/>
      <c r="G1434" s="91"/>
      <c r="H1434" s="91"/>
      <c r="I1434" s="91"/>
      <c r="J1434" s="91"/>
      <c r="K1434" s="91"/>
      <c r="L1434" s="91"/>
      <c r="M1434" s="91"/>
    </row>
    <row r="1435" spans="1:13" ht="16" x14ac:dyDescent="0.2">
      <c r="A1435" s="95">
        <f>_xlfn.XLOOKUP(E1435,'H O L D S'!S:S,'H O L D S'!D:D,0)</f>
        <v>0</v>
      </c>
      <c r="B1435" s="161" t="str">
        <f t="shared" si="22"/>
        <v>UH.GR.00056-10084</v>
      </c>
      <c r="C1435" s="95">
        <f>SUM(A1435:A1435)</f>
        <v>0</v>
      </c>
      <c r="D1435" s="95">
        <v>10084</v>
      </c>
      <c r="E1435" s="95" t="s">
        <v>533</v>
      </c>
      <c r="F1435" s="91"/>
      <c r="G1435" s="91"/>
      <c r="H1435" s="91"/>
      <c r="I1435" s="91"/>
      <c r="J1435" s="91"/>
      <c r="K1435" s="91"/>
      <c r="L1435" s="91"/>
      <c r="M1435" s="91"/>
    </row>
    <row r="1436" spans="1:13" ht="16" x14ac:dyDescent="0.2">
      <c r="A1436" s="95">
        <f>_xlfn.XLOOKUP(E1436,'H O L D S'!S:S,'H O L D S'!D:D,0)</f>
        <v>0</v>
      </c>
      <c r="B1436" s="161" t="str">
        <f t="shared" si="22"/>
        <v>UH.GR.00057-10084</v>
      </c>
      <c r="C1436" s="95">
        <f>SUM(A1436:A1436)</f>
        <v>0</v>
      </c>
      <c r="D1436" s="95">
        <v>10084</v>
      </c>
      <c r="E1436" s="95" t="s">
        <v>535</v>
      </c>
      <c r="F1436" s="91"/>
      <c r="G1436" s="91"/>
      <c r="H1436" s="91"/>
      <c r="I1436" s="91"/>
      <c r="J1436" s="91"/>
      <c r="K1436" s="91"/>
      <c r="L1436" s="91"/>
      <c r="M1436" s="91"/>
    </row>
    <row r="1437" spans="1:13" ht="16" x14ac:dyDescent="0.2">
      <c r="A1437" s="95">
        <f>_xlfn.XLOOKUP(E1437,'H O L D S'!S:S,'H O L D S'!D:D,0)</f>
        <v>0</v>
      </c>
      <c r="B1437" s="161" t="str">
        <f t="shared" si="22"/>
        <v>UH.GR.00058-10084</v>
      </c>
      <c r="C1437" s="95">
        <f>SUM(A1437:A1437)</f>
        <v>0</v>
      </c>
      <c r="D1437" s="95">
        <v>10084</v>
      </c>
      <c r="E1437" s="95" t="s">
        <v>537</v>
      </c>
      <c r="F1437" s="91"/>
      <c r="G1437" s="91"/>
      <c r="H1437" s="91"/>
      <c r="I1437" s="91"/>
      <c r="J1437" s="91"/>
      <c r="K1437" s="91"/>
      <c r="L1437" s="91"/>
      <c r="M1437" s="91"/>
    </row>
    <row r="1438" spans="1:13" ht="16" x14ac:dyDescent="0.2">
      <c r="A1438" s="95">
        <f>_xlfn.XLOOKUP(E1438,'H O L D S'!S:S,'H O L D S'!D:D,0)</f>
        <v>0</v>
      </c>
      <c r="B1438" s="161" t="str">
        <f t="shared" si="22"/>
        <v>UH.GR.00059-10084</v>
      </c>
      <c r="C1438" s="95">
        <f>SUM(A1438:A1438)</f>
        <v>0</v>
      </c>
      <c r="D1438" s="95">
        <v>10084</v>
      </c>
      <c r="E1438" s="95" t="s">
        <v>539</v>
      </c>
      <c r="F1438" s="91"/>
      <c r="G1438" s="91"/>
      <c r="H1438" s="91"/>
      <c r="I1438" s="91"/>
      <c r="J1438" s="91"/>
      <c r="K1438" s="91"/>
      <c r="L1438" s="91"/>
      <c r="M1438" s="91"/>
    </row>
    <row r="1439" spans="1:13" ht="16" x14ac:dyDescent="0.2">
      <c r="A1439" s="95">
        <f>_xlfn.XLOOKUP(E1439,'H O L D S'!S:S,'H O L D S'!D:D,0)</f>
        <v>0</v>
      </c>
      <c r="B1439" s="161" t="str">
        <f t="shared" si="22"/>
        <v>UH.GR.00060-10084</v>
      </c>
      <c r="C1439" s="95">
        <f>SUM(A1439:A1439)</f>
        <v>0</v>
      </c>
      <c r="D1439" s="95">
        <v>10084</v>
      </c>
      <c r="E1439" s="95" t="s">
        <v>541</v>
      </c>
      <c r="F1439" s="91"/>
      <c r="G1439" s="91"/>
      <c r="H1439" s="91"/>
      <c r="I1439" s="91"/>
      <c r="J1439" s="91"/>
      <c r="K1439" s="91"/>
      <c r="L1439" s="91"/>
      <c r="M1439" s="91"/>
    </row>
    <row r="1440" spans="1:13" ht="16" x14ac:dyDescent="0.2">
      <c r="A1440" s="95">
        <f>_xlfn.XLOOKUP(E1440,'H O L D S'!S:S,'H O L D S'!D:D,0)</f>
        <v>0</v>
      </c>
      <c r="B1440" s="161" t="str">
        <f t="shared" si="22"/>
        <v>UH.GR.00061-10084</v>
      </c>
      <c r="C1440" s="95">
        <f>SUM(A1440:A1440)</f>
        <v>0</v>
      </c>
      <c r="D1440" s="95">
        <v>10084</v>
      </c>
      <c r="E1440" s="95" t="s">
        <v>543</v>
      </c>
      <c r="F1440" s="91"/>
      <c r="G1440" s="91"/>
      <c r="H1440" s="91"/>
      <c r="I1440" s="91"/>
      <c r="J1440" s="91"/>
      <c r="K1440" s="91"/>
      <c r="L1440" s="91"/>
      <c r="M1440" s="91"/>
    </row>
    <row r="1441" spans="1:13" ht="16" x14ac:dyDescent="0.2">
      <c r="A1441" s="95">
        <f>_xlfn.XLOOKUP(E1441,'H O L D S'!S:S,'H O L D S'!D:D,0)</f>
        <v>0</v>
      </c>
      <c r="B1441" s="161" t="str">
        <f t="shared" si="22"/>
        <v>UH.GR.00062-10084</v>
      </c>
      <c r="C1441" s="95">
        <f>SUM(A1441:A1441)</f>
        <v>0</v>
      </c>
      <c r="D1441" s="95">
        <v>10084</v>
      </c>
      <c r="E1441" s="95" t="s">
        <v>545</v>
      </c>
      <c r="F1441" s="91"/>
      <c r="G1441" s="91"/>
      <c r="H1441" s="91"/>
      <c r="I1441" s="91"/>
      <c r="J1441" s="91"/>
      <c r="K1441" s="91"/>
      <c r="L1441" s="91"/>
      <c r="M1441" s="91"/>
    </row>
    <row r="1442" spans="1:13" ht="16" x14ac:dyDescent="0.2">
      <c r="A1442" s="95">
        <f>_xlfn.XLOOKUP(E1442,'H O L D S'!S:S,'H O L D S'!D:D,0)</f>
        <v>0</v>
      </c>
      <c r="B1442" s="161" t="str">
        <f t="shared" si="22"/>
        <v>UH.GR.00063-10084</v>
      </c>
      <c r="C1442" s="95">
        <f>SUM(A1442:A1442)</f>
        <v>0</v>
      </c>
      <c r="D1442" s="95">
        <v>10084</v>
      </c>
      <c r="E1442" s="95" t="s">
        <v>547</v>
      </c>
      <c r="F1442" s="91"/>
      <c r="G1442" s="91"/>
      <c r="H1442" s="91"/>
      <c r="I1442" s="91"/>
      <c r="J1442" s="91"/>
      <c r="K1442" s="91"/>
      <c r="L1442" s="91"/>
      <c r="M1442" s="91"/>
    </row>
    <row r="1443" spans="1:13" ht="16" x14ac:dyDescent="0.2">
      <c r="A1443" s="95">
        <f>_xlfn.XLOOKUP(E1443,'H O L D S'!S:S,'H O L D S'!D:D,0)</f>
        <v>0</v>
      </c>
      <c r="B1443" s="161" t="str">
        <f t="shared" si="22"/>
        <v>UH.GR.00064-10084</v>
      </c>
      <c r="C1443" s="95">
        <f>SUM(A1443:A1443)</f>
        <v>0</v>
      </c>
      <c r="D1443" s="95">
        <v>10084</v>
      </c>
      <c r="E1443" s="95" t="s">
        <v>549</v>
      </c>
      <c r="F1443" s="91"/>
      <c r="G1443" s="91"/>
      <c r="H1443" s="91"/>
      <c r="I1443" s="91"/>
      <c r="J1443" s="91"/>
      <c r="K1443" s="91"/>
      <c r="L1443" s="91"/>
      <c r="M1443" s="91"/>
    </row>
    <row r="1444" spans="1:13" ht="16" x14ac:dyDescent="0.2">
      <c r="A1444" s="95">
        <f>_xlfn.XLOOKUP(E1444,'H O L D S'!S:S,'H O L D S'!D:D,0)</f>
        <v>0</v>
      </c>
      <c r="B1444" s="161" t="str">
        <f t="shared" si="22"/>
        <v>UH.GR.00065-10084</v>
      </c>
      <c r="C1444" s="95">
        <f>SUM(A1444:A1444)</f>
        <v>0</v>
      </c>
      <c r="D1444" s="95">
        <v>10084</v>
      </c>
      <c r="E1444" s="95" t="s">
        <v>551</v>
      </c>
      <c r="F1444" s="91"/>
      <c r="G1444" s="91"/>
      <c r="H1444" s="91"/>
      <c r="I1444" s="91"/>
      <c r="J1444" s="91"/>
      <c r="K1444" s="91"/>
      <c r="L1444" s="91"/>
      <c r="M1444" s="91"/>
    </row>
    <row r="1445" spans="1:13" ht="16" x14ac:dyDescent="0.2">
      <c r="A1445" s="95">
        <f>_xlfn.XLOOKUP(E1445,'H O L D S'!S:S,'H O L D S'!D:D,0)</f>
        <v>0</v>
      </c>
      <c r="B1445" s="161" t="str">
        <f t="shared" si="22"/>
        <v>UH.GR.00066-10084</v>
      </c>
      <c r="C1445" s="95">
        <f>SUM(A1445:A1445)</f>
        <v>0</v>
      </c>
      <c r="D1445" s="95">
        <v>10084</v>
      </c>
      <c r="E1445" s="95" t="s">
        <v>553</v>
      </c>
      <c r="F1445" s="91"/>
      <c r="G1445" s="91"/>
      <c r="H1445" s="91"/>
      <c r="I1445" s="91"/>
      <c r="J1445" s="91"/>
      <c r="K1445" s="91"/>
      <c r="L1445" s="91"/>
      <c r="M1445" s="91"/>
    </row>
    <row r="1446" spans="1:13" ht="16" x14ac:dyDescent="0.2">
      <c r="A1446" s="95">
        <f>_xlfn.XLOOKUP(E1446,'H O L D S'!S:S,'H O L D S'!D:D,0)</f>
        <v>0</v>
      </c>
      <c r="B1446" s="161" t="str">
        <f t="shared" si="22"/>
        <v>UH.GR.00067-10084</v>
      </c>
      <c r="C1446" s="95">
        <f>SUM(A1446:A1446)</f>
        <v>0</v>
      </c>
      <c r="D1446" s="95">
        <v>10084</v>
      </c>
      <c r="E1446" s="95" t="s">
        <v>555</v>
      </c>
      <c r="F1446" s="91"/>
      <c r="G1446" s="91"/>
      <c r="H1446" s="91"/>
      <c r="I1446" s="91"/>
      <c r="J1446" s="91"/>
      <c r="K1446" s="91"/>
      <c r="L1446" s="91"/>
      <c r="M1446" s="91"/>
    </row>
    <row r="1447" spans="1:13" ht="16" x14ac:dyDescent="0.2">
      <c r="A1447" s="95">
        <f>_xlfn.XLOOKUP(E1447,'H O L D S'!S:S,'H O L D S'!D:D,0)</f>
        <v>0</v>
      </c>
      <c r="B1447" s="161" t="str">
        <f t="shared" si="22"/>
        <v>UH.GR.00068-10084</v>
      </c>
      <c r="C1447" s="95">
        <f>SUM(A1447:A1447)</f>
        <v>0</v>
      </c>
      <c r="D1447" s="95">
        <v>10084</v>
      </c>
      <c r="E1447" s="95" t="s">
        <v>557</v>
      </c>
      <c r="F1447" s="91"/>
      <c r="G1447" s="91"/>
      <c r="H1447" s="91"/>
      <c r="I1447" s="91"/>
      <c r="J1447" s="91"/>
      <c r="K1447" s="91"/>
      <c r="L1447" s="91"/>
      <c r="M1447" s="91"/>
    </row>
    <row r="1448" spans="1:13" ht="16" x14ac:dyDescent="0.2">
      <c r="A1448" s="95">
        <f>_xlfn.XLOOKUP(E1448,'H O L D S'!S:S,'H O L D S'!D:D,0)</f>
        <v>0</v>
      </c>
      <c r="B1448" s="161" t="str">
        <f t="shared" si="22"/>
        <v>UH.GR.00069-10084</v>
      </c>
      <c r="C1448" s="95">
        <f>SUM(A1448:A1448)</f>
        <v>0</v>
      </c>
      <c r="D1448" s="95">
        <v>10084</v>
      </c>
      <c r="E1448" s="95" t="s">
        <v>559</v>
      </c>
      <c r="F1448" s="91"/>
      <c r="G1448" s="91"/>
      <c r="H1448" s="91"/>
      <c r="I1448" s="91"/>
      <c r="J1448" s="91"/>
      <c r="K1448" s="91"/>
      <c r="L1448" s="91"/>
      <c r="M1448" s="91"/>
    </row>
    <row r="1449" spans="1:13" ht="16" x14ac:dyDescent="0.2">
      <c r="A1449" s="95">
        <f>_xlfn.XLOOKUP(E1449,'H O L D S'!S:S,'H O L D S'!D:D,0)</f>
        <v>0</v>
      </c>
      <c r="B1449" s="161" t="str">
        <f t="shared" si="22"/>
        <v>UH.GR.00070-10084</v>
      </c>
      <c r="C1449" s="95">
        <f>SUM(A1449:A1449)</f>
        <v>0</v>
      </c>
      <c r="D1449" s="95">
        <v>10084</v>
      </c>
      <c r="E1449" s="95" t="s">
        <v>561</v>
      </c>
      <c r="F1449" s="91"/>
      <c r="G1449" s="91"/>
      <c r="H1449" s="91"/>
      <c r="I1449" s="91"/>
      <c r="J1449" s="91"/>
      <c r="K1449" s="91"/>
      <c r="L1449" s="91"/>
      <c r="M1449" s="91"/>
    </row>
    <row r="1450" spans="1:13" ht="16" x14ac:dyDescent="0.2">
      <c r="A1450" s="95">
        <f>_xlfn.XLOOKUP(E1450,'H O L D S'!S:S,'H O L D S'!D:D,0)</f>
        <v>0</v>
      </c>
      <c r="B1450" s="161" t="str">
        <f t="shared" si="22"/>
        <v>UH.GR.00071-10084</v>
      </c>
      <c r="C1450" s="95">
        <f>SUM(A1450:A1450)</f>
        <v>0</v>
      </c>
      <c r="D1450" s="95">
        <v>10084</v>
      </c>
      <c r="E1450" s="95" t="s">
        <v>563</v>
      </c>
      <c r="F1450" s="91"/>
      <c r="G1450" s="91"/>
      <c r="H1450" s="91"/>
      <c r="I1450" s="91"/>
      <c r="J1450" s="91"/>
      <c r="K1450" s="91"/>
      <c r="L1450" s="91"/>
      <c r="M1450" s="91"/>
    </row>
    <row r="1451" spans="1:13" ht="16" x14ac:dyDescent="0.2">
      <c r="A1451" s="161">
        <f>_xlfn.XLOOKUP(E1451,'H O L D S'!S:S,'H O L D S'!E:E,0)</f>
        <v>0</v>
      </c>
      <c r="B1451" s="161" t="str">
        <f t="shared" si="22"/>
        <v>UH.GR.00042-10085</v>
      </c>
      <c r="C1451" s="161">
        <f>SUM(A1451:A1451)</f>
        <v>0</v>
      </c>
      <c r="D1451" s="161">
        <v>10085</v>
      </c>
      <c r="E1451" s="161" t="s">
        <v>504</v>
      </c>
      <c r="F1451" s="91"/>
      <c r="G1451" s="91"/>
      <c r="H1451" s="91"/>
      <c r="I1451" s="91"/>
      <c r="J1451" s="91"/>
      <c r="K1451" s="91"/>
      <c r="L1451" s="91"/>
      <c r="M1451" s="91"/>
    </row>
    <row r="1452" spans="1:13" ht="16" x14ac:dyDescent="0.2">
      <c r="A1452" s="95">
        <f>_xlfn.XLOOKUP(E1452,'H O L D S'!S:S,'H O L D S'!E:E,0)</f>
        <v>0</v>
      </c>
      <c r="B1452" s="161" t="str">
        <f t="shared" si="22"/>
        <v>UH.GR.00043-10085</v>
      </c>
      <c r="C1452" s="95">
        <f>SUM(A1452:A1452)</f>
        <v>0</v>
      </c>
      <c r="D1452" s="95">
        <v>10085</v>
      </c>
      <c r="E1452" s="95" t="s">
        <v>506</v>
      </c>
      <c r="F1452" s="91"/>
      <c r="G1452" s="91"/>
      <c r="H1452" s="91"/>
      <c r="I1452" s="91"/>
      <c r="J1452" s="91"/>
      <c r="K1452" s="91"/>
      <c r="L1452" s="91"/>
      <c r="M1452" s="91"/>
    </row>
    <row r="1453" spans="1:13" ht="16" x14ac:dyDescent="0.2">
      <c r="A1453" s="95">
        <f>_xlfn.XLOOKUP(E1453,'H O L D S'!S:S,'H O L D S'!E:E,0)</f>
        <v>0</v>
      </c>
      <c r="B1453" s="161" t="str">
        <f t="shared" si="22"/>
        <v>UH.GR.00044-10085</v>
      </c>
      <c r="C1453" s="95">
        <f>SUM(A1453:A1453)</f>
        <v>0</v>
      </c>
      <c r="D1453" s="95">
        <v>10085</v>
      </c>
      <c r="E1453" s="95" t="s">
        <v>508</v>
      </c>
      <c r="F1453" s="91"/>
      <c r="G1453" s="91"/>
      <c r="H1453" s="91"/>
      <c r="I1453" s="91"/>
      <c r="J1453" s="91"/>
      <c r="K1453" s="91"/>
      <c r="L1453" s="91"/>
      <c r="M1453" s="91"/>
    </row>
    <row r="1454" spans="1:13" ht="16" x14ac:dyDescent="0.2">
      <c r="A1454" s="95">
        <f>_xlfn.XLOOKUP(E1454,'H O L D S'!S:S,'H O L D S'!E:E,0)</f>
        <v>0</v>
      </c>
      <c r="B1454" s="161" t="str">
        <f t="shared" si="22"/>
        <v>UH.GR.00045-10085</v>
      </c>
      <c r="C1454" s="95">
        <f>SUM(A1454:A1454)</f>
        <v>0</v>
      </c>
      <c r="D1454" s="95">
        <v>10085</v>
      </c>
      <c r="E1454" s="95" t="s">
        <v>510</v>
      </c>
      <c r="F1454" s="91"/>
      <c r="G1454" s="91"/>
      <c r="H1454" s="91"/>
      <c r="I1454" s="91"/>
      <c r="J1454" s="91"/>
      <c r="K1454" s="91"/>
      <c r="L1454" s="91"/>
      <c r="M1454" s="91"/>
    </row>
    <row r="1455" spans="1:13" ht="16" x14ac:dyDescent="0.2">
      <c r="A1455" s="95">
        <f>_xlfn.XLOOKUP(E1455,'H O L D S'!S:S,'H O L D S'!E:E,0)</f>
        <v>0</v>
      </c>
      <c r="B1455" s="161" t="str">
        <f t="shared" si="22"/>
        <v>UH.GR.00046-10085</v>
      </c>
      <c r="C1455" s="95">
        <f>SUM(A1455:A1455)</f>
        <v>0</v>
      </c>
      <c r="D1455" s="95">
        <v>10085</v>
      </c>
      <c r="E1455" s="95" t="s">
        <v>512</v>
      </c>
      <c r="F1455" s="91"/>
      <c r="G1455" s="91"/>
      <c r="H1455" s="91"/>
      <c r="I1455" s="91"/>
      <c r="J1455" s="91"/>
      <c r="K1455" s="91"/>
      <c r="L1455" s="91"/>
      <c r="M1455" s="91"/>
    </row>
    <row r="1456" spans="1:13" ht="16" x14ac:dyDescent="0.2">
      <c r="A1456" s="95">
        <f>_xlfn.XLOOKUP(E1456,'H O L D S'!S:S,'H O L D S'!E:E,0)</f>
        <v>0</v>
      </c>
      <c r="B1456" s="161" t="str">
        <f t="shared" si="22"/>
        <v>UH.GR.00047-10085</v>
      </c>
      <c r="C1456" s="95">
        <f>SUM(A1456:A1456)</f>
        <v>0</v>
      </c>
      <c r="D1456" s="95">
        <v>10085</v>
      </c>
      <c r="E1456" s="95" t="s">
        <v>514</v>
      </c>
      <c r="F1456" s="91"/>
      <c r="G1456" s="91"/>
      <c r="H1456" s="91"/>
      <c r="I1456" s="91"/>
      <c r="J1456" s="91"/>
      <c r="K1456" s="91"/>
      <c r="L1456" s="91"/>
      <c r="M1456" s="91"/>
    </row>
    <row r="1457" spans="1:13" ht="16" x14ac:dyDescent="0.2">
      <c r="A1457" s="95">
        <f>_xlfn.XLOOKUP(E1457,'H O L D S'!S:S,'H O L D S'!E:E,0)</f>
        <v>0</v>
      </c>
      <c r="B1457" s="161" t="str">
        <f t="shared" si="22"/>
        <v>UH.GR.00048-10085</v>
      </c>
      <c r="C1457" s="95">
        <f>SUM(A1457:A1457)</f>
        <v>0</v>
      </c>
      <c r="D1457" s="95">
        <v>10085</v>
      </c>
      <c r="E1457" s="95" t="s">
        <v>516</v>
      </c>
      <c r="F1457" s="91"/>
      <c r="G1457" s="91"/>
      <c r="H1457" s="91"/>
      <c r="I1457" s="91"/>
      <c r="J1457" s="91"/>
      <c r="K1457" s="91"/>
      <c r="L1457" s="91"/>
      <c r="M1457" s="91"/>
    </row>
    <row r="1458" spans="1:13" ht="16" x14ac:dyDescent="0.2">
      <c r="A1458" s="95">
        <f>_xlfn.XLOOKUP(E1458,'H O L D S'!S:S,'H O L D S'!E:E,0)</f>
        <v>0</v>
      </c>
      <c r="B1458" s="161" t="str">
        <f t="shared" si="22"/>
        <v>UH.GR.00049-10085</v>
      </c>
      <c r="C1458" s="95">
        <f>SUM(A1458:A1458)</f>
        <v>0</v>
      </c>
      <c r="D1458" s="95">
        <v>10085</v>
      </c>
      <c r="E1458" s="95" t="s">
        <v>518</v>
      </c>
      <c r="F1458" s="91"/>
      <c r="G1458" s="91"/>
      <c r="H1458" s="91"/>
      <c r="I1458" s="91"/>
      <c r="J1458" s="91"/>
      <c r="K1458" s="91"/>
      <c r="L1458" s="91"/>
      <c r="M1458" s="91"/>
    </row>
    <row r="1459" spans="1:13" ht="16" x14ac:dyDescent="0.2">
      <c r="A1459" s="95">
        <f>_xlfn.XLOOKUP(E1459,'H O L D S'!S:S,'H O L D S'!E:E,0)</f>
        <v>0</v>
      </c>
      <c r="B1459" s="161" t="str">
        <f t="shared" si="22"/>
        <v>UH.GR.00050-10085</v>
      </c>
      <c r="C1459" s="95">
        <f>SUM(A1459:A1459)</f>
        <v>0</v>
      </c>
      <c r="D1459" s="95">
        <v>10085</v>
      </c>
      <c r="E1459" s="95" t="s">
        <v>520</v>
      </c>
      <c r="F1459" s="91"/>
      <c r="G1459" s="91"/>
      <c r="H1459" s="91"/>
      <c r="I1459" s="91"/>
      <c r="J1459" s="91"/>
      <c r="K1459" s="91"/>
      <c r="L1459" s="91"/>
      <c r="M1459" s="91"/>
    </row>
    <row r="1460" spans="1:13" ht="16" x14ac:dyDescent="0.2">
      <c r="A1460" s="95">
        <f>_xlfn.XLOOKUP(E1460,'H O L D S'!S:S,'H O L D S'!E:E,0)</f>
        <v>0</v>
      </c>
      <c r="B1460" s="161" t="str">
        <f t="shared" si="22"/>
        <v>UH.GR.00051-10085</v>
      </c>
      <c r="C1460" s="95">
        <f>SUM(A1460:A1460)</f>
        <v>0</v>
      </c>
      <c r="D1460" s="95">
        <v>10085</v>
      </c>
      <c r="E1460" s="95" t="s">
        <v>522</v>
      </c>
      <c r="F1460" s="91"/>
      <c r="G1460" s="91"/>
      <c r="H1460" s="91"/>
      <c r="I1460" s="91"/>
      <c r="J1460" s="91"/>
      <c r="K1460" s="91"/>
      <c r="L1460" s="91"/>
      <c r="M1460" s="91"/>
    </row>
    <row r="1461" spans="1:13" ht="16" x14ac:dyDescent="0.2">
      <c r="A1461" s="95">
        <f>_xlfn.XLOOKUP(E1461,'H O L D S'!S:S,'H O L D S'!E:E,0)</f>
        <v>0</v>
      </c>
      <c r="B1461" s="161" t="str">
        <f t="shared" si="22"/>
        <v>UH.GR.00052-10085</v>
      </c>
      <c r="C1461" s="95">
        <f>SUM(A1461:A1461)</f>
        <v>0</v>
      </c>
      <c r="D1461" s="95">
        <v>10085</v>
      </c>
      <c r="E1461" s="95" t="s">
        <v>524</v>
      </c>
      <c r="F1461" s="91"/>
      <c r="G1461" s="91"/>
      <c r="H1461" s="91"/>
      <c r="I1461" s="91"/>
      <c r="J1461" s="91"/>
      <c r="K1461" s="91"/>
      <c r="L1461" s="91"/>
      <c r="M1461" s="91"/>
    </row>
    <row r="1462" spans="1:13" ht="16" x14ac:dyDescent="0.2">
      <c r="A1462" s="163">
        <f>_xlfn.XLOOKUP(E1462,'H O L D S'!S:S,'H O L D S'!E:E,0)</f>
        <v>0</v>
      </c>
      <c r="B1462" s="161" t="str">
        <f t="shared" si="22"/>
        <v>UH.GR.00053-10085</v>
      </c>
      <c r="C1462" s="163">
        <f>SUM(A1462:A1462)</f>
        <v>0</v>
      </c>
      <c r="D1462" s="163">
        <v>10085</v>
      </c>
      <c r="E1462" s="163" t="s">
        <v>527</v>
      </c>
      <c r="F1462" s="91"/>
      <c r="G1462" s="91"/>
      <c r="H1462" s="91"/>
      <c r="I1462" s="91"/>
      <c r="J1462" s="91"/>
      <c r="K1462" s="91"/>
      <c r="L1462" s="91"/>
      <c r="M1462" s="91"/>
    </row>
    <row r="1463" spans="1:13" ht="16" x14ac:dyDescent="0.2">
      <c r="A1463" s="95">
        <f>_xlfn.XLOOKUP(E1463,'H O L D S'!S:S,'H O L D S'!E:E,0)</f>
        <v>0</v>
      </c>
      <c r="B1463" s="161" t="str">
        <f t="shared" si="22"/>
        <v>UH.GR.00054-10085</v>
      </c>
      <c r="C1463" s="95">
        <f>SUM(A1463:A1463)</f>
        <v>0</v>
      </c>
      <c r="D1463" s="95">
        <v>10085</v>
      </c>
      <c r="E1463" s="95" t="s">
        <v>529</v>
      </c>
      <c r="F1463" s="91"/>
      <c r="G1463" s="91"/>
      <c r="H1463" s="91"/>
      <c r="I1463" s="91"/>
      <c r="J1463" s="91"/>
      <c r="K1463" s="91"/>
      <c r="L1463" s="91"/>
      <c r="M1463" s="91"/>
    </row>
    <row r="1464" spans="1:13" ht="16" x14ac:dyDescent="0.2">
      <c r="A1464" s="95">
        <f>_xlfn.XLOOKUP(E1464,'H O L D S'!S:S,'H O L D S'!E:E,0)</f>
        <v>0</v>
      </c>
      <c r="B1464" s="161" t="str">
        <f t="shared" si="22"/>
        <v>UH.GR.00055-10085</v>
      </c>
      <c r="C1464" s="95">
        <f>SUM(A1464:A1464)</f>
        <v>0</v>
      </c>
      <c r="D1464" s="95">
        <v>10085</v>
      </c>
      <c r="E1464" s="95" t="s">
        <v>531</v>
      </c>
      <c r="F1464" s="91"/>
      <c r="G1464" s="91"/>
      <c r="H1464" s="91"/>
      <c r="I1464" s="91"/>
      <c r="J1464" s="91"/>
      <c r="K1464" s="91"/>
      <c r="L1464" s="91"/>
      <c r="M1464" s="91"/>
    </row>
    <row r="1465" spans="1:13" ht="16" x14ac:dyDescent="0.2">
      <c r="A1465" s="95">
        <f>_xlfn.XLOOKUP(E1465,'H O L D S'!S:S,'H O L D S'!E:E,0)</f>
        <v>0</v>
      </c>
      <c r="B1465" s="161" t="str">
        <f t="shared" si="22"/>
        <v>UH.GR.00056-10085</v>
      </c>
      <c r="C1465" s="95">
        <f>SUM(A1465:A1465)</f>
        <v>0</v>
      </c>
      <c r="D1465" s="95">
        <v>10085</v>
      </c>
      <c r="E1465" s="95" t="s">
        <v>533</v>
      </c>
      <c r="F1465" s="91"/>
      <c r="G1465" s="91"/>
      <c r="H1465" s="91"/>
      <c r="I1465" s="91"/>
      <c r="J1465" s="91"/>
      <c r="K1465" s="91"/>
      <c r="L1465" s="91"/>
      <c r="M1465" s="91"/>
    </row>
    <row r="1466" spans="1:13" ht="16" x14ac:dyDescent="0.2">
      <c r="A1466" s="95">
        <f>_xlfn.XLOOKUP(E1466,'H O L D S'!S:S,'H O L D S'!E:E,0)</f>
        <v>0</v>
      </c>
      <c r="B1466" s="161" t="str">
        <f t="shared" si="22"/>
        <v>UH.GR.00057-10085</v>
      </c>
      <c r="C1466" s="95">
        <f>SUM(A1466:A1466)</f>
        <v>0</v>
      </c>
      <c r="D1466" s="95">
        <v>10085</v>
      </c>
      <c r="E1466" s="95" t="s">
        <v>535</v>
      </c>
      <c r="F1466" s="91"/>
      <c r="G1466" s="91"/>
      <c r="H1466" s="91"/>
      <c r="I1466" s="91"/>
      <c r="J1466" s="91"/>
      <c r="K1466" s="91"/>
      <c r="L1466" s="91"/>
      <c r="M1466" s="91"/>
    </row>
    <row r="1467" spans="1:13" ht="16" x14ac:dyDescent="0.2">
      <c r="A1467" s="95">
        <f>_xlfn.XLOOKUP(E1467,'H O L D S'!S:S,'H O L D S'!E:E,0)</f>
        <v>0</v>
      </c>
      <c r="B1467" s="161" t="str">
        <f t="shared" si="22"/>
        <v>UH.GR.00058-10085</v>
      </c>
      <c r="C1467" s="95">
        <f>SUM(A1467:A1467)</f>
        <v>0</v>
      </c>
      <c r="D1467" s="95">
        <v>10085</v>
      </c>
      <c r="E1467" s="95" t="s">
        <v>537</v>
      </c>
      <c r="F1467" s="91"/>
      <c r="G1467" s="91"/>
      <c r="H1467" s="91"/>
      <c r="I1467" s="91"/>
      <c r="J1467" s="91"/>
      <c r="K1467" s="91"/>
      <c r="L1467" s="91"/>
      <c r="M1467" s="91"/>
    </row>
    <row r="1468" spans="1:13" ht="16" x14ac:dyDescent="0.2">
      <c r="A1468" s="95">
        <f>_xlfn.XLOOKUP(E1468,'H O L D S'!S:S,'H O L D S'!E:E,0)</f>
        <v>0</v>
      </c>
      <c r="B1468" s="161" t="str">
        <f t="shared" si="22"/>
        <v>UH.GR.00059-10085</v>
      </c>
      <c r="C1468" s="95">
        <f>SUM(A1468:A1468)</f>
        <v>0</v>
      </c>
      <c r="D1468" s="95">
        <v>10085</v>
      </c>
      <c r="E1468" s="95" t="s">
        <v>539</v>
      </c>
      <c r="F1468" s="91"/>
      <c r="G1468" s="91"/>
      <c r="H1468" s="91"/>
      <c r="I1468" s="91"/>
      <c r="J1468" s="91"/>
      <c r="K1468" s="91"/>
      <c r="L1468" s="91"/>
      <c r="M1468" s="91"/>
    </row>
    <row r="1469" spans="1:13" ht="16" x14ac:dyDescent="0.2">
      <c r="A1469" s="95">
        <f>_xlfn.XLOOKUP(E1469,'H O L D S'!S:S,'H O L D S'!E:E,0)</f>
        <v>0</v>
      </c>
      <c r="B1469" s="161" t="str">
        <f t="shared" si="22"/>
        <v>UH.GR.00060-10085</v>
      </c>
      <c r="C1469" s="95">
        <f>SUM(A1469:A1469)</f>
        <v>0</v>
      </c>
      <c r="D1469" s="95">
        <v>10085</v>
      </c>
      <c r="E1469" s="95" t="s">
        <v>541</v>
      </c>
      <c r="F1469" s="91"/>
      <c r="G1469" s="91"/>
      <c r="H1469" s="91"/>
      <c r="I1469" s="91"/>
      <c r="J1469" s="91"/>
      <c r="K1469" s="91"/>
      <c r="L1469" s="91"/>
      <c r="M1469" s="91"/>
    </row>
    <row r="1470" spans="1:13" ht="16" x14ac:dyDescent="0.2">
      <c r="A1470" s="95">
        <f>_xlfn.XLOOKUP(E1470,'H O L D S'!S:S,'H O L D S'!E:E,0)</f>
        <v>0</v>
      </c>
      <c r="B1470" s="161" t="str">
        <f t="shared" si="22"/>
        <v>UH.GR.00061-10085</v>
      </c>
      <c r="C1470" s="95">
        <f>SUM(A1470:A1470)</f>
        <v>0</v>
      </c>
      <c r="D1470" s="95">
        <v>10085</v>
      </c>
      <c r="E1470" s="95" t="s">
        <v>543</v>
      </c>
      <c r="F1470" s="91"/>
      <c r="G1470" s="91"/>
      <c r="H1470" s="91"/>
      <c r="I1470" s="91"/>
      <c r="J1470" s="91"/>
      <c r="K1470" s="91"/>
      <c r="L1470" s="91"/>
      <c r="M1470" s="91"/>
    </row>
    <row r="1471" spans="1:13" ht="16" x14ac:dyDescent="0.2">
      <c r="A1471" s="95">
        <f>_xlfn.XLOOKUP(E1471,'H O L D S'!S:S,'H O L D S'!E:E,0)</f>
        <v>0</v>
      </c>
      <c r="B1471" s="161" t="str">
        <f t="shared" si="22"/>
        <v>UH.GR.00062-10085</v>
      </c>
      <c r="C1471" s="95">
        <f>SUM(A1471:A1471)</f>
        <v>0</v>
      </c>
      <c r="D1471" s="95">
        <v>10085</v>
      </c>
      <c r="E1471" s="95" t="s">
        <v>545</v>
      </c>
      <c r="F1471" s="91"/>
      <c r="G1471" s="91"/>
      <c r="H1471" s="91"/>
      <c r="I1471" s="91"/>
      <c r="J1471" s="91"/>
      <c r="K1471" s="91"/>
      <c r="L1471" s="91"/>
      <c r="M1471" s="91"/>
    </row>
    <row r="1472" spans="1:13" ht="16" x14ac:dyDescent="0.2">
      <c r="A1472" s="95">
        <f>_xlfn.XLOOKUP(E1472,'H O L D S'!S:S,'H O L D S'!E:E,0)</f>
        <v>0</v>
      </c>
      <c r="B1472" s="161" t="str">
        <f t="shared" si="22"/>
        <v>UH.GR.00063-10085</v>
      </c>
      <c r="C1472" s="95">
        <f>SUM(A1472:A1472)</f>
        <v>0</v>
      </c>
      <c r="D1472" s="95">
        <v>10085</v>
      </c>
      <c r="E1472" s="95" t="s">
        <v>547</v>
      </c>
      <c r="F1472" s="91"/>
      <c r="G1472" s="91"/>
      <c r="H1472" s="91"/>
      <c r="I1472" s="91"/>
      <c r="J1472" s="91"/>
      <c r="K1472" s="91"/>
      <c r="L1472" s="91"/>
      <c r="M1472" s="91"/>
    </row>
    <row r="1473" spans="1:13" ht="16" x14ac:dyDescent="0.2">
      <c r="A1473" s="95">
        <f>_xlfn.XLOOKUP(E1473,'H O L D S'!S:S,'H O L D S'!E:E,0)</f>
        <v>0</v>
      </c>
      <c r="B1473" s="161" t="str">
        <f t="shared" si="22"/>
        <v>UH.GR.00064-10085</v>
      </c>
      <c r="C1473" s="95">
        <f>SUM(A1473:A1473)</f>
        <v>0</v>
      </c>
      <c r="D1473" s="95">
        <v>10085</v>
      </c>
      <c r="E1473" s="95" t="s">
        <v>549</v>
      </c>
      <c r="F1473" s="91"/>
      <c r="G1473" s="91"/>
      <c r="H1473" s="91"/>
      <c r="I1473" s="91"/>
      <c r="J1473" s="91"/>
      <c r="K1473" s="91"/>
      <c r="L1473" s="91"/>
      <c r="M1473" s="91"/>
    </row>
    <row r="1474" spans="1:13" ht="16" x14ac:dyDescent="0.2">
      <c r="A1474" s="95">
        <f>_xlfn.XLOOKUP(E1474,'H O L D S'!S:S,'H O L D S'!E:E,0)</f>
        <v>0</v>
      </c>
      <c r="B1474" s="161" t="str">
        <f t="shared" si="22"/>
        <v>UH.GR.00065-10085</v>
      </c>
      <c r="C1474" s="95">
        <f>SUM(A1474:A1474)</f>
        <v>0</v>
      </c>
      <c r="D1474" s="95">
        <v>10085</v>
      </c>
      <c r="E1474" s="95" t="s">
        <v>551</v>
      </c>
      <c r="F1474" s="91"/>
      <c r="G1474" s="91"/>
      <c r="H1474" s="91"/>
      <c r="I1474" s="91"/>
      <c r="J1474" s="91"/>
      <c r="K1474" s="91"/>
      <c r="L1474" s="91"/>
      <c r="M1474" s="91"/>
    </row>
    <row r="1475" spans="1:13" ht="16" x14ac:dyDescent="0.2">
      <c r="A1475" s="95">
        <f>_xlfn.XLOOKUP(E1475,'H O L D S'!S:S,'H O L D S'!E:E,0)</f>
        <v>0</v>
      </c>
      <c r="B1475" s="161" t="str">
        <f t="shared" ref="B1475:B1538" si="23">E1475&amp;"-"&amp;D1475</f>
        <v>UH.GR.00066-10085</v>
      </c>
      <c r="C1475" s="95">
        <f>SUM(A1475:A1475)</f>
        <v>0</v>
      </c>
      <c r="D1475" s="95">
        <v>10085</v>
      </c>
      <c r="E1475" s="95" t="s">
        <v>553</v>
      </c>
      <c r="F1475" s="91"/>
      <c r="G1475" s="91"/>
      <c r="H1475" s="91"/>
      <c r="I1475" s="91"/>
      <c r="J1475" s="91"/>
      <c r="K1475" s="91"/>
      <c r="L1475" s="91"/>
      <c r="M1475" s="91"/>
    </row>
    <row r="1476" spans="1:13" ht="16" x14ac:dyDescent="0.2">
      <c r="A1476" s="95">
        <f>_xlfn.XLOOKUP(E1476,'H O L D S'!S:S,'H O L D S'!E:E,0)</f>
        <v>0</v>
      </c>
      <c r="B1476" s="161" t="str">
        <f t="shared" si="23"/>
        <v>UH.GR.00067-10085</v>
      </c>
      <c r="C1476" s="95">
        <f>SUM(A1476:A1476)</f>
        <v>0</v>
      </c>
      <c r="D1476" s="95">
        <v>10085</v>
      </c>
      <c r="E1476" s="95" t="s">
        <v>555</v>
      </c>
      <c r="F1476" s="91"/>
      <c r="G1476" s="91"/>
      <c r="H1476" s="91"/>
      <c r="I1476" s="91"/>
      <c r="J1476" s="91"/>
      <c r="K1476" s="91"/>
      <c r="L1476" s="91"/>
      <c r="M1476" s="91"/>
    </row>
    <row r="1477" spans="1:13" ht="16" x14ac:dyDescent="0.2">
      <c r="A1477" s="95">
        <f>_xlfn.XLOOKUP(E1477,'H O L D S'!S:S,'H O L D S'!E:E,0)</f>
        <v>0</v>
      </c>
      <c r="B1477" s="161" t="str">
        <f t="shared" si="23"/>
        <v>UH.GR.00068-10085</v>
      </c>
      <c r="C1477" s="95">
        <f>SUM(A1477:A1477)</f>
        <v>0</v>
      </c>
      <c r="D1477" s="95">
        <v>10085</v>
      </c>
      <c r="E1477" s="95" t="s">
        <v>557</v>
      </c>
      <c r="F1477" s="91"/>
      <c r="G1477" s="91"/>
      <c r="H1477" s="91"/>
      <c r="I1477" s="91"/>
      <c r="J1477" s="91"/>
      <c r="K1477" s="91"/>
      <c r="L1477" s="91"/>
      <c r="M1477" s="91"/>
    </row>
    <row r="1478" spans="1:13" ht="16" x14ac:dyDescent="0.2">
      <c r="A1478" s="95">
        <f>_xlfn.XLOOKUP(E1478,'H O L D S'!S:S,'H O L D S'!E:E,0)</f>
        <v>0</v>
      </c>
      <c r="B1478" s="161" t="str">
        <f t="shared" si="23"/>
        <v>UH.GR.00069-10085</v>
      </c>
      <c r="C1478" s="95">
        <f>SUM(A1478:A1478)</f>
        <v>0</v>
      </c>
      <c r="D1478" s="95">
        <v>10085</v>
      </c>
      <c r="E1478" s="95" t="s">
        <v>559</v>
      </c>
      <c r="F1478" s="91"/>
      <c r="G1478" s="91"/>
      <c r="H1478" s="91"/>
      <c r="I1478" s="91"/>
      <c r="J1478" s="91"/>
      <c r="K1478" s="91"/>
      <c r="L1478" s="91"/>
      <c r="M1478" s="91"/>
    </row>
    <row r="1479" spans="1:13" ht="16" x14ac:dyDescent="0.2">
      <c r="A1479" s="95">
        <f>_xlfn.XLOOKUP(E1479,'H O L D S'!S:S,'H O L D S'!E:E,0)</f>
        <v>0</v>
      </c>
      <c r="B1479" s="161" t="str">
        <f t="shared" si="23"/>
        <v>UH.GR.00070-10085</v>
      </c>
      <c r="C1479" s="95">
        <f>SUM(A1479:A1479)</f>
        <v>0</v>
      </c>
      <c r="D1479" s="95">
        <v>10085</v>
      </c>
      <c r="E1479" s="95" t="s">
        <v>561</v>
      </c>
      <c r="F1479" s="91"/>
      <c r="G1479" s="91"/>
      <c r="H1479" s="91"/>
      <c r="I1479" s="91"/>
      <c r="J1479" s="91"/>
      <c r="K1479" s="91"/>
      <c r="L1479" s="91"/>
      <c r="M1479" s="91"/>
    </row>
    <row r="1480" spans="1:13" ht="16" x14ac:dyDescent="0.2">
      <c r="A1480" s="95">
        <f>_xlfn.XLOOKUP(E1480,'H O L D S'!S:S,'H O L D S'!E:E,0)</f>
        <v>0</v>
      </c>
      <c r="B1480" s="161" t="str">
        <f t="shared" si="23"/>
        <v>UH.GR.00071-10085</v>
      </c>
      <c r="C1480" s="95">
        <f>SUM(A1480:A1480)</f>
        <v>0</v>
      </c>
      <c r="D1480" s="95">
        <v>10085</v>
      </c>
      <c r="E1480" s="95" t="s">
        <v>563</v>
      </c>
      <c r="F1480" s="91"/>
      <c r="G1480" s="91"/>
      <c r="H1480" s="91"/>
      <c r="I1480" s="91"/>
      <c r="J1480" s="91"/>
      <c r="K1480" s="91"/>
      <c r="L1480" s="91"/>
      <c r="M1480" s="91"/>
    </row>
    <row r="1481" spans="1:13" ht="16" x14ac:dyDescent="0.2">
      <c r="A1481" s="161">
        <f>_xlfn.XLOOKUP(E1481,'H O L D S'!S:S,'H O L D S'!F:F,0)</f>
        <v>0</v>
      </c>
      <c r="B1481" s="161" t="str">
        <f t="shared" si="23"/>
        <v>UH.GR.00042-10086</v>
      </c>
      <c r="C1481" s="161">
        <f>SUM(A1481:A1481)</f>
        <v>0</v>
      </c>
      <c r="D1481" s="161">
        <v>10086</v>
      </c>
      <c r="E1481" s="161" t="s">
        <v>504</v>
      </c>
      <c r="F1481" s="91"/>
      <c r="G1481" s="91"/>
      <c r="H1481" s="91"/>
      <c r="I1481" s="91"/>
      <c r="J1481" s="91"/>
      <c r="K1481" s="91"/>
      <c r="L1481" s="91"/>
      <c r="M1481" s="91"/>
    </row>
    <row r="1482" spans="1:13" ht="16" x14ac:dyDescent="0.2">
      <c r="A1482" s="95">
        <f>_xlfn.XLOOKUP(E1482,'H O L D S'!S:S,'H O L D S'!F:F,0)</f>
        <v>0</v>
      </c>
      <c r="B1482" s="161" t="str">
        <f t="shared" si="23"/>
        <v>UH.GR.00043-10086</v>
      </c>
      <c r="C1482" s="95">
        <f>SUM(A1482:A1482)</f>
        <v>0</v>
      </c>
      <c r="D1482" s="95">
        <v>10086</v>
      </c>
      <c r="E1482" s="95" t="s">
        <v>506</v>
      </c>
      <c r="F1482" s="91"/>
      <c r="G1482" s="91"/>
      <c r="H1482" s="91"/>
      <c r="I1482" s="91"/>
      <c r="J1482" s="91"/>
      <c r="K1482" s="91"/>
      <c r="L1482" s="91"/>
      <c r="M1482" s="91"/>
    </row>
    <row r="1483" spans="1:13" ht="16" x14ac:dyDescent="0.2">
      <c r="A1483" s="95">
        <f>_xlfn.XLOOKUP(E1483,'H O L D S'!S:S,'H O L D S'!F:F,0)</f>
        <v>0</v>
      </c>
      <c r="B1483" s="161" t="str">
        <f t="shared" si="23"/>
        <v>UH.GR.00044-10086</v>
      </c>
      <c r="C1483" s="95">
        <f>SUM(A1483:A1483)</f>
        <v>0</v>
      </c>
      <c r="D1483" s="95">
        <v>10086</v>
      </c>
      <c r="E1483" s="95" t="s">
        <v>508</v>
      </c>
      <c r="F1483" s="91"/>
      <c r="G1483" s="91"/>
      <c r="H1483" s="91"/>
      <c r="I1483" s="91"/>
      <c r="J1483" s="91"/>
      <c r="K1483" s="91"/>
      <c r="L1483" s="91"/>
      <c r="M1483" s="91"/>
    </row>
    <row r="1484" spans="1:13" ht="16" x14ac:dyDescent="0.2">
      <c r="A1484" s="95">
        <f>_xlfn.XLOOKUP(E1484,'H O L D S'!S:S,'H O L D S'!F:F,0)</f>
        <v>0</v>
      </c>
      <c r="B1484" s="161" t="str">
        <f t="shared" si="23"/>
        <v>UH.GR.00045-10086</v>
      </c>
      <c r="C1484" s="95">
        <f>SUM(A1484:A1484)</f>
        <v>0</v>
      </c>
      <c r="D1484" s="95">
        <v>10086</v>
      </c>
      <c r="E1484" s="95" t="s">
        <v>510</v>
      </c>
      <c r="F1484" s="91"/>
      <c r="G1484" s="91"/>
      <c r="H1484" s="91"/>
      <c r="I1484" s="91"/>
      <c r="J1484" s="91"/>
      <c r="K1484" s="91"/>
      <c r="L1484" s="91"/>
      <c r="M1484" s="91"/>
    </row>
    <row r="1485" spans="1:13" ht="16" x14ac:dyDescent="0.2">
      <c r="A1485" s="95">
        <f>_xlfn.XLOOKUP(E1485,'H O L D S'!S:S,'H O L D S'!F:F,0)</f>
        <v>0</v>
      </c>
      <c r="B1485" s="161" t="str">
        <f t="shared" si="23"/>
        <v>UH.GR.00046-10086</v>
      </c>
      <c r="C1485" s="95">
        <f>SUM(A1485:A1485)</f>
        <v>0</v>
      </c>
      <c r="D1485" s="95">
        <v>10086</v>
      </c>
      <c r="E1485" s="95" t="s">
        <v>512</v>
      </c>
      <c r="F1485" s="91"/>
      <c r="G1485" s="91"/>
      <c r="H1485" s="91"/>
      <c r="I1485" s="91"/>
      <c r="J1485" s="91"/>
      <c r="K1485" s="91"/>
      <c r="L1485" s="91"/>
      <c r="M1485" s="91"/>
    </row>
    <row r="1486" spans="1:13" ht="16" x14ac:dyDescent="0.2">
      <c r="A1486" s="95">
        <f>_xlfn.XLOOKUP(E1486,'H O L D S'!S:S,'H O L D S'!F:F,0)</f>
        <v>0</v>
      </c>
      <c r="B1486" s="161" t="str">
        <f t="shared" si="23"/>
        <v>UH.GR.00047-10086</v>
      </c>
      <c r="C1486" s="95">
        <f>SUM(A1486:A1486)</f>
        <v>0</v>
      </c>
      <c r="D1486" s="95">
        <v>10086</v>
      </c>
      <c r="E1486" s="95" t="s">
        <v>514</v>
      </c>
      <c r="F1486" s="91"/>
      <c r="G1486" s="91"/>
      <c r="H1486" s="91"/>
      <c r="I1486" s="91"/>
      <c r="J1486" s="91"/>
      <c r="K1486" s="91"/>
      <c r="L1486" s="91"/>
      <c r="M1486" s="91"/>
    </row>
    <row r="1487" spans="1:13" ht="16" x14ac:dyDescent="0.2">
      <c r="A1487" s="95">
        <f>_xlfn.XLOOKUP(E1487,'H O L D S'!S:S,'H O L D S'!F:F,0)</f>
        <v>0</v>
      </c>
      <c r="B1487" s="161" t="str">
        <f t="shared" si="23"/>
        <v>UH.GR.00048-10086</v>
      </c>
      <c r="C1487" s="95">
        <f>SUM(A1487:A1487)</f>
        <v>0</v>
      </c>
      <c r="D1487" s="95">
        <v>10086</v>
      </c>
      <c r="E1487" s="95" t="s">
        <v>516</v>
      </c>
      <c r="F1487" s="91"/>
      <c r="G1487" s="91"/>
      <c r="H1487" s="91"/>
      <c r="I1487" s="91"/>
      <c r="J1487" s="91"/>
      <c r="K1487" s="91"/>
      <c r="L1487" s="91"/>
      <c r="M1487" s="91"/>
    </row>
    <row r="1488" spans="1:13" ht="16" x14ac:dyDescent="0.2">
      <c r="A1488" s="95">
        <f>_xlfn.XLOOKUP(E1488,'H O L D S'!S:S,'H O L D S'!F:F,0)</f>
        <v>0</v>
      </c>
      <c r="B1488" s="161" t="str">
        <f t="shared" si="23"/>
        <v>UH.GR.00049-10086</v>
      </c>
      <c r="C1488" s="95">
        <f>SUM(A1488:A1488)</f>
        <v>0</v>
      </c>
      <c r="D1488" s="95">
        <v>10086</v>
      </c>
      <c r="E1488" s="95" t="s">
        <v>518</v>
      </c>
      <c r="F1488" s="91"/>
      <c r="G1488" s="91"/>
      <c r="H1488" s="91"/>
      <c r="I1488" s="91"/>
      <c r="J1488" s="91"/>
      <c r="K1488" s="91"/>
      <c r="L1488" s="91"/>
      <c r="M1488" s="91"/>
    </row>
    <row r="1489" spans="1:13" ht="16" x14ac:dyDescent="0.2">
      <c r="A1489" s="95">
        <f>_xlfn.XLOOKUP(E1489,'H O L D S'!S:S,'H O L D S'!F:F,0)</f>
        <v>0</v>
      </c>
      <c r="B1489" s="161" t="str">
        <f t="shared" si="23"/>
        <v>UH.GR.00050-10086</v>
      </c>
      <c r="C1489" s="95">
        <f>SUM(A1489:A1489)</f>
        <v>0</v>
      </c>
      <c r="D1489" s="95">
        <v>10086</v>
      </c>
      <c r="E1489" s="95" t="s">
        <v>520</v>
      </c>
      <c r="F1489" s="91"/>
      <c r="G1489" s="91"/>
      <c r="H1489" s="91"/>
      <c r="I1489" s="91"/>
      <c r="J1489" s="91"/>
      <c r="K1489" s="91"/>
      <c r="L1489" s="91"/>
      <c r="M1489" s="91"/>
    </row>
    <row r="1490" spans="1:13" ht="16" x14ac:dyDescent="0.2">
      <c r="A1490" s="95">
        <f>_xlfn.XLOOKUP(E1490,'H O L D S'!S:S,'H O L D S'!F:F,0)</f>
        <v>0</v>
      </c>
      <c r="B1490" s="161" t="str">
        <f t="shared" si="23"/>
        <v>UH.GR.00051-10086</v>
      </c>
      <c r="C1490" s="95">
        <f>SUM(A1490:A1490)</f>
        <v>0</v>
      </c>
      <c r="D1490" s="95">
        <v>10086</v>
      </c>
      <c r="E1490" s="95" t="s">
        <v>522</v>
      </c>
      <c r="F1490" s="91"/>
      <c r="G1490" s="91"/>
      <c r="H1490" s="91"/>
      <c r="I1490" s="91"/>
      <c r="J1490" s="91"/>
      <c r="K1490" s="91"/>
      <c r="L1490" s="91"/>
      <c r="M1490" s="91"/>
    </row>
    <row r="1491" spans="1:13" ht="16" x14ac:dyDescent="0.2">
      <c r="A1491" s="95">
        <f>_xlfn.XLOOKUP(E1491,'H O L D S'!S:S,'H O L D S'!F:F,0)</f>
        <v>0</v>
      </c>
      <c r="B1491" s="161" t="str">
        <f t="shared" si="23"/>
        <v>UH.GR.00052-10086</v>
      </c>
      <c r="C1491" s="95">
        <f>SUM(A1491:A1491)</f>
        <v>0</v>
      </c>
      <c r="D1491" s="95">
        <v>10086</v>
      </c>
      <c r="E1491" s="95" t="s">
        <v>524</v>
      </c>
      <c r="F1491" s="91"/>
      <c r="G1491" s="91"/>
      <c r="H1491" s="91"/>
      <c r="I1491" s="91"/>
      <c r="J1491" s="91"/>
      <c r="K1491" s="91"/>
      <c r="L1491" s="91"/>
      <c r="M1491" s="91"/>
    </row>
    <row r="1492" spans="1:13" ht="16" x14ac:dyDescent="0.2">
      <c r="A1492" s="163">
        <f>_xlfn.XLOOKUP(E1492,'H O L D S'!S:S,'H O L D S'!F:F,0)</f>
        <v>0</v>
      </c>
      <c r="B1492" s="161" t="str">
        <f t="shared" si="23"/>
        <v>UH.GR.00053-10086</v>
      </c>
      <c r="C1492" s="163">
        <f>SUM(A1492:A1492)</f>
        <v>0</v>
      </c>
      <c r="D1492" s="163">
        <v>10086</v>
      </c>
      <c r="E1492" s="163" t="s">
        <v>527</v>
      </c>
      <c r="F1492" s="91"/>
      <c r="G1492" s="91"/>
      <c r="H1492" s="91"/>
      <c r="I1492" s="91"/>
      <c r="J1492" s="91"/>
      <c r="K1492" s="91"/>
      <c r="L1492" s="91"/>
      <c r="M1492" s="91"/>
    </row>
    <row r="1493" spans="1:13" ht="16" x14ac:dyDescent="0.2">
      <c r="A1493" s="95">
        <f>_xlfn.XLOOKUP(E1493,'H O L D S'!S:S,'H O L D S'!F:F,0)</f>
        <v>0</v>
      </c>
      <c r="B1493" s="161" t="str">
        <f t="shared" si="23"/>
        <v>UH.GR.00054-10086</v>
      </c>
      <c r="C1493" s="95">
        <f>SUM(A1493:A1493)</f>
        <v>0</v>
      </c>
      <c r="D1493" s="95">
        <v>10086</v>
      </c>
      <c r="E1493" s="95" t="s">
        <v>529</v>
      </c>
      <c r="F1493" s="91"/>
      <c r="G1493" s="91"/>
      <c r="H1493" s="91"/>
      <c r="I1493" s="91"/>
      <c r="J1493" s="91"/>
      <c r="K1493" s="91"/>
      <c r="L1493" s="91"/>
      <c r="M1493" s="91"/>
    </row>
    <row r="1494" spans="1:13" ht="16" x14ac:dyDescent="0.2">
      <c r="A1494" s="95">
        <f>_xlfn.XLOOKUP(E1494,'H O L D S'!S:S,'H O L D S'!F:F,0)</f>
        <v>0</v>
      </c>
      <c r="B1494" s="161" t="str">
        <f t="shared" si="23"/>
        <v>UH.GR.00055-10086</v>
      </c>
      <c r="C1494" s="95">
        <f>SUM(A1494:A1494)</f>
        <v>0</v>
      </c>
      <c r="D1494" s="95">
        <v>10086</v>
      </c>
      <c r="E1494" s="95" t="s">
        <v>531</v>
      </c>
      <c r="F1494" s="91"/>
      <c r="G1494" s="91"/>
      <c r="H1494" s="91"/>
      <c r="I1494" s="91"/>
      <c r="J1494" s="91"/>
      <c r="K1494" s="91"/>
      <c r="L1494" s="91"/>
      <c r="M1494" s="91"/>
    </row>
    <row r="1495" spans="1:13" ht="16" x14ac:dyDescent="0.2">
      <c r="A1495" s="95">
        <f>_xlfn.XLOOKUP(E1495,'H O L D S'!S:S,'H O L D S'!F:F,0)</f>
        <v>0</v>
      </c>
      <c r="B1495" s="161" t="str">
        <f t="shared" si="23"/>
        <v>UH.GR.00056-10086</v>
      </c>
      <c r="C1495" s="95">
        <f>SUM(A1495:A1495)</f>
        <v>0</v>
      </c>
      <c r="D1495" s="95">
        <v>10086</v>
      </c>
      <c r="E1495" s="95" t="s">
        <v>533</v>
      </c>
      <c r="F1495" s="91"/>
      <c r="G1495" s="91"/>
      <c r="H1495" s="91"/>
      <c r="I1495" s="91"/>
      <c r="J1495" s="91"/>
      <c r="K1495" s="91"/>
      <c r="L1495" s="91"/>
      <c r="M1495" s="91"/>
    </row>
    <row r="1496" spans="1:13" ht="16" x14ac:dyDescent="0.2">
      <c r="A1496" s="95">
        <f>_xlfn.XLOOKUP(E1496,'H O L D S'!S:S,'H O L D S'!F:F,0)</f>
        <v>0</v>
      </c>
      <c r="B1496" s="161" t="str">
        <f t="shared" si="23"/>
        <v>UH.GR.00057-10086</v>
      </c>
      <c r="C1496" s="95">
        <f>SUM(A1496:A1496)</f>
        <v>0</v>
      </c>
      <c r="D1496" s="95">
        <v>10086</v>
      </c>
      <c r="E1496" s="95" t="s">
        <v>535</v>
      </c>
      <c r="F1496" s="91"/>
      <c r="G1496" s="91"/>
      <c r="H1496" s="91"/>
      <c r="I1496" s="91"/>
      <c r="J1496" s="91"/>
      <c r="K1496" s="91"/>
      <c r="L1496" s="91"/>
      <c r="M1496" s="91"/>
    </row>
    <row r="1497" spans="1:13" ht="16" x14ac:dyDescent="0.2">
      <c r="A1497" s="95">
        <f>_xlfn.XLOOKUP(E1497,'H O L D S'!S:S,'H O L D S'!F:F,0)</f>
        <v>0</v>
      </c>
      <c r="B1497" s="161" t="str">
        <f t="shared" si="23"/>
        <v>UH.GR.00058-10086</v>
      </c>
      <c r="C1497" s="95">
        <f>SUM(A1497:A1497)</f>
        <v>0</v>
      </c>
      <c r="D1497" s="95">
        <v>10086</v>
      </c>
      <c r="E1497" s="95" t="s">
        <v>537</v>
      </c>
      <c r="F1497" s="91"/>
      <c r="G1497" s="91"/>
      <c r="H1497" s="91"/>
      <c r="I1497" s="91"/>
      <c r="J1497" s="91"/>
      <c r="K1497" s="91"/>
      <c r="L1497" s="91"/>
      <c r="M1497" s="91"/>
    </row>
    <row r="1498" spans="1:13" ht="16" x14ac:dyDescent="0.2">
      <c r="A1498" s="95">
        <f>_xlfn.XLOOKUP(E1498,'H O L D S'!S:S,'H O L D S'!F:F,0)</f>
        <v>0</v>
      </c>
      <c r="B1498" s="161" t="str">
        <f t="shared" si="23"/>
        <v>UH.GR.00059-10086</v>
      </c>
      <c r="C1498" s="95">
        <f>SUM(A1498:A1498)</f>
        <v>0</v>
      </c>
      <c r="D1498" s="95">
        <v>10086</v>
      </c>
      <c r="E1498" s="95" t="s">
        <v>539</v>
      </c>
      <c r="F1498" s="91"/>
      <c r="G1498" s="91"/>
      <c r="H1498" s="91"/>
      <c r="I1498" s="91"/>
      <c r="J1498" s="91"/>
      <c r="K1498" s="91"/>
      <c r="L1498" s="91"/>
      <c r="M1498" s="91"/>
    </row>
    <row r="1499" spans="1:13" ht="16" x14ac:dyDescent="0.2">
      <c r="A1499" s="95">
        <f>_xlfn.XLOOKUP(E1499,'H O L D S'!S:S,'H O L D S'!F:F,0)</f>
        <v>0</v>
      </c>
      <c r="B1499" s="161" t="str">
        <f t="shared" si="23"/>
        <v>UH.GR.00060-10086</v>
      </c>
      <c r="C1499" s="95">
        <f>SUM(A1499:A1499)</f>
        <v>0</v>
      </c>
      <c r="D1499" s="95">
        <v>10086</v>
      </c>
      <c r="E1499" s="95" t="s">
        <v>541</v>
      </c>
      <c r="F1499" s="91"/>
      <c r="G1499" s="91"/>
      <c r="H1499" s="91"/>
      <c r="I1499" s="91"/>
      <c r="J1499" s="91"/>
      <c r="K1499" s="91"/>
      <c r="L1499" s="91"/>
      <c r="M1499" s="91"/>
    </row>
    <row r="1500" spans="1:13" ht="16" x14ac:dyDescent="0.2">
      <c r="A1500" s="95">
        <f>_xlfn.XLOOKUP(E1500,'H O L D S'!S:S,'H O L D S'!F:F,0)</f>
        <v>0</v>
      </c>
      <c r="B1500" s="161" t="str">
        <f t="shared" si="23"/>
        <v>UH.GR.00061-10086</v>
      </c>
      <c r="C1500" s="95">
        <f>SUM(A1500:A1500)</f>
        <v>0</v>
      </c>
      <c r="D1500" s="95">
        <v>10086</v>
      </c>
      <c r="E1500" s="95" t="s">
        <v>543</v>
      </c>
      <c r="F1500" s="91"/>
      <c r="G1500" s="91"/>
      <c r="H1500" s="91"/>
      <c r="I1500" s="91"/>
      <c r="J1500" s="91"/>
      <c r="K1500" s="91"/>
      <c r="L1500" s="91"/>
      <c r="M1500" s="91"/>
    </row>
    <row r="1501" spans="1:13" ht="16" x14ac:dyDescent="0.2">
      <c r="A1501" s="95">
        <f>_xlfn.XLOOKUP(E1501,'H O L D S'!S:S,'H O L D S'!F:F,0)</f>
        <v>0</v>
      </c>
      <c r="B1501" s="161" t="str">
        <f t="shared" si="23"/>
        <v>UH.GR.00062-10086</v>
      </c>
      <c r="C1501" s="95">
        <f>SUM(A1501:A1501)</f>
        <v>0</v>
      </c>
      <c r="D1501" s="95">
        <v>10086</v>
      </c>
      <c r="E1501" s="95" t="s">
        <v>545</v>
      </c>
      <c r="F1501" s="91"/>
      <c r="G1501" s="91"/>
      <c r="H1501" s="91"/>
      <c r="I1501" s="91"/>
      <c r="J1501" s="91"/>
      <c r="K1501" s="91"/>
      <c r="L1501" s="91"/>
      <c r="M1501" s="91"/>
    </row>
    <row r="1502" spans="1:13" ht="16" x14ac:dyDescent="0.2">
      <c r="A1502" s="95">
        <f>_xlfn.XLOOKUP(E1502,'H O L D S'!S:S,'H O L D S'!F:F,0)</f>
        <v>0</v>
      </c>
      <c r="B1502" s="161" t="str">
        <f t="shared" si="23"/>
        <v>UH.GR.00063-10086</v>
      </c>
      <c r="C1502" s="95">
        <f>SUM(A1502:A1502)</f>
        <v>0</v>
      </c>
      <c r="D1502" s="95">
        <v>10086</v>
      </c>
      <c r="E1502" s="95" t="s">
        <v>547</v>
      </c>
      <c r="F1502" s="91"/>
      <c r="G1502" s="91"/>
      <c r="H1502" s="91"/>
      <c r="I1502" s="91"/>
      <c r="J1502" s="91"/>
      <c r="K1502" s="91"/>
      <c r="L1502" s="91"/>
      <c r="M1502" s="91"/>
    </row>
    <row r="1503" spans="1:13" ht="16" x14ac:dyDescent="0.2">
      <c r="A1503" s="95">
        <f>_xlfn.XLOOKUP(E1503,'H O L D S'!S:S,'H O L D S'!F:F,0)</f>
        <v>0</v>
      </c>
      <c r="B1503" s="161" t="str">
        <f t="shared" si="23"/>
        <v>UH.GR.00064-10086</v>
      </c>
      <c r="C1503" s="95">
        <f>SUM(A1503:A1503)</f>
        <v>0</v>
      </c>
      <c r="D1503" s="95">
        <v>10086</v>
      </c>
      <c r="E1503" s="95" t="s">
        <v>549</v>
      </c>
      <c r="F1503" s="91"/>
      <c r="G1503" s="91"/>
      <c r="H1503" s="91"/>
      <c r="I1503" s="91"/>
      <c r="J1503" s="91"/>
      <c r="K1503" s="91"/>
      <c r="L1503" s="91"/>
      <c r="M1503" s="91"/>
    </row>
    <row r="1504" spans="1:13" ht="16" x14ac:dyDescent="0.2">
      <c r="A1504" s="95">
        <f>_xlfn.XLOOKUP(E1504,'H O L D S'!S:S,'H O L D S'!F:F,0)</f>
        <v>0</v>
      </c>
      <c r="B1504" s="161" t="str">
        <f t="shared" si="23"/>
        <v>UH.GR.00065-10086</v>
      </c>
      <c r="C1504" s="95">
        <f>SUM(A1504:A1504)</f>
        <v>0</v>
      </c>
      <c r="D1504" s="95">
        <v>10086</v>
      </c>
      <c r="E1504" s="95" t="s">
        <v>551</v>
      </c>
      <c r="F1504" s="91"/>
      <c r="G1504" s="91"/>
      <c r="H1504" s="91"/>
      <c r="I1504" s="91"/>
      <c r="J1504" s="91"/>
      <c r="K1504" s="91"/>
      <c r="L1504" s="91"/>
      <c r="M1504" s="91"/>
    </row>
    <row r="1505" spans="1:13" ht="16" x14ac:dyDescent="0.2">
      <c r="A1505" s="95">
        <f>_xlfn.XLOOKUP(E1505,'H O L D S'!S:S,'H O L D S'!F:F,0)</f>
        <v>0</v>
      </c>
      <c r="B1505" s="161" t="str">
        <f t="shared" si="23"/>
        <v>UH.GR.00066-10086</v>
      </c>
      <c r="C1505" s="95">
        <f>SUM(A1505:A1505)</f>
        <v>0</v>
      </c>
      <c r="D1505" s="95">
        <v>10086</v>
      </c>
      <c r="E1505" s="95" t="s">
        <v>553</v>
      </c>
      <c r="F1505" s="91"/>
      <c r="G1505" s="91"/>
      <c r="H1505" s="91"/>
      <c r="I1505" s="91"/>
      <c r="J1505" s="91"/>
      <c r="K1505" s="91"/>
      <c r="L1505" s="91"/>
      <c r="M1505" s="91"/>
    </row>
    <row r="1506" spans="1:13" ht="16" x14ac:dyDescent="0.2">
      <c r="A1506" s="95">
        <f>_xlfn.XLOOKUP(E1506,'H O L D S'!S:S,'H O L D S'!F:F,0)</f>
        <v>0</v>
      </c>
      <c r="B1506" s="161" t="str">
        <f t="shared" si="23"/>
        <v>UH.GR.00067-10086</v>
      </c>
      <c r="C1506" s="95">
        <f>SUM(A1506:A1506)</f>
        <v>0</v>
      </c>
      <c r="D1506" s="95">
        <v>10086</v>
      </c>
      <c r="E1506" s="95" t="s">
        <v>555</v>
      </c>
      <c r="F1506" s="91"/>
      <c r="G1506" s="91"/>
      <c r="H1506" s="91"/>
      <c r="I1506" s="91"/>
      <c r="J1506" s="91"/>
      <c r="K1506" s="91"/>
      <c r="L1506" s="91"/>
      <c r="M1506" s="91"/>
    </row>
    <row r="1507" spans="1:13" ht="16" x14ac:dyDescent="0.2">
      <c r="A1507" s="95">
        <f>_xlfn.XLOOKUP(E1507,'H O L D S'!S:S,'H O L D S'!F:F,0)</f>
        <v>0</v>
      </c>
      <c r="B1507" s="161" t="str">
        <f t="shared" si="23"/>
        <v>UH.GR.00068-10086</v>
      </c>
      <c r="C1507" s="95">
        <f>SUM(A1507:A1507)</f>
        <v>0</v>
      </c>
      <c r="D1507" s="95">
        <v>10086</v>
      </c>
      <c r="E1507" s="95" t="s">
        <v>557</v>
      </c>
      <c r="F1507" s="91"/>
      <c r="G1507" s="91"/>
      <c r="H1507" s="91"/>
      <c r="I1507" s="91"/>
      <c r="J1507" s="91"/>
      <c r="K1507" s="91"/>
      <c r="L1507" s="91"/>
      <c r="M1507" s="91"/>
    </row>
    <row r="1508" spans="1:13" ht="16" x14ac:dyDescent="0.2">
      <c r="A1508" s="95">
        <f>_xlfn.XLOOKUP(E1508,'H O L D S'!S:S,'H O L D S'!F:F,0)</f>
        <v>0</v>
      </c>
      <c r="B1508" s="161" t="str">
        <f t="shared" si="23"/>
        <v>UH.GR.00069-10086</v>
      </c>
      <c r="C1508" s="95">
        <f>SUM(A1508:A1508)</f>
        <v>0</v>
      </c>
      <c r="D1508" s="95">
        <v>10086</v>
      </c>
      <c r="E1508" s="95" t="s">
        <v>559</v>
      </c>
      <c r="F1508" s="91"/>
      <c r="G1508" s="91"/>
      <c r="H1508" s="91"/>
      <c r="I1508" s="91"/>
      <c r="J1508" s="91"/>
      <c r="K1508" s="91"/>
      <c r="L1508" s="91"/>
      <c r="M1508" s="91"/>
    </row>
    <row r="1509" spans="1:13" ht="16" x14ac:dyDescent="0.2">
      <c r="A1509" s="95">
        <f>_xlfn.XLOOKUP(E1509,'H O L D S'!S:S,'H O L D S'!F:F,0)</f>
        <v>0</v>
      </c>
      <c r="B1509" s="161" t="str">
        <f t="shared" si="23"/>
        <v>UH.GR.00070-10086</v>
      </c>
      <c r="C1509" s="95">
        <f>SUM(A1509:A1509)</f>
        <v>0</v>
      </c>
      <c r="D1509" s="95">
        <v>10086</v>
      </c>
      <c r="E1509" s="95" t="s">
        <v>561</v>
      </c>
      <c r="F1509" s="91"/>
      <c r="G1509" s="91"/>
      <c r="H1509" s="91"/>
      <c r="I1509" s="91"/>
      <c r="J1509" s="91"/>
      <c r="K1509" s="91"/>
      <c r="L1509" s="91"/>
      <c r="M1509" s="91"/>
    </row>
    <row r="1510" spans="1:13" ht="16" x14ac:dyDescent="0.2">
      <c r="A1510" s="95">
        <f>_xlfn.XLOOKUP(E1510,'H O L D S'!S:S,'H O L D S'!F:F,0)</f>
        <v>0</v>
      </c>
      <c r="B1510" s="161" t="str">
        <f t="shared" si="23"/>
        <v>UH.GR.00071-10086</v>
      </c>
      <c r="C1510" s="95">
        <f>SUM(A1510:A1510)</f>
        <v>0</v>
      </c>
      <c r="D1510" s="95">
        <v>10086</v>
      </c>
      <c r="E1510" s="95" t="s">
        <v>563</v>
      </c>
      <c r="F1510" s="91"/>
      <c r="G1510" s="91"/>
      <c r="H1510" s="91"/>
      <c r="I1510" s="91"/>
      <c r="J1510" s="91"/>
      <c r="K1510" s="91"/>
      <c r="L1510" s="91"/>
      <c r="M1510" s="91"/>
    </row>
    <row r="1511" spans="1:13" ht="16" x14ac:dyDescent="0.2">
      <c r="A1511" s="161">
        <f>_xlfn.XLOOKUP(E1511,'H O L D S'!S:S,'H O L D S'!G:G,0)</f>
        <v>0</v>
      </c>
      <c r="B1511" s="161" t="str">
        <f t="shared" si="23"/>
        <v>UH.GR.00042-10088</v>
      </c>
      <c r="C1511" s="161">
        <f>SUM(A1511:A1511)</f>
        <v>0</v>
      </c>
      <c r="D1511" s="161">
        <v>10088</v>
      </c>
      <c r="E1511" s="161" t="s">
        <v>504</v>
      </c>
      <c r="F1511" s="91"/>
      <c r="G1511" s="91"/>
      <c r="H1511" s="91"/>
      <c r="I1511" s="91"/>
      <c r="J1511" s="91"/>
      <c r="K1511" s="91"/>
      <c r="L1511" s="91"/>
      <c r="M1511" s="91"/>
    </row>
    <row r="1512" spans="1:13" ht="16" x14ac:dyDescent="0.2">
      <c r="A1512" s="95">
        <f>_xlfn.XLOOKUP(E1512,'H O L D S'!S:S,'H O L D S'!G:G,0)</f>
        <v>0</v>
      </c>
      <c r="B1512" s="161" t="str">
        <f t="shared" si="23"/>
        <v>UH.GR.00043-10088</v>
      </c>
      <c r="C1512" s="95">
        <f>SUM(A1512:A1512)</f>
        <v>0</v>
      </c>
      <c r="D1512" s="95">
        <v>10088</v>
      </c>
      <c r="E1512" s="95" t="s">
        <v>506</v>
      </c>
      <c r="F1512" s="91"/>
      <c r="G1512" s="91"/>
      <c r="H1512" s="91"/>
      <c r="I1512" s="91"/>
      <c r="J1512" s="91"/>
      <c r="K1512" s="91"/>
      <c r="L1512" s="91"/>
      <c r="M1512" s="91"/>
    </row>
    <row r="1513" spans="1:13" ht="16" x14ac:dyDescent="0.2">
      <c r="A1513" s="95">
        <f>_xlfn.XLOOKUP(E1513,'H O L D S'!S:S,'H O L D S'!G:G,0)</f>
        <v>0</v>
      </c>
      <c r="B1513" s="161" t="str">
        <f t="shared" si="23"/>
        <v>UH.GR.00044-10088</v>
      </c>
      <c r="C1513" s="95">
        <f>SUM(A1513:A1513)</f>
        <v>0</v>
      </c>
      <c r="D1513" s="95">
        <v>10088</v>
      </c>
      <c r="E1513" s="95" t="s">
        <v>508</v>
      </c>
      <c r="F1513" s="91"/>
      <c r="G1513" s="91"/>
      <c r="H1513" s="91"/>
      <c r="I1513" s="91"/>
      <c r="J1513" s="91"/>
      <c r="K1513" s="91"/>
      <c r="L1513" s="91"/>
      <c r="M1513" s="91"/>
    </row>
    <row r="1514" spans="1:13" ht="16" x14ac:dyDescent="0.2">
      <c r="A1514" s="95">
        <f>_xlfn.XLOOKUP(E1514,'H O L D S'!S:S,'H O L D S'!G:G,0)</f>
        <v>0</v>
      </c>
      <c r="B1514" s="161" t="str">
        <f t="shared" si="23"/>
        <v>UH.GR.00045-10088</v>
      </c>
      <c r="C1514" s="95">
        <f>SUM(A1514:A1514)</f>
        <v>0</v>
      </c>
      <c r="D1514" s="95">
        <v>10088</v>
      </c>
      <c r="E1514" s="95" t="s">
        <v>510</v>
      </c>
      <c r="F1514" s="91"/>
      <c r="G1514" s="91"/>
      <c r="H1514" s="91"/>
      <c r="I1514" s="91"/>
      <c r="J1514" s="91"/>
      <c r="K1514" s="91"/>
      <c r="L1514" s="91"/>
      <c r="M1514" s="91"/>
    </row>
    <row r="1515" spans="1:13" ht="16" x14ac:dyDescent="0.2">
      <c r="A1515" s="95">
        <f>_xlfn.XLOOKUP(E1515,'H O L D S'!S:S,'H O L D S'!G:G,0)</f>
        <v>0</v>
      </c>
      <c r="B1515" s="161" t="str">
        <f t="shared" si="23"/>
        <v>UH.GR.00046-10088</v>
      </c>
      <c r="C1515" s="95">
        <f>SUM(A1515:A1515)</f>
        <v>0</v>
      </c>
      <c r="D1515" s="95">
        <v>10088</v>
      </c>
      <c r="E1515" s="95" t="s">
        <v>512</v>
      </c>
      <c r="F1515" s="91"/>
      <c r="G1515" s="91"/>
      <c r="H1515" s="91"/>
      <c r="I1515" s="91"/>
      <c r="J1515" s="91"/>
      <c r="K1515" s="91"/>
      <c r="L1515" s="91"/>
      <c r="M1515" s="91"/>
    </row>
    <row r="1516" spans="1:13" ht="16" x14ac:dyDescent="0.2">
      <c r="A1516" s="95">
        <f>_xlfn.XLOOKUP(E1516,'H O L D S'!S:S,'H O L D S'!G:G,0)</f>
        <v>0</v>
      </c>
      <c r="B1516" s="161" t="str">
        <f t="shared" si="23"/>
        <v>UH.GR.00047-10088</v>
      </c>
      <c r="C1516" s="95">
        <f>SUM(A1516:A1516)</f>
        <v>0</v>
      </c>
      <c r="D1516" s="95">
        <v>10088</v>
      </c>
      <c r="E1516" s="95" t="s">
        <v>514</v>
      </c>
      <c r="F1516" s="91"/>
      <c r="G1516" s="91"/>
      <c r="H1516" s="91"/>
      <c r="I1516" s="91"/>
      <c r="J1516" s="91"/>
      <c r="K1516" s="91"/>
      <c r="L1516" s="91"/>
      <c r="M1516" s="91"/>
    </row>
    <row r="1517" spans="1:13" ht="16" x14ac:dyDescent="0.2">
      <c r="A1517" s="95">
        <f>_xlfn.XLOOKUP(E1517,'H O L D S'!S:S,'H O L D S'!G:G,0)</f>
        <v>0</v>
      </c>
      <c r="B1517" s="161" t="str">
        <f t="shared" si="23"/>
        <v>UH.GR.00048-10088</v>
      </c>
      <c r="C1517" s="95">
        <f>SUM(A1517:A1517)</f>
        <v>0</v>
      </c>
      <c r="D1517" s="95">
        <v>10088</v>
      </c>
      <c r="E1517" s="95" t="s">
        <v>516</v>
      </c>
      <c r="F1517" s="91"/>
      <c r="G1517" s="91"/>
      <c r="H1517" s="91"/>
      <c r="I1517" s="91"/>
      <c r="J1517" s="91"/>
      <c r="K1517" s="91"/>
      <c r="L1517" s="91"/>
      <c r="M1517" s="91"/>
    </row>
    <row r="1518" spans="1:13" ht="16" x14ac:dyDescent="0.2">
      <c r="A1518" s="95">
        <f>_xlfn.XLOOKUP(E1518,'H O L D S'!S:S,'H O L D S'!G:G,0)</f>
        <v>0</v>
      </c>
      <c r="B1518" s="161" t="str">
        <f t="shared" si="23"/>
        <v>UH.GR.00049-10088</v>
      </c>
      <c r="C1518" s="95">
        <f>SUM(A1518:A1518)</f>
        <v>0</v>
      </c>
      <c r="D1518" s="95">
        <v>10088</v>
      </c>
      <c r="E1518" s="95" t="s">
        <v>518</v>
      </c>
      <c r="F1518" s="91"/>
      <c r="G1518" s="91"/>
      <c r="H1518" s="91"/>
      <c r="I1518" s="91"/>
      <c r="J1518" s="91"/>
      <c r="K1518" s="91"/>
      <c r="L1518" s="91"/>
      <c r="M1518" s="91"/>
    </row>
    <row r="1519" spans="1:13" ht="16" x14ac:dyDescent="0.2">
      <c r="A1519" s="95">
        <f>_xlfn.XLOOKUP(E1519,'H O L D S'!S:S,'H O L D S'!G:G,0)</f>
        <v>0</v>
      </c>
      <c r="B1519" s="161" t="str">
        <f t="shared" si="23"/>
        <v>UH.GR.00050-10088</v>
      </c>
      <c r="C1519" s="95">
        <f>SUM(A1519:A1519)</f>
        <v>0</v>
      </c>
      <c r="D1519" s="95">
        <v>10088</v>
      </c>
      <c r="E1519" s="95" t="s">
        <v>520</v>
      </c>
      <c r="F1519" s="91"/>
      <c r="G1519" s="91"/>
      <c r="H1519" s="91"/>
      <c r="I1519" s="91"/>
      <c r="J1519" s="91"/>
      <c r="K1519" s="91"/>
      <c r="L1519" s="91"/>
      <c r="M1519" s="91"/>
    </row>
    <row r="1520" spans="1:13" ht="16" x14ac:dyDescent="0.2">
      <c r="A1520" s="95">
        <f>_xlfn.XLOOKUP(E1520,'H O L D S'!S:S,'H O L D S'!G:G,0)</f>
        <v>0</v>
      </c>
      <c r="B1520" s="161" t="str">
        <f t="shared" si="23"/>
        <v>UH.GR.00051-10088</v>
      </c>
      <c r="C1520" s="95">
        <f>SUM(A1520:A1520)</f>
        <v>0</v>
      </c>
      <c r="D1520" s="95">
        <v>10088</v>
      </c>
      <c r="E1520" s="95" t="s">
        <v>522</v>
      </c>
      <c r="F1520" s="91"/>
      <c r="G1520" s="91"/>
      <c r="H1520" s="91"/>
      <c r="I1520" s="91"/>
      <c r="J1520" s="91"/>
      <c r="K1520" s="91"/>
      <c r="L1520" s="91"/>
      <c r="M1520" s="91"/>
    </row>
    <row r="1521" spans="1:13" ht="16" x14ac:dyDescent="0.2">
      <c r="A1521" s="95">
        <f>_xlfn.XLOOKUP(E1521,'H O L D S'!S:S,'H O L D S'!G:G,0)</f>
        <v>0</v>
      </c>
      <c r="B1521" s="161" t="str">
        <f t="shared" si="23"/>
        <v>UH.GR.00052-10088</v>
      </c>
      <c r="C1521" s="95">
        <f>SUM(A1521:A1521)</f>
        <v>0</v>
      </c>
      <c r="D1521" s="95">
        <v>10088</v>
      </c>
      <c r="E1521" s="95" t="s">
        <v>524</v>
      </c>
      <c r="F1521" s="91"/>
      <c r="G1521" s="91"/>
      <c r="H1521" s="91"/>
      <c r="I1521" s="91"/>
      <c r="J1521" s="91"/>
      <c r="K1521" s="91"/>
      <c r="L1521" s="91"/>
      <c r="M1521" s="91"/>
    </row>
    <row r="1522" spans="1:13" ht="16" x14ac:dyDescent="0.2">
      <c r="A1522" s="163">
        <f>_xlfn.XLOOKUP(E1522,'H O L D S'!S:S,'H O L D S'!G:G,0)</f>
        <v>0</v>
      </c>
      <c r="B1522" s="161" t="str">
        <f t="shared" si="23"/>
        <v>UH.GR.00053-10088</v>
      </c>
      <c r="C1522" s="163">
        <f>SUM(A1522:A1522)</f>
        <v>0</v>
      </c>
      <c r="D1522" s="163">
        <v>10088</v>
      </c>
      <c r="E1522" s="163" t="s">
        <v>527</v>
      </c>
      <c r="F1522" s="91"/>
      <c r="G1522" s="91"/>
      <c r="H1522" s="91"/>
      <c r="I1522" s="91"/>
      <c r="J1522" s="91"/>
      <c r="K1522" s="91"/>
      <c r="L1522" s="91"/>
      <c r="M1522" s="91"/>
    </row>
    <row r="1523" spans="1:13" ht="16" x14ac:dyDescent="0.2">
      <c r="A1523" s="95">
        <f>_xlfn.XLOOKUP(E1523,'H O L D S'!S:S,'H O L D S'!G:G,0)</f>
        <v>0</v>
      </c>
      <c r="B1523" s="161" t="str">
        <f t="shared" si="23"/>
        <v>UH.GR.00054-10088</v>
      </c>
      <c r="C1523" s="95">
        <f>SUM(A1523:A1523)</f>
        <v>0</v>
      </c>
      <c r="D1523" s="95">
        <v>10088</v>
      </c>
      <c r="E1523" s="95" t="s">
        <v>529</v>
      </c>
      <c r="F1523" s="91"/>
      <c r="G1523" s="91"/>
      <c r="H1523" s="91"/>
      <c r="I1523" s="91"/>
      <c r="J1523" s="91"/>
      <c r="K1523" s="91"/>
      <c r="L1523" s="91"/>
      <c r="M1523" s="91"/>
    </row>
    <row r="1524" spans="1:13" ht="16" x14ac:dyDescent="0.2">
      <c r="A1524" s="95">
        <f>_xlfn.XLOOKUP(E1524,'H O L D S'!S:S,'H O L D S'!G:G,0)</f>
        <v>0</v>
      </c>
      <c r="B1524" s="161" t="str">
        <f t="shared" si="23"/>
        <v>UH.GR.00055-10088</v>
      </c>
      <c r="C1524" s="95">
        <f>SUM(A1524:A1524)</f>
        <v>0</v>
      </c>
      <c r="D1524" s="95">
        <v>10088</v>
      </c>
      <c r="E1524" s="95" t="s">
        <v>531</v>
      </c>
      <c r="F1524" s="91"/>
      <c r="G1524" s="91"/>
      <c r="H1524" s="91"/>
      <c r="I1524" s="91"/>
      <c r="J1524" s="91"/>
      <c r="K1524" s="91"/>
      <c r="L1524" s="91"/>
      <c r="M1524" s="91"/>
    </row>
    <row r="1525" spans="1:13" ht="16" x14ac:dyDescent="0.2">
      <c r="A1525" s="95">
        <f>_xlfn.XLOOKUP(E1525,'H O L D S'!S:S,'H O L D S'!G:G,0)</f>
        <v>0</v>
      </c>
      <c r="B1525" s="161" t="str">
        <f t="shared" si="23"/>
        <v>UH.GR.00056-10088</v>
      </c>
      <c r="C1525" s="95">
        <f>SUM(A1525:A1525)</f>
        <v>0</v>
      </c>
      <c r="D1525" s="95">
        <v>10088</v>
      </c>
      <c r="E1525" s="95" t="s">
        <v>533</v>
      </c>
      <c r="F1525" s="91"/>
      <c r="G1525" s="91"/>
      <c r="H1525" s="91"/>
      <c r="I1525" s="91"/>
      <c r="J1525" s="91"/>
      <c r="K1525" s="91"/>
      <c r="L1525" s="91"/>
      <c r="M1525" s="91"/>
    </row>
    <row r="1526" spans="1:13" ht="16" x14ac:dyDescent="0.2">
      <c r="A1526" s="95">
        <f>_xlfn.XLOOKUP(E1526,'H O L D S'!S:S,'H O L D S'!G:G,0)</f>
        <v>0</v>
      </c>
      <c r="B1526" s="161" t="str">
        <f t="shared" si="23"/>
        <v>UH.GR.00057-10088</v>
      </c>
      <c r="C1526" s="95">
        <f>SUM(A1526:A1526)</f>
        <v>0</v>
      </c>
      <c r="D1526" s="95">
        <v>10088</v>
      </c>
      <c r="E1526" s="95" t="s">
        <v>535</v>
      </c>
      <c r="F1526" s="91"/>
      <c r="G1526" s="91"/>
      <c r="H1526" s="91"/>
      <c r="I1526" s="91"/>
      <c r="J1526" s="91"/>
      <c r="K1526" s="91"/>
      <c r="L1526" s="91"/>
      <c r="M1526" s="91"/>
    </row>
    <row r="1527" spans="1:13" ht="16" x14ac:dyDescent="0.2">
      <c r="A1527" s="95">
        <f>_xlfn.XLOOKUP(E1527,'H O L D S'!S:S,'H O L D S'!G:G,0)</f>
        <v>0</v>
      </c>
      <c r="B1527" s="161" t="str">
        <f t="shared" si="23"/>
        <v>UH.GR.00058-10088</v>
      </c>
      <c r="C1527" s="95">
        <f>SUM(A1527:A1527)</f>
        <v>0</v>
      </c>
      <c r="D1527" s="95">
        <v>10088</v>
      </c>
      <c r="E1527" s="95" t="s">
        <v>537</v>
      </c>
      <c r="F1527" s="91"/>
      <c r="G1527" s="91"/>
      <c r="H1527" s="91"/>
      <c r="I1527" s="91"/>
      <c r="J1527" s="91"/>
      <c r="K1527" s="91"/>
      <c r="L1527" s="91"/>
      <c r="M1527" s="91"/>
    </row>
    <row r="1528" spans="1:13" ht="16" x14ac:dyDescent="0.2">
      <c r="A1528" s="95">
        <f>_xlfn.XLOOKUP(E1528,'H O L D S'!S:S,'H O L D S'!G:G,0)</f>
        <v>0</v>
      </c>
      <c r="B1528" s="161" t="str">
        <f t="shared" si="23"/>
        <v>UH.GR.00059-10088</v>
      </c>
      <c r="C1528" s="95">
        <f>SUM(A1528:A1528)</f>
        <v>0</v>
      </c>
      <c r="D1528" s="95">
        <v>10088</v>
      </c>
      <c r="E1528" s="95" t="s">
        <v>539</v>
      </c>
      <c r="F1528" s="91"/>
      <c r="G1528" s="91"/>
      <c r="H1528" s="91"/>
      <c r="I1528" s="91"/>
      <c r="J1528" s="91"/>
      <c r="K1528" s="91"/>
      <c r="L1528" s="91"/>
      <c r="M1528" s="91"/>
    </row>
    <row r="1529" spans="1:13" ht="16" x14ac:dyDescent="0.2">
      <c r="A1529" s="95">
        <f>_xlfn.XLOOKUP(E1529,'H O L D S'!S:S,'H O L D S'!G:G,0)</f>
        <v>0</v>
      </c>
      <c r="B1529" s="161" t="str">
        <f t="shared" si="23"/>
        <v>UH.GR.00060-10088</v>
      </c>
      <c r="C1529" s="95">
        <f>SUM(A1529:A1529)</f>
        <v>0</v>
      </c>
      <c r="D1529" s="95">
        <v>10088</v>
      </c>
      <c r="E1529" s="95" t="s">
        <v>541</v>
      </c>
      <c r="F1529" s="91"/>
      <c r="G1529" s="91"/>
      <c r="H1529" s="91"/>
      <c r="I1529" s="91"/>
      <c r="J1529" s="91"/>
      <c r="K1529" s="91"/>
      <c r="L1529" s="91"/>
      <c r="M1529" s="91"/>
    </row>
    <row r="1530" spans="1:13" ht="16" x14ac:dyDescent="0.2">
      <c r="A1530" s="95">
        <f>_xlfn.XLOOKUP(E1530,'H O L D S'!S:S,'H O L D S'!G:G,0)</f>
        <v>0</v>
      </c>
      <c r="B1530" s="161" t="str">
        <f t="shared" si="23"/>
        <v>UH.GR.00061-10088</v>
      </c>
      <c r="C1530" s="95">
        <f>SUM(A1530:A1530)</f>
        <v>0</v>
      </c>
      <c r="D1530" s="95">
        <v>10088</v>
      </c>
      <c r="E1530" s="95" t="s">
        <v>543</v>
      </c>
      <c r="F1530" s="91"/>
      <c r="G1530" s="91"/>
      <c r="H1530" s="91"/>
      <c r="I1530" s="91"/>
      <c r="J1530" s="91"/>
      <c r="K1530" s="91"/>
      <c r="L1530" s="91"/>
      <c r="M1530" s="91"/>
    </row>
    <row r="1531" spans="1:13" ht="16" x14ac:dyDescent="0.2">
      <c r="A1531" s="95">
        <f>_xlfn.XLOOKUP(E1531,'H O L D S'!S:S,'H O L D S'!G:G,0)</f>
        <v>0</v>
      </c>
      <c r="B1531" s="161" t="str">
        <f t="shared" si="23"/>
        <v>UH.GR.00062-10088</v>
      </c>
      <c r="C1531" s="95">
        <f>SUM(A1531:A1531)</f>
        <v>0</v>
      </c>
      <c r="D1531" s="95">
        <v>10088</v>
      </c>
      <c r="E1531" s="95" t="s">
        <v>545</v>
      </c>
      <c r="F1531" s="91"/>
      <c r="G1531" s="91"/>
      <c r="H1531" s="91"/>
      <c r="I1531" s="91"/>
      <c r="J1531" s="91"/>
      <c r="K1531" s="91"/>
      <c r="L1531" s="91"/>
      <c r="M1531" s="91"/>
    </row>
    <row r="1532" spans="1:13" ht="16" x14ac:dyDescent="0.2">
      <c r="A1532" s="95">
        <f>_xlfn.XLOOKUP(E1532,'H O L D S'!S:S,'H O L D S'!G:G,0)</f>
        <v>0</v>
      </c>
      <c r="B1532" s="161" t="str">
        <f t="shared" si="23"/>
        <v>UH.GR.00063-10088</v>
      </c>
      <c r="C1532" s="95">
        <f>SUM(A1532:A1532)</f>
        <v>0</v>
      </c>
      <c r="D1532" s="95">
        <v>10088</v>
      </c>
      <c r="E1532" s="95" t="s">
        <v>547</v>
      </c>
      <c r="F1532" s="91"/>
      <c r="G1532" s="91"/>
      <c r="H1532" s="91"/>
      <c r="I1532" s="91"/>
      <c r="J1532" s="91"/>
      <c r="K1532" s="91"/>
      <c r="L1532" s="91"/>
      <c r="M1532" s="91"/>
    </row>
    <row r="1533" spans="1:13" ht="16" x14ac:dyDescent="0.2">
      <c r="A1533" s="95">
        <f>_xlfn.XLOOKUP(E1533,'H O L D S'!S:S,'H O L D S'!G:G,0)</f>
        <v>0</v>
      </c>
      <c r="B1533" s="161" t="str">
        <f t="shared" si="23"/>
        <v>UH.GR.00064-10088</v>
      </c>
      <c r="C1533" s="95">
        <f>SUM(A1533:A1533)</f>
        <v>0</v>
      </c>
      <c r="D1533" s="95">
        <v>10088</v>
      </c>
      <c r="E1533" s="95" t="s">
        <v>549</v>
      </c>
      <c r="F1533" s="91"/>
      <c r="G1533" s="91"/>
      <c r="H1533" s="91"/>
      <c r="I1533" s="91"/>
      <c r="J1533" s="91"/>
      <c r="K1533" s="91"/>
      <c r="L1533" s="91"/>
      <c r="M1533" s="91"/>
    </row>
    <row r="1534" spans="1:13" ht="16" x14ac:dyDescent="0.2">
      <c r="A1534" s="95">
        <f>_xlfn.XLOOKUP(E1534,'H O L D S'!S:S,'H O L D S'!G:G,0)</f>
        <v>0</v>
      </c>
      <c r="B1534" s="161" t="str">
        <f t="shared" si="23"/>
        <v>UH.GR.00065-10088</v>
      </c>
      <c r="C1534" s="95">
        <f>SUM(A1534:A1534)</f>
        <v>0</v>
      </c>
      <c r="D1534" s="95">
        <v>10088</v>
      </c>
      <c r="E1534" s="95" t="s">
        <v>551</v>
      </c>
      <c r="F1534" s="91"/>
      <c r="G1534" s="91"/>
      <c r="H1534" s="91"/>
      <c r="I1534" s="91"/>
      <c r="J1534" s="91"/>
      <c r="K1534" s="91"/>
      <c r="L1534" s="91"/>
      <c r="M1534" s="91"/>
    </row>
    <row r="1535" spans="1:13" ht="16" x14ac:dyDescent="0.2">
      <c r="A1535" s="95">
        <f>_xlfn.XLOOKUP(E1535,'H O L D S'!S:S,'H O L D S'!G:G,0)</f>
        <v>0</v>
      </c>
      <c r="B1535" s="161" t="str">
        <f t="shared" si="23"/>
        <v>UH.GR.00066-10088</v>
      </c>
      <c r="C1535" s="95">
        <f>SUM(A1535:A1535)</f>
        <v>0</v>
      </c>
      <c r="D1535" s="95">
        <v>10088</v>
      </c>
      <c r="E1535" s="95" t="s">
        <v>553</v>
      </c>
      <c r="F1535" s="91"/>
      <c r="G1535" s="91"/>
      <c r="H1535" s="91"/>
      <c r="I1535" s="91"/>
      <c r="J1535" s="91"/>
      <c r="K1535" s="91"/>
      <c r="L1535" s="91"/>
      <c r="M1535" s="91"/>
    </row>
    <row r="1536" spans="1:13" ht="16" x14ac:dyDescent="0.2">
      <c r="A1536" s="95">
        <f>_xlfn.XLOOKUP(E1536,'H O L D S'!S:S,'H O L D S'!G:G,0)</f>
        <v>0</v>
      </c>
      <c r="B1536" s="161" t="str">
        <f t="shared" si="23"/>
        <v>UH.GR.00067-10088</v>
      </c>
      <c r="C1536" s="95">
        <f>SUM(A1536:A1536)</f>
        <v>0</v>
      </c>
      <c r="D1536" s="95">
        <v>10088</v>
      </c>
      <c r="E1536" s="95" t="s">
        <v>555</v>
      </c>
      <c r="F1536" s="91"/>
      <c r="G1536" s="91"/>
      <c r="H1536" s="91"/>
      <c r="I1536" s="91"/>
      <c r="J1536" s="91"/>
      <c r="K1536" s="91"/>
      <c r="L1536" s="91"/>
      <c r="M1536" s="91"/>
    </row>
    <row r="1537" spans="1:13" ht="16" x14ac:dyDescent="0.2">
      <c r="A1537" s="95">
        <f>_xlfn.XLOOKUP(E1537,'H O L D S'!S:S,'H O L D S'!G:G,0)</f>
        <v>0</v>
      </c>
      <c r="B1537" s="161" t="str">
        <f t="shared" si="23"/>
        <v>UH.GR.00068-10088</v>
      </c>
      <c r="C1537" s="95">
        <f>SUM(A1537:A1537)</f>
        <v>0</v>
      </c>
      <c r="D1537" s="95">
        <v>10088</v>
      </c>
      <c r="E1537" s="95" t="s">
        <v>557</v>
      </c>
      <c r="F1537" s="91"/>
      <c r="G1537" s="91"/>
      <c r="H1537" s="91"/>
      <c r="I1537" s="91"/>
      <c r="J1537" s="91"/>
      <c r="K1537" s="91"/>
      <c r="L1537" s="91"/>
      <c r="M1537" s="91"/>
    </row>
    <row r="1538" spans="1:13" ht="16" x14ac:dyDescent="0.2">
      <c r="A1538" s="95">
        <f>_xlfn.XLOOKUP(E1538,'H O L D S'!S:S,'H O L D S'!G:G,0)</f>
        <v>0</v>
      </c>
      <c r="B1538" s="161" t="str">
        <f t="shared" si="23"/>
        <v>UH.GR.00069-10088</v>
      </c>
      <c r="C1538" s="95">
        <f>SUM(A1538:A1538)</f>
        <v>0</v>
      </c>
      <c r="D1538" s="95">
        <v>10088</v>
      </c>
      <c r="E1538" s="95" t="s">
        <v>559</v>
      </c>
      <c r="F1538" s="91"/>
      <c r="G1538" s="91"/>
      <c r="H1538" s="91"/>
      <c r="I1538" s="91"/>
      <c r="J1538" s="91"/>
      <c r="K1538" s="91"/>
      <c r="L1538" s="91"/>
      <c r="M1538" s="91"/>
    </row>
    <row r="1539" spans="1:13" ht="16" x14ac:dyDescent="0.2">
      <c r="A1539" s="95">
        <f>_xlfn.XLOOKUP(E1539,'H O L D S'!S:S,'H O L D S'!G:G,0)</f>
        <v>0</v>
      </c>
      <c r="B1539" s="161" t="str">
        <f t="shared" ref="B1539:B1602" si="24">E1539&amp;"-"&amp;D1539</f>
        <v>UH.GR.00070-10088</v>
      </c>
      <c r="C1539" s="95">
        <f>SUM(A1539:A1539)</f>
        <v>0</v>
      </c>
      <c r="D1539" s="95">
        <v>10088</v>
      </c>
      <c r="E1539" s="95" t="s">
        <v>561</v>
      </c>
      <c r="F1539" s="91"/>
      <c r="G1539" s="91"/>
      <c r="H1539" s="91"/>
      <c r="I1539" s="91"/>
      <c r="J1539" s="91"/>
      <c r="K1539" s="91"/>
      <c r="L1539" s="91"/>
      <c r="M1539" s="91"/>
    </row>
    <row r="1540" spans="1:13" ht="16" x14ac:dyDescent="0.2">
      <c r="A1540" s="95">
        <f>_xlfn.XLOOKUP(E1540,'H O L D S'!S:S,'H O L D S'!G:G,0)</f>
        <v>0</v>
      </c>
      <c r="B1540" s="161" t="str">
        <f t="shared" si="24"/>
        <v>UH.GR.00071-10088</v>
      </c>
      <c r="C1540" s="95">
        <f>SUM(A1540:A1540)</f>
        <v>0</v>
      </c>
      <c r="D1540" s="95">
        <v>10088</v>
      </c>
      <c r="E1540" s="95" t="s">
        <v>563</v>
      </c>
      <c r="F1540" s="91"/>
      <c r="G1540" s="91"/>
      <c r="H1540" s="91"/>
      <c r="I1540" s="91"/>
      <c r="J1540" s="91"/>
      <c r="K1540" s="91"/>
      <c r="L1540" s="91"/>
      <c r="M1540" s="91"/>
    </row>
    <row r="1541" spans="1:13" ht="16" x14ac:dyDescent="0.2">
      <c r="A1541" s="161">
        <f>_xlfn.XLOOKUP(E1541,'H O L D S'!S:S,'H O L D S'!H:H,0)</f>
        <v>0</v>
      </c>
      <c r="B1541" s="161" t="str">
        <f t="shared" si="24"/>
        <v>UH.GR.00042-10089</v>
      </c>
      <c r="C1541" s="161">
        <f>SUM(A1541:A1541)</f>
        <v>0</v>
      </c>
      <c r="D1541" s="161">
        <v>10089</v>
      </c>
      <c r="E1541" s="161" t="s">
        <v>504</v>
      </c>
      <c r="F1541" s="91"/>
      <c r="G1541" s="91"/>
      <c r="H1541" s="91"/>
      <c r="I1541" s="91"/>
      <c r="J1541" s="91"/>
      <c r="K1541" s="91"/>
      <c r="L1541" s="91"/>
      <c r="M1541" s="91"/>
    </row>
    <row r="1542" spans="1:13" ht="16" x14ac:dyDescent="0.2">
      <c r="A1542" s="95">
        <f>_xlfn.XLOOKUP(E1542,'H O L D S'!S:S,'H O L D S'!H:H,0)</f>
        <v>0</v>
      </c>
      <c r="B1542" s="161" t="str">
        <f t="shared" si="24"/>
        <v>UH.GR.00043-10089</v>
      </c>
      <c r="C1542" s="95">
        <f>SUM(A1542:A1542)</f>
        <v>0</v>
      </c>
      <c r="D1542" s="95">
        <v>10089</v>
      </c>
      <c r="E1542" s="95" t="s">
        <v>506</v>
      </c>
      <c r="F1542" s="91"/>
      <c r="G1542" s="91"/>
      <c r="H1542" s="91"/>
      <c r="I1542" s="91"/>
      <c r="J1542" s="91"/>
      <c r="K1542" s="91"/>
      <c r="L1542" s="91"/>
      <c r="M1542" s="91"/>
    </row>
    <row r="1543" spans="1:13" ht="16" x14ac:dyDescent="0.2">
      <c r="A1543" s="95">
        <f>_xlfn.XLOOKUP(E1543,'H O L D S'!S:S,'H O L D S'!H:H,0)</f>
        <v>0</v>
      </c>
      <c r="B1543" s="161" t="str">
        <f t="shared" si="24"/>
        <v>UH.GR.00044-10089</v>
      </c>
      <c r="C1543" s="95">
        <f>SUM(A1543:A1543)</f>
        <v>0</v>
      </c>
      <c r="D1543" s="95">
        <v>10089</v>
      </c>
      <c r="E1543" s="95" t="s">
        <v>508</v>
      </c>
      <c r="F1543" s="91"/>
      <c r="G1543" s="91"/>
      <c r="H1543" s="91"/>
      <c r="I1543" s="91"/>
      <c r="J1543" s="91"/>
      <c r="K1543" s="91"/>
      <c r="L1543" s="91"/>
      <c r="M1543" s="91"/>
    </row>
    <row r="1544" spans="1:13" ht="16" x14ac:dyDescent="0.2">
      <c r="A1544" s="95">
        <f>_xlfn.XLOOKUP(E1544,'H O L D S'!S:S,'H O L D S'!H:H,0)</f>
        <v>0</v>
      </c>
      <c r="B1544" s="161" t="str">
        <f t="shared" si="24"/>
        <v>UH.GR.00045-10089</v>
      </c>
      <c r="C1544" s="95">
        <f>SUM(A1544:A1544)</f>
        <v>0</v>
      </c>
      <c r="D1544" s="95">
        <v>10089</v>
      </c>
      <c r="E1544" s="95" t="s">
        <v>510</v>
      </c>
      <c r="F1544" s="91"/>
      <c r="G1544" s="91"/>
      <c r="H1544" s="91"/>
      <c r="I1544" s="91"/>
      <c r="J1544" s="91"/>
      <c r="K1544" s="91"/>
      <c r="L1544" s="91"/>
      <c r="M1544" s="91"/>
    </row>
    <row r="1545" spans="1:13" ht="16" x14ac:dyDescent="0.2">
      <c r="A1545" s="95">
        <f>_xlfn.XLOOKUP(E1545,'H O L D S'!S:S,'H O L D S'!H:H,0)</f>
        <v>0</v>
      </c>
      <c r="B1545" s="161" t="str">
        <f t="shared" si="24"/>
        <v>UH.GR.00046-10089</v>
      </c>
      <c r="C1545" s="95">
        <f>SUM(A1545:A1545)</f>
        <v>0</v>
      </c>
      <c r="D1545" s="95">
        <v>10089</v>
      </c>
      <c r="E1545" s="95" t="s">
        <v>512</v>
      </c>
      <c r="F1545" s="91"/>
      <c r="G1545" s="91"/>
      <c r="H1545" s="91"/>
      <c r="I1545" s="91"/>
      <c r="J1545" s="91"/>
      <c r="K1545" s="91"/>
      <c r="L1545" s="91"/>
      <c r="M1545" s="91"/>
    </row>
    <row r="1546" spans="1:13" ht="16" x14ac:dyDescent="0.2">
      <c r="A1546" s="95">
        <f>_xlfn.XLOOKUP(E1546,'H O L D S'!S:S,'H O L D S'!H:H,0)</f>
        <v>0</v>
      </c>
      <c r="B1546" s="161" t="str">
        <f t="shared" si="24"/>
        <v>UH.GR.00047-10089</v>
      </c>
      <c r="C1546" s="95">
        <f>SUM(A1546:A1546)</f>
        <v>0</v>
      </c>
      <c r="D1546" s="95">
        <v>10089</v>
      </c>
      <c r="E1546" s="95" t="s">
        <v>514</v>
      </c>
      <c r="F1546" s="91"/>
      <c r="G1546" s="91"/>
      <c r="H1546" s="91"/>
      <c r="I1546" s="91"/>
      <c r="J1546" s="91"/>
      <c r="K1546" s="91"/>
      <c r="L1546" s="91"/>
      <c r="M1546" s="91"/>
    </row>
    <row r="1547" spans="1:13" ht="16" x14ac:dyDescent="0.2">
      <c r="A1547" s="95">
        <f>_xlfn.XLOOKUP(E1547,'H O L D S'!S:S,'H O L D S'!H:H,0)</f>
        <v>0</v>
      </c>
      <c r="B1547" s="161" t="str">
        <f t="shared" si="24"/>
        <v>UH.GR.00048-10089</v>
      </c>
      <c r="C1547" s="95">
        <f>SUM(A1547:A1547)</f>
        <v>0</v>
      </c>
      <c r="D1547" s="95">
        <v>10089</v>
      </c>
      <c r="E1547" s="95" t="s">
        <v>516</v>
      </c>
      <c r="F1547" s="91"/>
      <c r="G1547" s="91"/>
      <c r="H1547" s="91"/>
      <c r="I1547" s="91"/>
      <c r="J1547" s="91"/>
      <c r="K1547" s="91"/>
      <c r="L1547" s="91"/>
      <c r="M1547" s="91"/>
    </row>
    <row r="1548" spans="1:13" ht="16" x14ac:dyDescent="0.2">
      <c r="A1548" s="95">
        <f>_xlfn.XLOOKUP(E1548,'H O L D S'!S:S,'H O L D S'!H:H,0)</f>
        <v>0</v>
      </c>
      <c r="B1548" s="161" t="str">
        <f t="shared" si="24"/>
        <v>UH.GR.00049-10089</v>
      </c>
      <c r="C1548" s="95">
        <f>SUM(A1548:A1548)</f>
        <v>0</v>
      </c>
      <c r="D1548" s="95">
        <v>10089</v>
      </c>
      <c r="E1548" s="95" t="s">
        <v>518</v>
      </c>
      <c r="F1548" s="91"/>
      <c r="G1548" s="91"/>
      <c r="H1548" s="91"/>
      <c r="I1548" s="91"/>
      <c r="J1548" s="91"/>
      <c r="K1548" s="91"/>
      <c r="L1548" s="91"/>
      <c r="M1548" s="91"/>
    </row>
    <row r="1549" spans="1:13" ht="16" x14ac:dyDescent="0.2">
      <c r="A1549" s="95">
        <f>_xlfn.XLOOKUP(E1549,'H O L D S'!S:S,'H O L D S'!H:H,0)</f>
        <v>0</v>
      </c>
      <c r="B1549" s="161" t="str">
        <f t="shared" si="24"/>
        <v>UH.GR.00050-10089</v>
      </c>
      <c r="C1549" s="95">
        <f>SUM(A1549:A1549)</f>
        <v>0</v>
      </c>
      <c r="D1549" s="95">
        <v>10089</v>
      </c>
      <c r="E1549" s="95" t="s">
        <v>520</v>
      </c>
      <c r="F1549" s="91"/>
      <c r="G1549" s="91"/>
      <c r="H1549" s="91"/>
      <c r="I1549" s="91"/>
      <c r="J1549" s="91"/>
      <c r="K1549" s="91"/>
      <c r="L1549" s="91"/>
      <c r="M1549" s="91"/>
    </row>
    <row r="1550" spans="1:13" ht="16" x14ac:dyDescent="0.2">
      <c r="A1550" s="95">
        <f>_xlfn.XLOOKUP(E1550,'H O L D S'!S:S,'H O L D S'!H:H,0)</f>
        <v>0</v>
      </c>
      <c r="B1550" s="161" t="str">
        <f t="shared" si="24"/>
        <v>UH.GR.00051-10089</v>
      </c>
      <c r="C1550" s="95">
        <f>SUM(A1550:A1550)</f>
        <v>0</v>
      </c>
      <c r="D1550" s="95">
        <v>10089</v>
      </c>
      <c r="E1550" s="95" t="s">
        <v>522</v>
      </c>
      <c r="F1550" s="91"/>
      <c r="G1550" s="91"/>
      <c r="H1550" s="91"/>
      <c r="I1550" s="91"/>
      <c r="J1550" s="91"/>
      <c r="K1550" s="91"/>
      <c r="L1550" s="91"/>
      <c r="M1550" s="91"/>
    </row>
    <row r="1551" spans="1:13" ht="16" x14ac:dyDescent="0.2">
      <c r="A1551" s="95">
        <f>_xlfn.XLOOKUP(E1551,'H O L D S'!S:S,'H O L D S'!H:H,0)</f>
        <v>0</v>
      </c>
      <c r="B1551" s="161" t="str">
        <f t="shared" si="24"/>
        <v>UH.GR.00052-10089</v>
      </c>
      <c r="C1551" s="95">
        <f>SUM(A1551:A1551)</f>
        <v>0</v>
      </c>
      <c r="D1551" s="95">
        <v>10089</v>
      </c>
      <c r="E1551" s="95" t="s">
        <v>524</v>
      </c>
      <c r="F1551" s="91"/>
      <c r="G1551" s="91"/>
      <c r="H1551" s="91"/>
      <c r="I1551" s="91"/>
      <c r="J1551" s="91"/>
      <c r="K1551" s="91"/>
      <c r="L1551" s="91"/>
      <c r="M1551" s="91"/>
    </row>
    <row r="1552" spans="1:13" ht="16" x14ac:dyDescent="0.2">
      <c r="A1552" s="163">
        <f>_xlfn.XLOOKUP(E1552,'H O L D S'!S:S,'H O L D S'!H:H,0)</f>
        <v>0</v>
      </c>
      <c r="B1552" s="161" t="str">
        <f t="shared" si="24"/>
        <v>UH.GR.00053-10089</v>
      </c>
      <c r="C1552" s="163">
        <f>SUM(A1552:A1552)</f>
        <v>0</v>
      </c>
      <c r="D1552" s="163">
        <v>10089</v>
      </c>
      <c r="E1552" s="163" t="s">
        <v>527</v>
      </c>
      <c r="F1552" s="91"/>
      <c r="G1552" s="91"/>
      <c r="H1552" s="91"/>
      <c r="I1552" s="91"/>
      <c r="J1552" s="91"/>
      <c r="K1552" s="91"/>
      <c r="L1552" s="91"/>
      <c r="M1552" s="91"/>
    </row>
    <row r="1553" spans="1:13" ht="16" x14ac:dyDescent="0.2">
      <c r="A1553" s="95">
        <f>_xlfn.XLOOKUP(E1553,'H O L D S'!S:S,'H O L D S'!H:H,0)</f>
        <v>0</v>
      </c>
      <c r="B1553" s="161" t="str">
        <f t="shared" si="24"/>
        <v>UH.GR.00054-10089</v>
      </c>
      <c r="C1553" s="95">
        <f>SUM(A1553:A1553)</f>
        <v>0</v>
      </c>
      <c r="D1553" s="95">
        <v>10089</v>
      </c>
      <c r="E1553" s="95" t="s">
        <v>529</v>
      </c>
      <c r="F1553" s="91"/>
      <c r="G1553" s="91"/>
      <c r="H1553" s="91"/>
      <c r="I1553" s="91"/>
      <c r="J1553" s="91"/>
      <c r="K1553" s="91"/>
      <c r="L1553" s="91"/>
      <c r="M1553" s="91"/>
    </row>
    <row r="1554" spans="1:13" ht="16" x14ac:dyDescent="0.2">
      <c r="A1554" s="95">
        <f>_xlfn.XLOOKUP(E1554,'H O L D S'!S:S,'H O L D S'!H:H,0)</f>
        <v>0</v>
      </c>
      <c r="B1554" s="161" t="str">
        <f t="shared" si="24"/>
        <v>UH.GR.00055-10089</v>
      </c>
      <c r="C1554" s="95">
        <f>SUM(A1554:A1554)</f>
        <v>0</v>
      </c>
      <c r="D1554" s="95">
        <v>10089</v>
      </c>
      <c r="E1554" s="95" t="s">
        <v>531</v>
      </c>
      <c r="F1554" s="91"/>
      <c r="G1554" s="91"/>
      <c r="H1554" s="91"/>
      <c r="I1554" s="91"/>
      <c r="J1554" s="91"/>
      <c r="K1554" s="91"/>
      <c r="L1554" s="91"/>
      <c r="M1554" s="91"/>
    </row>
    <row r="1555" spans="1:13" ht="16" x14ac:dyDescent="0.2">
      <c r="A1555" s="95">
        <f>_xlfn.XLOOKUP(E1555,'H O L D S'!S:S,'H O L D S'!H:H,0)</f>
        <v>0</v>
      </c>
      <c r="B1555" s="161" t="str">
        <f t="shared" si="24"/>
        <v>UH.GR.00056-10089</v>
      </c>
      <c r="C1555" s="95">
        <f>SUM(A1555:A1555)</f>
        <v>0</v>
      </c>
      <c r="D1555" s="95">
        <v>10089</v>
      </c>
      <c r="E1555" s="95" t="s">
        <v>533</v>
      </c>
      <c r="F1555" s="91"/>
      <c r="G1555" s="91"/>
      <c r="H1555" s="91"/>
      <c r="I1555" s="91"/>
      <c r="J1555" s="91"/>
      <c r="K1555" s="91"/>
      <c r="L1555" s="91"/>
      <c r="M1555" s="91"/>
    </row>
    <row r="1556" spans="1:13" ht="16" x14ac:dyDescent="0.2">
      <c r="A1556" s="95">
        <f>_xlfn.XLOOKUP(E1556,'H O L D S'!S:S,'H O L D S'!H:H,0)</f>
        <v>0</v>
      </c>
      <c r="B1556" s="161" t="str">
        <f t="shared" si="24"/>
        <v>UH.GR.00057-10089</v>
      </c>
      <c r="C1556" s="95">
        <f>SUM(A1556:A1556)</f>
        <v>0</v>
      </c>
      <c r="D1556" s="95">
        <v>10089</v>
      </c>
      <c r="E1556" s="95" t="s">
        <v>535</v>
      </c>
      <c r="F1556" s="91"/>
      <c r="G1556" s="91"/>
      <c r="H1556" s="91"/>
      <c r="I1556" s="91"/>
      <c r="J1556" s="91"/>
      <c r="K1556" s="91"/>
      <c r="L1556" s="91"/>
      <c r="M1556" s="91"/>
    </row>
    <row r="1557" spans="1:13" ht="16" x14ac:dyDescent="0.2">
      <c r="A1557" s="95">
        <f>_xlfn.XLOOKUP(E1557,'H O L D S'!S:S,'H O L D S'!H:H,0)</f>
        <v>0</v>
      </c>
      <c r="B1557" s="161" t="str">
        <f t="shared" si="24"/>
        <v>UH.GR.00058-10089</v>
      </c>
      <c r="C1557" s="95">
        <f>SUM(A1557:A1557)</f>
        <v>0</v>
      </c>
      <c r="D1557" s="95">
        <v>10089</v>
      </c>
      <c r="E1557" s="95" t="s">
        <v>537</v>
      </c>
      <c r="F1557" s="91"/>
      <c r="G1557" s="91"/>
      <c r="H1557" s="91"/>
      <c r="I1557" s="91"/>
      <c r="J1557" s="91"/>
      <c r="K1557" s="91"/>
      <c r="L1557" s="91"/>
      <c r="M1557" s="91"/>
    </row>
    <row r="1558" spans="1:13" ht="16" x14ac:dyDescent="0.2">
      <c r="A1558" s="95">
        <f>_xlfn.XLOOKUP(E1558,'H O L D S'!S:S,'H O L D S'!H:H,0)</f>
        <v>0</v>
      </c>
      <c r="B1558" s="161" t="str">
        <f t="shared" si="24"/>
        <v>UH.GR.00059-10089</v>
      </c>
      <c r="C1558" s="95">
        <f>SUM(A1558:A1558)</f>
        <v>0</v>
      </c>
      <c r="D1558" s="95">
        <v>10089</v>
      </c>
      <c r="E1558" s="95" t="s">
        <v>539</v>
      </c>
      <c r="F1558" s="91"/>
      <c r="G1558" s="91"/>
      <c r="H1558" s="91"/>
      <c r="I1558" s="91"/>
      <c r="J1558" s="91"/>
      <c r="K1558" s="91"/>
      <c r="L1558" s="91"/>
      <c r="M1558" s="91"/>
    </row>
    <row r="1559" spans="1:13" ht="16" x14ac:dyDescent="0.2">
      <c r="A1559" s="95">
        <f>_xlfn.XLOOKUP(E1559,'H O L D S'!S:S,'H O L D S'!H:H,0)</f>
        <v>0</v>
      </c>
      <c r="B1559" s="161" t="str">
        <f t="shared" si="24"/>
        <v>UH.GR.00060-10089</v>
      </c>
      <c r="C1559" s="95">
        <f>SUM(A1559:A1559)</f>
        <v>0</v>
      </c>
      <c r="D1559" s="95">
        <v>10089</v>
      </c>
      <c r="E1559" s="95" t="s">
        <v>541</v>
      </c>
      <c r="F1559" s="91"/>
      <c r="G1559" s="91"/>
      <c r="H1559" s="91"/>
      <c r="I1559" s="91"/>
      <c r="J1559" s="91"/>
      <c r="K1559" s="91"/>
      <c r="L1559" s="91"/>
      <c r="M1559" s="91"/>
    </row>
    <row r="1560" spans="1:13" ht="16" x14ac:dyDescent="0.2">
      <c r="A1560" s="95">
        <f>_xlfn.XLOOKUP(E1560,'H O L D S'!S:S,'H O L D S'!H:H,0)</f>
        <v>0</v>
      </c>
      <c r="B1560" s="161" t="str">
        <f t="shared" si="24"/>
        <v>UH.GR.00061-10089</v>
      </c>
      <c r="C1560" s="95">
        <f>SUM(A1560:A1560)</f>
        <v>0</v>
      </c>
      <c r="D1560" s="95">
        <v>10089</v>
      </c>
      <c r="E1560" s="95" t="s">
        <v>543</v>
      </c>
      <c r="F1560" s="91"/>
      <c r="G1560" s="91"/>
      <c r="H1560" s="91"/>
      <c r="I1560" s="91"/>
      <c r="J1560" s="91"/>
      <c r="K1560" s="91"/>
      <c r="L1560" s="91"/>
      <c r="M1560" s="91"/>
    </row>
    <row r="1561" spans="1:13" ht="16" x14ac:dyDescent="0.2">
      <c r="A1561" s="95">
        <f>_xlfn.XLOOKUP(E1561,'H O L D S'!S:S,'H O L D S'!H:H,0)</f>
        <v>0</v>
      </c>
      <c r="B1561" s="161" t="str">
        <f t="shared" si="24"/>
        <v>UH.GR.00062-10089</v>
      </c>
      <c r="C1561" s="95">
        <f>SUM(A1561:A1561)</f>
        <v>0</v>
      </c>
      <c r="D1561" s="95">
        <v>10089</v>
      </c>
      <c r="E1561" s="95" t="s">
        <v>545</v>
      </c>
      <c r="F1561" s="91"/>
      <c r="G1561" s="91"/>
      <c r="H1561" s="91"/>
      <c r="I1561" s="91"/>
      <c r="J1561" s="91"/>
      <c r="K1561" s="91"/>
      <c r="L1561" s="91"/>
      <c r="M1561" s="91"/>
    </row>
    <row r="1562" spans="1:13" ht="16" x14ac:dyDescent="0.2">
      <c r="A1562" s="95">
        <f>_xlfn.XLOOKUP(E1562,'H O L D S'!S:S,'H O L D S'!H:H,0)</f>
        <v>0</v>
      </c>
      <c r="B1562" s="161" t="str">
        <f t="shared" si="24"/>
        <v>UH.GR.00063-10089</v>
      </c>
      <c r="C1562" s="95">
        <f>SUM(A1562:A1562)</f>
        <v>0</v>
      </c>
      <c r="D1562" s="95">
        <v>10089</v>
      </c>
      <c r="E1562" s="95" t="s">
        <v>547</v>
      </c>
      <c r="F1562" s="91"/>
      <c r="G1562" s="91"/>
      <c r="H1562" s="91"/>
      <c r="I1562" s="91"/>
      <c r="J1562" s="91"/>
      <c r="K1562" s="91"/>
      <c r="L1562" s="91"/>
      <c r="M1562" s="91"/>
    </row>
    <row r="1563" spans="1:13" ht="16" x14ac:dyDescent="0.2">
      <c r="A1563" s="95">
        <f>_xlfn.XLOOKUP(E1563,'H O L D S'!S:S,'H O L D S'!H:H,0)</f>
        <v>0</v>
      </c>
      <c r="B1563" s="161" t="str">
        <f t="shared" si="24"/>
        <v>UH.GR.00064-10089</v>
      </c>
      <c r="C1563" s="95">
        <f>SUM(A1563:A1563)</f>
        <v>0</v>
      </c>
      <c r="D1563" s="95">
        <v>10089</v>
      </c>
      <c r="E1563" s="95" t="s">
        <v>549</v>
      </c>
      <c r="F1563" s="91"/>
      <c r="G1563" s="91"/>
      <c r="H1563" s="91"/>
      <c r="I1563" s="91"/>
      <c r="J1563" s="91"/>
      <c r="K1563" s="91"/>
      <c r="L1563" s="91"/>
      <c r="M1563" s="91"/>
    </row>
    <row r="1564" spans="1:13" ht="16" x14ac:dyDescent="0.2">
      <c r="A1564" s="95">
        <f>_xlfn.XLOOKUP(E1564,'H O L D S'!S:S,'H O L D S'!H:H,0)</f>
        <v>0</v>
      </c>
      <c r="B1564" s="161" t="str">
        <f t="shared" si="24"/>
        <v>UH.GR.00065-10089</v>
      </c>
      <c r="C1564" s="95">
        <f>SUM(A1564:A1564)</f>
        <v>0</v>
      </c>
      <c r="D1564" s="95">
        <v>10089</v>
      </c>
      <c r="E1564" s="95" t="s">
        <v>551</v>
      </c>
      <c r="F1564" s="91"/>
      <c r="G1564" s="91"/>
      <c r="H1564" s="91"/>
      <c r="I1564" s="91"/>
      <c r="J1564" s="91"/>
      <c r="K1564" s="91"/>
      <c r="L1564" s="91"/>
      <c r="M1564" s="91"/>
    </row>
    <row r="1565" spans="1:13" ht="16" x14ac:dyDescent="0.2">
      <c r="A1565" s="95">
        <f>_xlfn.XLOOKUP(E1565,'H O L D S'!S:S,'H O L D S'!H:H,0)</f>
        <v>0</v>
      </c>
      <c r="B1565" s="161" t="str">
        <f t="shared" si="24"/>
        <v>UH.GR.00066-10089</v>
      </c>
      <c r="C1565" s="95">
        <f>SUM(A1565:A1565)</f>
        <v>0</v>
      </c>
      <c r="D1565" s="95">
        <v>10089</v>
      </c>
      <c r="E1565" s="95" t="s">
        <v>553</v>
      </c>
      <c r="F1565" s="91"/>
      <c r="G1565" s="91"/>
      <c r="H1565" s="91"/>
      <c r="I1565" s="91"/>
      <c r="J1565" s="91"/>
      <c r="K1565" s="91"/>
      <c r="L1565" s="91"/>
      <c r="M1565" s="91"/>
    </row>
    <row r="1566" spans="1:13" ht="16" x14ac:dyDescent="0.2">
      <c r="A1566" s="95">
        <f>_xlfn.XLOOKUP(E1566,'H O L D S'!S:S,'H O L D S'!H:H,0)</f>
        <v>0</v>
      </c>
      <c r="B1566" s="161" t="str">
        <f t="shared" si="24"/>
        <v>UH.GR.00067-10089</v>
      </c>
      <c r="C1566" s="95">
        <f>SUM(A1566:A1566)</f>
        <v>0</v>
      </c>
      <c r="D1566" s="95">
        <v>10089</v>
      </c>
      <c r="E1566" s="95" t="s">
        <v>555</v>
      </c>
      <c r="F1566" s="91"/>
      <c r="G1566" s="91"/>
      <c r="H1566" s="91"/>
      <c r="I1566" s="91"/>
      <c r="J1566" s="91"/>
      <c r="K1566" s="91"/>
      <c r="L1566" s="91"/>
      <c r="M1566" s="91"/>
    </row>
    <row r="1567" spans="1:13" ht="16" x14ac:dyDescent="0.2">
      <c r="A1567" s="95">
        <f>_xlfn.XLOOKUP(E1567,'H O L D S'!S:S,'H O L D S'!H:H,0)</f>
        <v>0</v>
      </c>
      <c r="B1567" s="161" t="str">
        <f t="shared" si="24"/>
        <v>UH.GR.00068-10089</v>
      </c>
      <c r="C1567" s="95">
        <f>SUM(A1567:A1567)</f>
        <v>0</v>
      </c>
      <c r="D1567" s="95">
        <v>10089</v>
      </c>
      <c r="E1567" s="95" t="s">
        <v>557</v>
      </c>
      <c r="F1567" s="91"/>
      <c r="G1567" s="91"/>
      <c r="H1567" s="91"/>
      <c r="I1567" s="91"/>
      <c r="J1567" s="91"/>
      <c r="K1567" s="91"/>
      <c r="L1567" s="91"/>
      <c r="M1567" s="91"/>
    </row>
    <row r="1568" spans="1:13" ht="16" x14ac:dyDescent="0.2">
      <c r="A1568" s="95">
        <f>_xlfn.XLOOKUP(E1568,'H O L D S'!S:S,'H O L D S'!H:H,0)</f>
        <v>0</v>
      </c>
      <c r="B1568" s="161" t="str">
        <f t="shared" si="24"/>
        <v>UH.GR.00069-10089</v>
      </c>
      <c r="C1568" s="95">
        <f>SUM(A1568:A1568)</f>
        <v>0</v>
      </c>
      <c r="D1568" s="95">
        <v>10089</v>
      </c>
      <c r="E1568" s="95" t="s">
        <v>559</v>
      </c>
      <c r="F1568" s="91"/>
      <c r="G1568" s="91"/>
      <c r="H1568" s="91"/>
      <c r="I1568" s="91"/>
      <c r="J1568" s="91"/>
      <c r="K1568" s="91"/>
      <c r="L1568" s="91"/>
      <c r="M1568" s="91"/>
    </row>
    <row r="1569" spans="1:13" ht="16" x14ac:dyDescent="0.2">
      <c r="A1569" s="95">
        <f>_xlfn.XLOOKUP(E1569,'H O L D S'!S:S,'H O L D S'!H:H,0)</f>
        <v>0</v>
      </c>
      <c r="B1569" s="161" t="str">
        <f t="shared" si="24"/>
        <v>UH.GR.00070-10089</v>
      </c>
      <c r="C1569" s="95">
        <f>SUM(A1569:A1569)</f>
        <v>0</v>
      </c>
      <c r="D1569" s="95">
        <v>10089</v>
      </c>
      <c r="E1569" s="95" t="s">
        <v>561</v>
      </c>
      <c r="F1569" s="91"/>
      <c r="G1569" s="91"/>
      <c r="H1569" s="91"/>
      <c r="I1569" s="91"/>
      <c r="J1569" s="91"/>
      <c r="K1569" s="91"/>
      <c r="L1569" s="91"/>
      <c r="M1569" s="91"/>
    </row>
    <row r="1570" spans="1:13" ht="16" x14ac:dyDescent="0.2">
      <c r="A1570" s="95">
        <f>_xlfn.XLOOKUP(E1570,'H O L D S'!S:S,'H O L D S'!H:H,0)</f>
        <v>0</v>
      </c>
      <c r="B1570" s="161" t="str">
        <f t="shared" si="24"/>
        <v>UH.GR.00071-10089</v>
      </c>
      <c r="C1570" s="95">
        <f>SUM(A1570:A1570)</f>
        <v>0</v>
      </c>
      <c r="D1570" s="95">
        <v>10089</v>
      </c>
      <c r="E1570" s="95" t="s">
        <v>563</v>
      </c>
      <c r="F1570" s="91"/>
      <c r="G1570" s="91"/>
      <c r="H1570" s="91"/>
      <c r="I1570" s="91"/>
      <c r="J1570" s="91"/>
      <c r="K1570" s="91"/>
      <c r="L1570" s="91"/>
      <c r="M1570" s="91"/>
    </row>
    <row r="1571" spans="1:13" ht="16" x14ac:dyDescent="0.2">
      <c r="A1571" s="161">
        <f>_xlfn.XLOOKUP(E1571,'H O L D S'!S:S,'H O L D S'!I:I,0)</f>
        <v>0</v>
      </c>
      <c r="B1571" s="161" t="str">
        <f t="shared" si="24"/>
        <v>UH.GR.00042-10090</v>
      </c>
      <c r="C1571" s="161">
        <f>SUM(A1571:A1571)</f>
        <v>0</v>
      </c>
      <c r="D1571" s="161">
        <v>10090</v>
      </c>
      <c r="E1571" s="161" t="s">
        <v>504</v>
      </c>
      <c r="F1571" s="91"/>
      <c r="G1571" s="91"/>
      <c r="H1571" s="91"/>
      <c r="I1571" s="91"/>
      <c r="J1571" s="91"/>
      <c r="K1571" s="91"/>
      <c r="L1571" s="91"/>
      <c r="M1571" s="91"/>
    </row>
    <row r="1572" spans="1:13" ht="16" x14ac:dyDescent="0.2">
      <c r="A1572" s="95">
        <f>_xlfn.XLOOKUP(E1572,'H O L D S'!S:S,'H O L D S'!I:I,0)</f>
        <v>0</v>
      </c>
      <c r="B1572" s="161" t="str">
        <f t="shared" si="24"/>
        <v>UH.GR.00043-10090</v>
      </c>
      <c r="C1572" s="95">
        <f>SUM(A1572:A1572)</f>
        <v>0</v>
      </c>
      <c r="D1572" s="95">
        <v>10090</v>
      </c>
      <c r="E1572" s="95" t="s">
        <v>506</v>
      </c>
      <c r="F1572" s="91"/>
      <c r="G1572" s="91"/>
      <c r="H1572" s="91"/>
      <c r="I1572" s="91"/>
      <c r="J1572" s="91"/>
      <c r="K1572" s="91"/>
      <c r="L1572" s="91"/>
      <c r="M1572" s="91"/>
    </row>
    <row r="1573" spans="1:13" ht="16" x14ac:dyDescent="0.2">
      <c r="A1573" s="95">
        <f>_xlfn.XLOOKUP(E1573,'H O L D S'!S:S,'H O L D S'!I:I,0)</f>
        <v>0</v>
      </c>
      <c r="B1573" s="161" t="str">
        <f t="shared" si="24"/>
        <v>UH.GR.00044-10090</v>
      </c>
      <c r="C1573" s="95">
        <f>SUM(A1573:A1573)</f>
        <v>0</v>
      </c>
      <c r="D1573" s="95">
        <v>10090</v>
      </c>
      <c r="E1573" s="95" t="s">
        <v>508</v>
      </c>
      <c r="F1573" s="91"/>
      <c r="G1573" s="91"/>
      <c r="H1573" s="91"/>
      <c r="I1573" s="91"/>
      <c r="J1573" s="91"/>
      <c r="K1573" s="91"/>
      <c r="L1573" s="91"/>
      <c r="M1573" s="91"/>
    </row>
    <row r="1574" spans="1:13" ht="16" x14ac:dyDescent="0.2">
      <c r="A1574" s="95">
        <f>_xlfn.XLOOKUP(E1574,'H O L D S'!S:S,'H O L D S'!I:I,0)</f>
        <v>0</v>
      </c>
      <c r="B1574" s="161" t="str">
        <f t="shared" si="24"/>
        <v>UH.GR.00045-10090</v>
      </c>
      <c r="C1574" s="95">
        <f>SUM(A1574:A1574)</f>
        <v>0</v>
      </c>
      <c r="D1574" s="95">
        <v>10090</v>
      </c>
      <c r="E1574" s="95" t="s">
        <v>510</v>
      </c>
      <c r="F1574" s="91"/>
      <c r="G1574" s="91"/>
      <c r="H1574" s="91"/>
      <c r="I1574" s="91"/>
      <c r="J1574" s="91"/>
      <c r="K1574" s="91"/>
      <c r="L1574" s="91"/>
      <c r="M1574" s="91"/>
    </row>
    <row r="1575" spans="1:13" ht="16" x14ac:dyDescent="0.2">
      <c r="A1575" s="95">
        <f>_xlfn.XLOOKUP(E1575,'H O L D S'!S:S,'H O L D S'!I:I,0)</f>
        <v>0</v>
      </c>
      <c r="B1575" s="161" t="str">
        <f t="shared" si="24"/>
        <v>UH.GR.00046-10090</v>
      </c>
      <c r="C1575" s="95">
        <f>SUM(A1575:A1575)</f>
        <v>0</v>
      </c>
      <c r="D1575" s="95">
        <v>10090</v>
      </c>
      <c r="E1575" s="95" t="s">
        <v>512</v>
      </c>
      <c r="F1575" s="91"/>
      <c r="G1575" s="91"/>
      <c r="H1575" s="91"/>
      <c r="I1575" s="91"/>
      <c r="J1575" s="91"/>
      <c r="K1575" s="91"/>
      <c r="L1575" s="91"/>
      <c r="M1575" s="91"/>
    </row>
    <row r="1576" spans="1:13" ht="16" x14ac:dyDescent="0.2">
      <c r="A1576" s="95">
        <f>_xlfn.XLOOKUP(E1576,'H O L D S'!S:S,'H O L D S'!I:I,0)</f>
        <v>0</v>
      </c>
      <c r="B1576" s="161" t="str">
        <f t="shared" si="24"/>
        <v>UH.GR.00047-10090</v>
      </c>
      <c r="C1576" s="95">
        <f>SUM(A1576:A1576)</f>
        <v>0</v>
      </c>
      <c r="D1576" s="95">
        <v>10090</v>
      </c>
      <c r="E1576" s="95" t="s">
        <v>514</v>
      </c>
      <c r="F1576" s="91"/>
      <c r="G1576" s="91"/>
      <c r="H1576" s="91"/>
      <c r="I1576" s="91"/>
      <c r="J1576" s="91"/>
      <c r="K1576" s="91"/>
      <c r="L1576" s="91"/>
      <c r="M1576" s="91"/>
    </row>
    <row r="1577" spans="1:13" ht="16" x14ac:dyDescent="0.2">
      <c r="A1577" s="95">
        <f>_xlfn.XLOOKUP(E1577,'H O L D S'!S:S,'H O L D S'!I:I,0)</f>
        <v>0</v>
      </c>
      <c r="B1577" s="161" t="str">
        <f t="shared" si="24"/>
        <v>UH.GR.00048-10090</v>
      </c>
      <c r="C1577" s="95">
        <f>SUM(A1577:A1577)</f>
        <v>0</v>
      </c>
      <c r="D1577" s="95">
        <v>10090</v>
      </c>
      <c r="E1577" s="95" t="s">
        <v>516</v>
      </c>
      <c r="F1577" s="91"/>
      <c r="G1577" s="91"/>
      <c r="H1577" s="91"/>
      <c r="I1577" s="91"/>
      <c r="J1577" s="91"/>
      <c r="K1577" s="91"/>
      <c r="L1577" s="91"/>
      <c r="M1577" s="91"/>
    </row>
    <row r="1578" spans="1:13" ht="16" x14ac:dyDescent="0.2">
      <c r="A1578" s="95">
        <f>_xlfn.XLOOKUP(E1578,'H O L D S'!S:S,'H O L D S'!I:I,0)</f>
        <v>0</v>
      </c>
      <c r="B1578" s="161" t="str">
        <f t="shared" si="24"/>
        <v>UH.GR.00049-10090</v>
      </c>
      <c r="C1578" s="95">
        <f>SUM(A1578:A1578)</f>
        <v>0</v>
      </c>
      <c r="D1578" s="95">
        <v>10090</v>
      </c>
      <c r="E1578" s="95" t="s">
        <v>518</v>
      </c>
      <c r="F1578" s="91"/>
      <c r="G1578" s="91"/>
      <c r="H1578" s="91"/>
      <c r="I1578" s="91"/>
      <c r="J1578" s="91"/>
      <c r="K1578" s="91"/>
      <c r="L1578" s="91"/>
      <c r="M1578" s="91"/>
    </row>
    <row r="1579" spans="1:13" ht="16" x14ac:dyDescent="0.2">
      <c r="A1579" s="95">
        <f>_xlfn.XLOOKUP(E1579,'H O L D S'!S:S,'H O L D S'!I:I,0)</f>
        <v>0</v>
      </c>
      <c r="B1579" s="161" t="str">
        <f t="shared" si="24"/>
        <v>UH.GR.00050-10090</v>
      </c>
      <c r="C1579" s="95">
        <f>SUM(A1579:A1579)</f>
        <v>0</v>
      </c>
      <c r="D1579" s="95">
        <v>10090</v>
      </c>
      <c r="E1579" s="95" t="s">
        <v>520</v>
      </c>
      <c r="F1579" s="91"/>
      <c r="G1579" s="91"/>
      <c r="H1579" s="91"/>
      <c r="I1579" s="91"/>
      <c r="J1579" s="91"/>
      <c r="K1579" s="91"/>
      <c r="L1579" s="91"/>
      <c r="M1579" s="91"/>
    </row>
    <row r="1580" spans="1:13" ht="16" x14ac:dyDescent="0.2">
      <c r="A1580" s="95">
        <f>_xlfn.XLOOKUP(E1580,'H O L D S'!S:S,'H O L D S'!I:I,0)</f>
        <v>0</v>
      </c>
      <c r="B1580" s="161" t="str">
        <f t="shared" si="24"/>
        <v>UH.GR.00051-10090</v>
      </c>
      <c r="C1580" s="95">
        <f>SUM(A1580:A1580)</f>
        <v>0</v>
      </c>
      <c r="D1580" s="95">
        <v>10090</v>
      </c>
      <c r="E1580" s="95" t="s">
        <v>522</v>
      </c>
      <c r="F1580" s="91"/>
      <c r="G1580" s="91"/>
      <c r="H1580" s="91"/>
      <c r="I1580" s="91"/>
      <c r="J1580" s="91"/>
      <c r="K1580" s="91"/>
      <c r="L1580" s="91"/>
      <c r="M1580" s="91"/>
    </row>
    <row r="1581" spans="1:13" ht="16" x14ac:dyDescent="0.2">
      <c r="A1581" s="95">
        <f>_xlfn.XLOOKUP(E1581,'H O L D S'!S:S,'H O L D S'!I:I,0)</f>
        <v>0</v>
      </c>
      <c r="B1581" s="161" t="str">
        <f t="shared" si="24"/>
        <v>UH.GR.00052-10090</v>
      </c>
      <c r="C1581" s="95">
        <f>SUM(A1581:A1581)</f>
        <v>0</v>
      </c>
      <c r="D1581" s="95">
        <v>10090</v>
      </c>
      <c r="E1581" s="95" t="s">
        <v>524</v>
      </c>
      <c r="F1581" s="91"/>
      <c r="G1581" s="91"/>
      <c r="H1581" s="91"/>
      <c r="I1581" s="91"/>
      <c r="J1581" s="91"/>
      <c r="K1581" s="91"/>
      <c r="L1581" s="91"/>
      <c r="M1581" s="91"/>
    </row>
    <row r="1582" spans="1:13" ht="16" x14ac:dyDescent="0.2">
      <c r="A1582" s="163">
        <f>_xlfn.XLOOKUP(E1582,'H O L D S'!S:S,'H O L D S'!I:I,0)</f>
        <v>0</v>
      </c>
      <c r="B1582" s="161" t="str">
        <f t="shared" si="24"/>
        <v>UH.GR.00053-10090</v>
      </c>
      <c r="C1582" s="163">
        <f>SUM(A1582:A1582)</f>
        <v>0</v>
      </c>
      <c r="D1582" s="163">
        <v>10090</v>
      </c>
      <c r="E1582" s="163" t="s">
        <v>527</v>
      </c>
      <c r="F1582" s="91"/>
      <c r="G1582" s="91"/>
      <c r="H1582" s="91"/>
      <c r="I1582" s="91"/>
      <c r="J1582" s="91"/>
      <c r="K1582" s="91"/>
      <c r="L1582" s="91"/>
      <c r="M1582" s="91"/>
    </row>
    <row r="1583" spans="1:13" ht="16" x14ac:dyDescent="0.2">
      <c r="A1583" s="95">
        <f>_xlfn.XLOOKUP(E1583,'H O L D S'!S:S,'H O L D S'!I:I,0)</f>
        <v>0</v>
      </c>
      <c r="B1583" s="161" t="str">
        <f t="shared" si="24"/>
        <v>UH.GR.00054-10090</v>
      </c>
      <c r="C1583" s="95">
        <f>SUM(A1583:A1583)</f>
        <v>0</v>
      </c>
      <c r="D1583" s="95">
        <v>10090</v>
      </c>
      <c r="E1583" s="95" t="s">
        <v>529</v>
      </c>
      <c r="F1583" s="91"/>
      <c r="G1583" s="91"/>
      <c r="H1583" s="91"/>
      <c r="I1583" s="91"/>
      <c r="J1583" s="91"/>
      <c r="K1583" s="91"/>
      <c r="L1583" s="91"/>
      <c r="M1583" s="91"/>
    </row>
    <row r="1584" spans="1:13" ht="16" x14ac:dyDescent="0.2">
      <c r="A1584" s="95">
        <f>_xlfn.XLOOKUP(E1584,'H O L D S'!S:S,'H O L D S'!I:I,0)</f>
        <v>0</v>
      </c>
      <c r="B1584" s="161" t="str">
        <f t="shared" si="24"/>
        <v>UH.GR.00055-10090</v>
      </c>
      <c r="C1584" s="95">
        <f>SUM(A1584:A1584)</f>
        <v>0</v>
      </c>
      <c r="D1584" s="95">
        <v>10090</v>
      </c>
      <c r="E1584" s="95" t="s">
        <v>531</v>
      </c>
      <c r="F1584" s="91"/>
      <c r="G1584" s="91"/>
      <c r="H1584" s="91"/>
      <c r="I1584" s="91"/>
      <c r="J1584" s="91"/>
      <c r="K1584" s="91"/>
      <c r="L1584" s="91"/>
      <c r="M1584" s="91"/>
    </row>
    <row r="1585" spans="1:13" ht="16" x14ac:dyDescent="0.2">
      <c r="A1585" s="95">
        <f>_xlfn.XLOOKUP(E1585,'H O L D S'!S:S,'H O L D S'!I:I,0)</f>
        <v>0</v>
      </c>
      <c r="B1585" s="161" t="str">
        <f t="shared" si="24"/>
        <v>UH.GR.00056-10090</v>
      </c>
      <c r="C1585" s="95">
        <f>SUM(A1585:A1585)</f>
        <v>0</v>
      </c>
      <c r="D1585" s="95">
        <v>10090</v>
      </c>
      <c r="E1585" s="95" t="s">
        <v>533</v>
      </c>
      <c r="F1585" s="91"/>
      <c r="G1585" s="91"/>
      <c r="H1585" s="91"/>
      <c r="I1585" s="91"/>
      <c r="J1585" s="91"/>
      <c r="K1585" s="91"/>
      <c r="L1585" s="91"/>
      <c r="M1585" s="91"/>
    </row>
    <row r="1586" spans="1:13" ht="16" x14ac:dyDescent="0.2">
      <c r="A1586" s="95">
        <f>_xlfn.XLOOKUP(E1586,'H O L D S'!S:S,'H O L D S'!I:I,0)</f>
        <v>0</v>
      </c>
      <c r="B1586" s="161" t="str">
        <f t="shared" si="24"/>
        <v>UH.GR.00057-10090</v>
      </c>
      <c r="C1586" s="95">
        <f>SUM(A1586:A1586)</f>
        <v>0</v>
      </c>
      <c r="D1586" s="95">
        <v>10090</v>
      </c>
      <c r="E1586" s="95" t="s">
        <v>535</v>
      </c>
      <c r="F1586" s="91"/>
      <c r="G1586" s="91"/>
      <c r="H1586" s="91"/>
      <c r="I1586" s="91"/>
      <c r="J1586" s="91"/>
      <c r="K1586" s="91"/>
      <c r="L1586" s="91"/>
      <c r="M1586" s="91"/>
    </row>
    <row r="1587" spans="1:13" ht="16" x14ac:dyDescent="0.2">
      <c r="A1587" s="95">
        <f>_xlfn.XLOOKUP(E1587,'H O L D S'!S:S,'H O L D S'!I:I,0)</f>
        <v>0</v>
      </c>
      <c r="B1587" s="161" t="str">
        <f t="shared" si="24"/>
        <v>UH.GR.00058-10090</v>
      </c>
      <c r="C1587" s="95">
        <f>SUM(A1587:A1587)</f>
        <v>0</v>
      </c>
      <c r="D1587" s="95">
        <v>10090</v>
      </c>
      <c r="E1587" s="95" t="s">
        <v>537</v>
      </c>
      <c r="F1587" s="91"/>
      <c r="G1587" s="91"/>
      <c r="H1587" s="91"/>
      <c r="I1587" s="91"/>
      <c r="J1587" s="91"/>
      <c r="K1587" s="91"/>
      <c r="L1587" s="91"/>
      <c r="M1587" s="91"/>
    </row>
    <row r="1588" spans="1:13" ht="16" x14ac:dyDescent="0.2">
      <c r="A1588" s="95">
        <f>_xlfn.XLOOKUP(E1588,'H O L D S'!S:S,'H O L D S'!I:I,0)</f>
        <v>0</v>
      </c>
      <c r="B1588" s="161" t="str">
        <f t="shared" si="24"/>
        <v>UH.GR.00059-10090</v>
      </c>
      <c r="C1588" s="95">
        <f>SUM(A1588:A1588)</f>
        <v>0</v>
      </c>
      <c r="D1588" s="95">
        <v>10090</v>
      </c>
      <c r="E1588" s="95" t="s">
        <v>539</v>
      </c>
      <c r="F1588" s="91"/>
      <c r="G1588" s="91"/>
      <c r="H1588" s="91"/>
      <c r="I1588" s="91"/>
      <c r="J1588" s="91"/>
      <c r="K1588" s="91"/>
      <c r="L1588" s="91"/>
      <c r="M1588" s="91"/>
    </row>
    <row r="1589" spans="1:13" ht="16" x14ac:dyDescent="0.2">
      <c r="A1589" s="95">
        <f>_xlfn.XLOOKUP(E1589,'H O L D S'!S:S,'H O L D S'!I:I,0)</f>
        <v>0</v>
      </c>
      <c r="B1589" s="161" t="str">
        <f t="shared" si="24"/>
        <v>UH.GR.00060-10090</v>
      </c>
      <c r="C1589" s="95">
        <f>SUM(A1589:A1589)</f>
        <v>0</v>
      </c>
      <c r="D1589" s="95">
        <v>10090</v>
      </c>
      <c r="E1589" s="95" t="s">
        <v>541</v>
      </c>
      <c r="F1589" s="91"/>
      <c r="G1589" s="91"/>
      <c r="H1589" s="91"/>
      <c r="I1589" s="91"/>
      <c r="J1589" s="91"/>
      <c r="K1589" s="91"/>
      <c r="L1589" s="91"/>
      <c r="M1589" s="91"/>
    </row>
    <row r="1590" spans="1:13" ht="16" x14ac:dyDescent="0.2">
      <c r="A1590" s="95">
        <f>_xlfn.XLOOKUP(E1590,'H O L D S'!S:S,'H O L D S'!I:I,0)</f>
        <v>0</v>
      </c>
      <c r="B1590" s="161" t="str">
        <f t="shared" si="24"/>
        <v>UH.GR.00061-10090</v>
      </c>
      <c r="C1590" s="95">
        <f>SUM(A1590:A1590)</f>
        <v>0</v>
      </c>
      <c r="D1590" s="95">
        <v>10090</v>
      </c>
      <c r="E1590" s="95" t="s">
        <v>543</v>
      </c>
      <c r="F1590" s="91"/>
      <c r="G1590" s="91"/>
      <c r="H1590" s="91"/>
      <c r="I1590" s="91"/>
      <c r="J1590" s="91"/>
      <c r="K1590" s="91"/>
      <c r="L1590" s="91"/>
      <c r="M1590" s="91"/>
    </row>
    <row r="1591" spans="1:13" ht="16" x14ac:dyDescent="0.2">
      <c r="A1591" s="95">
        <f>_xlfn.XLOOKUP(E1591,'H O L D S'!S:S,'H O L D S'!I:I,0)</f>
        <v>0</v>
      </c>
      <c r="B1591" s="161" t="str">
        <f t="shared" si="24"/>
        <v>UH.GR.00062-10090</v>
      </c>
      <c r="C1591" s="95">
        <f>SUM(A1591:A1591)</f>
        <v>0</v>
      </c>
      <c r="D1591" s="95">
        <v>10090</v>
      </c>
      <c r="E1591" s="95" t="s">
        <v>545</v>
      </c>
      <c r="F1591" s="91"/>
      <c r="G1591" s="91"/>
      <c r="H1591" s="91"/>
      <c r="I1591" s="91"/>
      <c r="J1591" s="91"/>
      <c r="K1591" s="91"/>
      <c r="L1591" s="91"/>
      <c r="M1591" s="91"/>
    </row>
    <row r="1592" spans="1:13" ht="16" x14ac:dyDescent="0.2">
      <c r="A1592" s="95">
        <f>_xlfn.XLOOKUP(E1592,'H O L D S'!S:S,'H O L D S'!I:I,0)</f>
        <v>0</v>
      </c>
      <c r="B1592" s="161" t="str">
        <f t="shared" si="24"/>
        <v>UH.GR.00063-10090</v>
      </c>
      <c r="C1592" s="95">
        <f>SUM(A1592:A1592)</f>
        <v>0</v>
      </c>
      <c r="D1592" s="95">
        <v>10090</v>
      </c>
      <c r="E1592" s="95" t="s">
        <v>547</v>
      </c>
      <c r="F1592" s="91"/>
      <c r="G1592" s="91"/>
      <c r="H1592" s="91"/>
      <c r="I1592" s="91"/>
      <c r="J1592" s="91"/>
      <c r="K1592" s="91"/>
      <c r="L1592" s="91"/>
      <c r="M1592" s="91"/>
    </row>
    <row r="1593" spans="1:13" ht="16" x14ac:dyDescent="0.2">
      <c r="A1593" s="95">
        <f>_xlfn.XLOOKUP(E1593,'H O L D S'!S:S,'H O L D S'!I:I,0)</f>
        <v>0</v>
      </c>
      <c r="B1593" s="161" t="str">
        <f t="shared" si="24"/>
        <v>UH.GR.00064-10090</v>
      </c>
      <c r="C1593" s="95">
        <f>SUM(A1593:A1593)</f>
        <v>0</v>
      </c>
      <c r="D1593" s="95">
        <v>10090</v>
      </c>
      <c r="E1593" s="95" t="s">
        <v>549</v>
      </c>
      <c r="F1593" s="91"/>
      <c r="G1593" s="91"/>
      <c r="H1593" s="91"/>
      <c r="I1593" s="91"/>
      <c r="J1593" s="91"/>
      <c r="K1593" s="91"/>
      <c r="L1593" s="91"/>
      <c r="M1593" s="91"/>
    </row>
    <row r="1594" spans="1:13" ht="16" x14ac:dyDescent="0.2">
      <c r="A1594" s="95">
        <f>_xlfn.XLOOKUP(E1594,'H O L D S'!S:S,'H O L D S'!I:I,0)</f>
        <v>0</v>
      </c>
      <c r="B1594" s="161" t="str">
        <f t="shared" si="24"/>
        <v>UH.GR.00065-10090</v>
      </c>
      <c r="C1594" s="95">
        <f>SUM(A1594:A1594)</f>
        <v>0</v>
      </c>
      <c r="D1594" s="95">
        <v>10090</v>
      </c>
      <c r="E1594" s="95" t="s">
        <v>551</v>
      </c>
      <c r="F1594" s="91"/>
      <c r="G1594" s="91"/>
      <c r="H1594" s="91"/>
      <c r="I1594" s="91"/>
      <c r="J1594" s="91"/>
      <c r="K1594" s="91"/>
      <c r="L1594" s="91"/>
      <c r="M1594" s="91"/>
    </row>
    <row r="1595" spans="1:13" ht="16" x14ac:dyDescent="0.2">
      <c r="A1595" s="95">
        <f>_xlfn.XLOOKUP(E1595,'H O L D S'!S:S,'H O L D S'!I:I,0)</f>
        <v>0</v>
      </c>
      <c r="B1595" s="161" t="str">
        <f t="shared" si="24"/>
        <v>UH.GR.00066-10090</v>
      </c>
      <c r="C1595" s="95">
        <f>SUM(A1595:A1595)</f>
        <v>0</v>
      </c>
      <c r="D1595" s="95">
        <v>10090</v>
      </c>
      <c r="E1595" s="95" t="s">
        <v>553</v>
      </c>
      <c r="F1595" s="91"/>
      <c r="G1595" s="91"/>
      <c r="H1595" s="91"/>
      <c r="I1595" s="91"/>
      <c r="J1595" s="91"/>
      <c r="K1595" s="91"/>
      <c r="L1595" s="91"/>
      <c r="M1595" s="91"/>
    </row>
    <row r="1596" spans="1:13" ht="16" x14ac:dyDescent="0.2">
      <c r="A1596" s="95">
        <f>_xlfn.XLOOKUP(E1596,'H O L D S'!S:S,'H O L D S'!I:I,0)</f>
        <v>0</v>
      </c>
      <c r="B1596" s="161" t="str">
        <f t="shared" si="24"/>
        <v>UH.GR.00067-10090</v>
      </c>
      <c r="C1596" s="95">
        <f>SUM(A1596:A1596)</f>
        <v>0</v>
      </c>
      <c r="D1596" s="95">
        <v>10090</v>
      </c>
      <c r="E1596" s="95" t="s">
        <v>555</v>
      </c>
      <c r="F1596" s="91"/>
      <c r="G1596" s="91"/>
      <c r="H1596" s="91"/>
      <c r="I1596" s="91"/>
      <c r="J1596" s="91"/>
      <c r="K1596" s="91"/>
      <c r="L1596" s="91"/>
      <c r="M1596" s="91"/>
    </row>
    <row r="1597" spans="1:13" ht="16" x14ac:dyDescent="0.2">
      <c r="A1597" s="95">
        <f>_xlfn.XLOOKUP(E1597,'H O L D S'!S:S,'H O L D S'!I:I,0)</f>
        <v>0</v>
      </c>
      <c r="B1597" s="161" t="str">
        <f t="shared" si="24"/>
        <v>UH.GR.00068-10090</v>
      </c>
      <c r="C1597" s="95">
        <f>SUM(A1597:A1597)</f>
        <v>0</v>
      </c>
      <c r="D1597" s="95">
        <v>10090</v>
      </c>
      <c r="E1597" s="95" t="s">
        <v>557</v>
      </c>
      <c r="F1597" s="91"/>
      <c r="G1597" s="91"/>
      <c r="H1597" s="91"/>
      <c r="I1597" s="91"/>
      <c r="J1597" s="91"/>
      <c r="K1597" s="91"/>
      <c r="L1597" s="91"/>
      <c r="M1597" s="91"/>
    </row>
    <row r="1598" spans="1:13" ht="16" x14ac:dyDescent="0.2">
      <c r="A1598" s="95">
        <f>_xlfn.XLOOKUP(E1598,'H O L D S'!S:S,'H O L D S'!I:I,0)</f>
        <v>0</v>
      </c>
      <c r="B1598" s="161" t="str">
        <f t="shared" si="24"/>
        <v>UH.GR.00069-10090</v>
      </c>
      <c r="C1598" s="95">
        <f>SUM(A1598:A1598)</f>
        <v>0</v>
      </c>
      <c r="D1598" s="95">
        <v>10090</v>
      </c>
      <c r="E1598" s="95" t="s">
        <v>559</v>
      </c>
      <c r="F1598" s="91"/>
      <c r="G1598" s="91"/>
      <c r="H1598" s="91"/>
      <c r="I1598" s="91"/>
      <c r="J1598" s="91"/>
      <c r="K1598" s="91"/>
      <c r="L1598" s="91"/>
      <c r="M1598" s="91"/>
    </row>
    <row r="1599" spans="1:13" ht="16" x14ac:dyDescent="0.2">
      <c r="A1599" s="95">
        <f>_xlfn.XLOOKUP(E1599,'H O L D S'!S:S,'H O L D S'!I:I,0)</f>
        <v>0</v>
      </c>
      <c r="B1599" s="161" t="str">
        <f t="shared" si="24"/>
        <v>UH.GR.00070-10090</v>
      </c>
      <c r="C1599" s="95">
        <f>SUM(A1599:A1599)</f>
        <v>0</v>
      </c>
      <c r="D1599" s="95">
        <v>10090</v>
      </c>
      <c r="E1599" s="95" t="s">
        <v>561</v>
      </c>
      <c r="F1599" s="91"/>
      <c r="G1599" s="91"/>
      <c r="H1599" s="91"/>
      <c r="I1599" s="91"/>
      <c r="J1599" s="91"/>
      <c r="K1599" s="91"/>
      <c r="L1599" s="91"/>
      <c r="M1599" s="91"/>
    </row>
    <row r="1600" spans="1:13" ht="16" x14ac:dyDescent="0.2">
      <c r="A1600" s="95">
        <f>_xlfn.XLOOKUP(E1600,'H O L D S'!S:S,'H O L D S'!I:I,0)</f>
        <v>0</v>
      </c>
      <c r="B1600" s="161" t="str">
        <f t="shared" si="24"/>
        <v>UH.GR.00071-10090</v>
      </c>
      <c r="C1600" s="95">
        <f>SUM(A1600:A1600)</f>
        <v>0</v>
      </c>
      <c r="D1600" s="95">
        <v>10090</v>
      </c>
      <c r="E1600" s="95" t="s">
        <v>563</v>
      </c>
      <c r="F1600" s="91"/>
      <c r="G1600" s="91"/>
      <c r="H1600" s="91"/>
      <c r="I1600" s="91"/>
      <c r="J1600" s="91"/>
      <c r="K1600" s="91"/>
      <c r="L1600" s="91"/>
      <c r="M1600" s="91"/>
    </row>
    <row r="1601" spans="1:13" ht="16" x14ac:dyDescent="0.2">
      <c r="A1601" s="161">
        <f>_xlfn.XLOOKUP(E1601,'H O L D S'!S:S,'H O L D S'!J:J,0)</f>
        <v>0</v>
      </c>
      <c r="B1601" s="161" t="str">
        <f t="shared" si="24"/>
        <v>UH.GR.00042-10091</v>
      </c>
      <c r="C1601" s="161">
        <f>SUM(A1601:A1601)</f>
        <v>0</v>
      </c>
      <c r="D1601" s="161">
        <v>10091</v>
      </c>
      <c r="E1601" s="161" t="s">
        <v>504</v>
      </c>
      <c r="F1601" s="91"/>
      <c r="G1601" s="91"/>
      <c r="H1601" s="91"/>
      <c r="I1601" s="91"/>
      <c r="J1601" s="91"/>
      <c r="K1601" s="91"/>
      <c r="L1601" s="91"/>
      <c r="M1601" s="91"/>
    </row>
    <row r="1602" spans="1:13" ht="16" x14ac:dyDescent="0.2">
      <c r="A1602" s="95">
        <f>_xlfn.XLOOKUP(E1602,'H O L D S'!S:S,'H O L D S'!J:J,0)</f>
        <v>0</v>
      </c>
      <c r="B1602" s="161" t="str">
        <f t="shared" si="24"/>
        <v>UH.GR.00043-10091</v>
      </c>
      <c r="C1602" s="95">
        <f>SUM(A1602:A1602)</f>
        <v>0</v>
      </c>
      <c r="D1602" s="95">
        <v>10091</v>
      </c>
      <c r="E1602" s="95" t="s">
        <v>506</v>
      </c>
      <c r="F1602" s="91"/>
      <c r="G1602" s="91"/>
      <c r="H1602" s="91"/>
      <c r="I1602" s="91"/>
      <c r="J1602" s="91"/>
      <c r="K1602" s="91"/>
      <c r="L1602" s="91"/>
      <c r="M1602" s="91"/>
    </row>
    <row r="1603" spans="1:13" ht="16" x14ac:dyDescent="0.2">
      <c r="A1603" s="95">
        <f>_xlfn.XLOOKUP(E1603,'H O L D S'!S:S,'H O L D S'!J:J,0)</f>
        <v>0</v>
      </c>
      <c r="B1603" s="161" t="str">
        <f t="shared" ref="B1603:B1666" si="25">E1603&amp;"-"&amp;D1603</f>
        <v>UH.GR.00044-10091</v>
      </c>
      <c r="C1603" s="95">
        <f>SUM(A1603:A1603)</f>
        <v>0</v>
      </c>
      <c r="D1603" s="95">
        <v>10091</v>
      </c>
      <c r="E1603" s="95" t="s">
        <v>508</v>
      </c>
      <c r="F1603" s="91"/>
      <c r="G1603" s="91"/>
      <c r="H1603" s="91"/>
      <c r="I1603" s="91"/>
      <c r="J1603" s="91"/>
      <c r="K1603" s="91"/>
      <c r="L1603" s="91"/>
      <c r="M1603" s="91"/>
    </row>
    <row r="1604" spans="1:13" ht="16" x14ac:dyDescent="0.2">
      <c r="A1604" s="95">
        <f>_xlfn.XLOOKUP(E1604,'H O L D S'!S:S,'H O L D S'!J:J,0)</f>
        <v>0</v>
      </c>
      <c r="B1604" s="161" t="str">
        <f t="shared" si="25"/>
        <v>UH.GR.00045-10091</v>
      </c>
      <c r="C1604" s="95">
        <f>SUM(A1604:A1604)</f>
        <v>0</v>
      </c>
      <c r="D1604" s="95">
        <v>10091</v>
      </c>
      <c r="E1604" s="95" t="s">
        <v>510</v>
      </c>
      <c r="F1604" s="91"/>
      <c r="G1604" s="91"/>
      <c r="H1604" s="91"/>
      <c r="I1604" s="91"/>
      <c r="J1604" s="91"/>
      <c r="K1604" s="91"/>
      <c r="L1604" s="91"/>
      <c r="M1604" s="91"/>
    </row>
    <row r="1605" spans="1:13" ht="16" x14ac:dyDescent="0.2">
      <c r="A1605" s="95">
        <f>_xlfn.XLOOKUP(E1605,'H O L D S'!S:S,'H O L D S'!J:J,0)</f>
        <v>0</v>
      </c>
      <c r="B1605" s="161" t="str">
        <f t="shared" si="25"/>
        <v>UH.GR.00046-10091</v>
      </c>
      <c r="C1605" s="95">
        <f>SUM(A1605:A1605)</f>
        <v>0</v>
      </c>
      <c r="D1605" s="95">
        <v>10091</v>
      </c>
      <c r="E1605" s="95" t="s">
        <v>512</v>
      </c>
      <c r="F1605" s="91"/>
      <c r="G1605" s="91"/>
      <c r="H1605" s="91"/>
      <c r="I1605" s="91"/>
      <c r="J1605" s="91"/>
      <c r="K1605" s="91"/>
      <c r="L1605" s="91"/>
      <c r="M1605" s="91"/>
    </row>
    <row r="1606" spans="1:13" ht="16" x14ac:dyDescent="0.2">
      <c r="A1606" s="95">
        <f>_xlfn.XLOOKUP(E1606,'H O L D S'!S:S,'H O L D S'!J:J,0)</f>
        <v>0</v>
      </c>
      <c r="B1606" s="161" t="str">
        <f t="shared" si="25"/>
        <v>UH.GR.00047-10091</v>
      </c>
      <c r="C1606" s="95">
        <f>SUM(A1606:A1606)</f>
        <v>0</v>
      </c>
      <c r="D1606" s="95">
        <v>10091</v>
      </c>
      <c r="E1606" s="95" t="s">
        <v>514</v>
      </c>
      <c r="F1606" s="91"/>
      <c r="G1606" s="91"/>
      <c r="H1606" s="91"/>
      <c r="I1606" s="91"/>
      <c r="J1606" s="91"/>
      <c r="K1606" s="91"/>
      <c r="L1606" s="91"/>
      <c r="M1606" s="91"/>
    </row>
    <row r="1607" spans="1:13" ht="16" x14ac:dyDescent="0.2">
      <c r="A1607" s="95">
        <f>_xlfn.XLOOKUP(E1607,'H O L D S'!S:S,'H O L D S'!J:J,0)</f>
        <v>0</v>
      </c>
      <c r="B1607" s="161" t="str">
        <f t="shared" si="25"/>
        <v>UH.GR.00048-10091</v>
      </c>
      <c r="C1607" s="95">
        <f>SUM(A1607:A1607)</f>
        <v>0</v>
      </c>
      <c r="D1607" s="95">
        <v>10091</v>
      </c>
      <c r="E1607" s="95" t="s">
        <v>516</v>
      </c>
      <c r="F1607" s="91"/>
      <c r="G1607" s="91"/>
      <c r="H1607" s="91"/>
      <c r="I1607" s="91"/>
      <c r="J1607" s="91"/>
      <c r="K1607" s="91"/>
      <c r="L1607" s="91"/>
      <c r="M1607" s="91"/>
    </row>
    <row r="1608" spans="1:13" ht="16" x14ac:dyDescent="0.2">
      <c r="A1608" s="95">
        <f>_xlfn.XLOOKUP(E1608,'H O L D S'!S:S,'H O L D S'!J:J,0)</f>
        <v>0</v>
      </c>
      <c r="B1608" s="161" t="str">
        <f t="shared" si="25"/>
        <v>UH.GR.00049-10091</v>
      </c>
      <c r="C1608" s="95">
        <f>SUM(A1608:A1608)</f>
        <v>0</v>
      </c>
      <c r="D1608" s="95">
        <v>10091</v>
      </c>
      <c r="E1608" s="95" t="s">
        <v>518</v>
      </c>
      <c r="F1608" s="91"/>
      <c r="G1608" s="91"/>
      <c r="H1608" s="91"/>
      <c r="I1608" s="91"/>
      <c r="J1608" s="91"/>
      <c r="K1608" s="91"/>
      <c r="L1608" s="91"/>
      <c r="M1608" s="91"/>
    </row>
    <row r="1609" spans="1:13" ht="16" x14ac:dyDescent="0.2">
      <c r="A1609" s="95">
        <f>_xlfn.XLOOKUP(E1609,'H O L D S'!S:S,'H O L D S'!J:J,0)</f>
        <v>0</v>
      </c>
      <c r="B1609" s="161" t="str">
        <f t="shared" si="25"/>
        <v>UH.GR.00050-10091</v>
      </c>
      <c r="C1609" s="95">
        <f>SUM(A1609:A1609)</f>
        <v>0</v>
      </c>
      <c r="D1609" s="95">
        <v>10091</v>
      </c>
      <c r="E1609" s="95" t="s">
        <v>520</v>
      </c>
      <c r="F1609" s="91"/>
      <c r="G1609" s="91"/>
      <c r="H1609" s="91"/>
      <c r="I1609" s="91"/>
      <c r="J1609" s="91"/>
      <c r="K1609" s="91"/>
      <c r="L1609" s="91"/>
      <c r="M1609" s="91"/>
    </row>
    <row r="1610" spans="1:13" ht="16" x14ac:dyDescent="0.2">
      <c r="A1610" s="95">
        <f>_xlfn.XLOOKUP(E1610,'H O L D S'!S:S,'H O L D S'!J:J,0)</f>
        <v>0</v>
      </c>
      <c r="B1610" s="161" t="str">
        <f t="shared" si="25"/>
        <v>UH.GR.00051-10091</v>
      </c>
      <c r="C1610" s="95">
        <f>SUM(A1610:A1610)</f>
        <v>0</v>
      </c>
      <c r="D1610" s="95">
        <v>10091</v>
      </c>
      <c r="E1610" s="95" t="s">
        <v>522</v>
      </c>
      <c r="F1610" s="91"/>
      <c r="G1610" s="91"/>
      <c r="H1610" s="91"/>
      <c r="I1610" s="91"/>
      <c r="J1610" s="91"/>
      <c r="K1610" s="91"/>
      <c r="L1610" s="91"/>
      <c r="M1610" s="91"/>
    </row>
    <row r="1611" spans="1:13" ht="16" x14ac:dyDescent="0.2">
      <c r="A1611" s="95">
        <f>_xlfn.XLOOKUP(E1611,'H O L D S'!S:S,'H O L D S'!J:J,0)</f>
        <v>0</v>
      </c>
      <c r="B1611" s="161" t="str">
        <f t="shared" si="25"/>
        <v>UH.GR.00052-10091</v>
      </c>
      <c r="C1611" s="95">
        <f>SUM(A1611:A1611)</f>
        <v>0</v>
      </c>
      <c r="D1611" s="95">
        <v>10091</v>
      </c>
      <c r="E1611" s="95" t="s">
        <v>524</v>
      </c>
      <c r="F1611" s="91"/>
      <c r="G1611" s="91"/>
      <c r="H1611" s="91"/>
      <c r="I1611" s="91"/>
      <c r="J1611" s="91"/>
      <c r="K1611" s="91"/>
      <c r="L1611" s="91"/>
      <c r="M1611" s="91"/>
    </row>
    <row r="1612" spans="1:13" ht="16" x14ac:dyDescent="0.2">
      <c r="A1612" s="163">
        <f>_xlfn.XLOOKUP(E1612,'H O L D S'!S:S,'H O L D S'!J:J,0)</f>
        <v>0</v>
      </c>
      <c r="B1612" s="161" t="str">
        <f t="shared" si="25"/>
        <v>UH.GR.00053-10091</v>
      </c>
      <c r="C1612" s="163">
        <f>SUM(A1612:A1612)</f>
        <v>0</v>
      </c>
      <c r="D1612" s="163">
        <v>10091</v>
      </c>
      <c r="E1612" s="163" t="s">
        <v>527</v>
      </c>
      <c r="F1612" s="91"/>
      <c r="G1612" s="91"/>
      <c r="H1612" s="91"/>
      <c r="I1612" s="91"/>
      <c r="J1612" s="91"/>
      <c r="K1612" s="91"/>
      <c r="L1612" s="91"/>
      <c r="M1612" s="91"/>
    </row>
    <row r="1613" spans="1:13" ht="16" x14ac:dyDescent="0.2">
      <c r="A1613" s="95">
        <f>_xlfn.XLOOKUP(E1613,'H O L D S'!S:S,'H O L D S'!J:J,0)</f>
        <v>0</v>
      </c>
      <c r="B1613" s="161" t="str">
        <f t="shared" si="25"/>
        <v>UH.GR.00054-10091</v>
      </c>
      <c r="C1613" s="95">
        <f>SUM(A1613:A1613)</f>
        <v>0</v>
      </c>
      <c r="D1613" s="95">
        <v>10091</v>
      </c>
      <c r="E1613" s="95" t="s">
        <v>529</v>
      </c>
      <c r="F1613" s="91"/>
      <c r="G1613" s="91"/>
      <c r="H1613" s="91"/>
      <c r="I1613" s="91"/>
      <c r="J1613" s="91"/>
      <c r="K1613" s="91"/>
      <c r="L1613" s="91"/>
      <c r="M1613" s="91"/>
    </row>
    <row r="1614" spans="1:13" ht="16" x14ac:dyDescent="0.2">
      <c r="A1614" s="95">
        <f>_xlfn.XLOOKUP(E1614,'H O L D S'!S:S,'H O L D S'!J:J,0)</f>
        <v>0</v>
      </c>
      <c r="B1614" s="161" t="str">
        <f t="shared" si="25"/>
        <v>UH.GR.00055-10091</v>
      </c>
      <c r="C1614" s="95">
        <f>SUM(A1614:A1614)</f>
        <v>0</v>
      </c>
      <c r="D1614" s="95">
        <v>10091</v>
      </c>
      <c r="E1614" s="95" t="s">
        <v>531</v>
      </c>
      <c r="F1614" s="91"/>
      <c r="G1614" s="91"/>
      <c r="H1614" s="91"/>
      <c r="I1614" s="91"/>
      <c r="J1614" s="91"/>
      <c r="K1614" s="91"/>
      <c r="L1614" s="91"/>
      <c r="M1614" s="91"/>
    </row>
    <row r="1615" spans="1:13" ht="16" x14ac:dyDescent="0.2">
      <c r="A1615" s="95">
        <f>_xlfn.XLOOKUP(E1615,'H O L D S'!S:S,'H O L D S'!J:J,0)</f>
        <v>0</v>
      </c>
      <c r="B1615" s="161" t="str">
        <f t="shared" si="25"/>
        <v>UH.GR.00056-10091</v>
      </c>
      <c r="C1615" s="95">
        <f>SUM(A1615:A1615)</f>
        <v>0</v>
      </c>
      <c r="D1615" s="95">
        <v>10091</v>
      </c>
      <c r="E1615" s="95" t="s">
        <v>533</v>
      </c>
      <c r="F1615" s="91"/>
      <c r="G1615" s="91"/>
      <c r="H1615" s="91"/>
      <c r="I1615" s="91"/>
      <c r="J1615" s="91"/>
      <c r="K1615" s="91"/>
      <c r="L1615" s="91"/>
      <c r="M1615" s="91"/>
    </row>
    <row r="1616" spans="1:13" ht="16" x14ac:dyDescent="0.2">
      <c r="A1616" s="95">
        <f>_xlfn.XLOOKUP(E1616,'H O L D S'!S:S,'H O L D S'!J:J,0)</f>
        <v>0</v>
      </c>
      <c r="B1616" s="161" t="str">
        <f t="shared" si="25"/>
        <v>UH.GR.00057-10091</v>
      </c>
      <c r="C1616" s="95">
        <f>SUM(A1616:A1616)</f>
        <v>0</v>
      </c>
      <c r="D1616" s="95">
        <v>10091</v>
      </c>
      <c r="E1616" s="95" t="s">
        <v>535</v>
      </c>
      <c r="F1616" s="91"/>
      <c r="G1616" s="91"/>
      <c r="H1616" s="91"/>
      <c r="I1616" s="91"/>
      <c r="J1616" s="91"/>
      <c r="K1616" s="91"/>
      <c r="L1616" s="91"/>
      <c r="M1616" s="91"/>
    </row>
    <row r="1617" spans="1:13" ht="16" x14ac:dyDescent="0.2">
      <c r="A1617" s="95">
        <f>_xlfn.XLOOKUP(E1617,'H O L D S'!S:S,'H O L D S'!J:J,0)</f>
        <v>0</v>
      </c>
      <c r="B1617" s="161" t="str">
        <f t="shared" si="25"/>
        <v>UH.GR.00058-10091</v>
      </c>
      <c r="C1617" s="95">
        <f>SUM(A1617:A1617)</f>
        <v>0</v>
      </c>
      <c r="D1617" s="95">
        <v>10091</v>
      </c>
      <c r="E1617" s="95" t="s">
        <v>537</v>
      </c>
      <c r="F1617" s="91"/>
      <c r="G1617" s="91"/>
      <c r="H1617" s="91"/>
      <c r="I1617" s="91"/>
      <c r="J1617" s="91"/>
      <c r="K1617" s="91"/>
      <c r="L1617" s="91"/>
      <c r="M1617" s="91"/>
    </row>
    <row r="1618" spans="1:13" ht="16" x14ac:dyDescent="0.2">
      <c r="A1618" s="95">
        <f>_xlfn.XLOOKUP(E1618,'H O L D S'!S:S,'H O L D S'!J:J,0)</f>
        <v>0</v>
      </c>
      <c r="B1618" s="161" t="str">
        <f t="shared" si="25"/>
        <v>UH.GR.00059-10091</v>
      </c>
      <c r="C1618" s="95">
        <f>SUM(A1618:A1618)</f>
        <v>0</v>
      </c>
      <c r="D1618" s="95">
        <v>10091</v>
      </c>
      <c r="E1618" s="95" t="s">
        <v>539</v>
      </c>
      <c r="F1618" s="91"/>
      <c r="G1618" s="91"/>
      <c r="H1618" s="91"/>
      <c r="I1618" s="91"/>
      <c r="J1618" s="91"/>
      <c r="K1618" s="91"/>
      <c r="L1618" s="91"/>
      <c r="M1618" s="91"/>
    </row>
    <row r="1619" spans="1:13" ht="16" x14ac:dyDescent="0.2">
      <c r="A1619" s="95">
        <f>_xlfn.XLOOKUP(E1619,'H O L D S'!S:S,'H O L D S'!J:J,0)</f>
        <v>0</v>
      </c>
      <c r="B1619" s="161" t="str">
        <f t="shared" si="25"/>
        <v>UH.GR.00060-10091</v>
      </c>
      <c r="C1619" s="95">
        <f>SUM(A1619:A1619)</f>
        <v>0</v>
      </c>
      <c r="D1619" s="95">
        <v>10091</v>
      </c>
      <c r="E1619" s="95" t="s">
        <v>541</v>
      </c>
      <c r="F1619" s="91"/>
      <c r="G1619" s="91"/>
      <c r="H1619" s="91"/>
      <c r="I1619" s="91"/>
      <c r="J1619" s="91"/>
      <c r="K1619" s="91"/>
      <c r="L1619" s="91"/>
      <c r="M1619" s="91"/>
    </row>
    <row r="1620" spans="1:13" ht="16" x14ac:dyDescent="0.2">
      <c r="A1620" s="95">
        <f>_xlfn.XLOOKUP(E1620,'H O L D S'!S:S,'H O L D S'!J:J,0)</f>
        <v>0</v>
      </c>
      <c r="B1620" s="161" t="str">
        <f t="shared" si="25"/>
        <v>UH.GR.00061-10091</v>
      </c>
      <c r="C1620" s="95">
        <f>SUM(A1620:A1620)</f>
        <v>0</v>
      </c>
      <c r="D1620" s="95">
        <v>10091</v>
      </c>
      <c r="E1620" s="95" t="s">
        <v>543</v>
      </c>
      <c r="F1620" s="91"/>
      <c r="G1620" s="91"/>
      <c r="H1620" s="91"/>
      <c r="I1620" s="91"/>
      <c r="J1620" s="91"/>
      <c r="K1620" s="91"/>
      <c r="L1620" s="91"/>
      <c r="M1620" s="91"/>
    </row>
    <row r="1621" spans="1:13" ht="16" x14ac:dyDescent="0.2">
      <c r="A1621" s="95">
        <f>_xlfn.XLOOKUP(E1621,'H O L D S'!S:S,'H O L D S'!J:J,0)</f>
        <v>0</v>
      </c>
      <c r="B1621" s="161" t="str">
        <f t="shared" si="25"/>
        <v>UH.GR.00062-10091</v>
      </c>
      <c r="C1621" s="95">
        <f>SUM(A1621:A1621)</f>
        <v>0</v>
      </c>
      <c r="D1621" s="95">
        <v>10091</v>
      </c>
      <c r="E1621" s="95" t="s">
        <v>545</v>
      </c>
      <c r="F1621" s="91"/>
      <c r="G1621" s="91"/>
      <c r="H1621" s="91"/>
      <c r="I1621" s="91"/>
      <c r="J1621" s="91"/>
      <c r="K1621" s="91"/>
      <c r="L1621" s="91"/>
      <c r="M1621" s="91"/>
    </row>
    <row r="1622" spans="1:13" ht="16" x14ac:dyDescent="0.2">
      <c r="A1622" s="95">
        <f>_xlfn.XLOOKUP(E1622,'H O L D S'!S:S,'H O L D S'!J:J,0)</f>
        <v>0</v>
      </c>
      <c r="B1622" s="161" t="str">
        <f t="shared" si="25"/>
        <v>UH.GR.00063-10091</v>
      </c>
      <c r="C1622" s="95">
        <f>SUM(A1622:A1622)</f>
        <v>0</v>
      </c>
      <c r="D1622" s="95">
        <v>10091</v>
      </c>
      <c r="E1622" s="95" t="s">
        <v>547</v>
      </c>
      <c r="F1622" s="91"/>
      <c r="G1622" s="91"/>
      <c r="H1622" s="91"/>
      <c r="I1622" s="91"/>
      <c r="J1622" s="91"/>
      <c r="K1622" s="91"/>
      <c r="L1622" s="91"/>
      <c r="M1622" s="91"/>
    </row>
    <row r="1623" spans="1:13" ht="16" x14ac:dyDescent="0.2">
      <c r="A1623" s="95">
        <f>_xlfn.XLOOKUP(E1623,'H O L D S'!S:S,'H O L D S'!J:J,0)</f>
        <v>0</v>
      </c>
      <c r="B1623" s="161" t="str">
        <f t="shared" si="25"/>
        <v>UH.GR.00064-10091</v>
      </c>
      <c r="C1623" s="95">
        <f>SUM(A1623:A1623)</f>
        <v>0</v>
      </c>
      <c r="D1623" s="95">
        <v>10091</v>
      </c>
      <c r="E1623" s="95" t="s">
        <v>549</v>
      </c>
      <c r="F1623" s="91"/>
      <c r="G1623" s="91"/>
      <c r="H1623" s="91"/>
      <c r="I1623" s="91"/>
      <c r="J1623" s="91"/>
      <c r="K1623" s="91"/>
      <c r="L1623" s="91"/>
      <c r="M1623" s="91"/>
    </row>
    <row r="1624" spans="1:13" ht="16" x14ac:dyDescent="0.2">
      <c r="A1624" s="95">
        <f>_xlfn.XLOOKUP(E1624,'H O L D S'!S:S,'H O L D S'!J:J,0)</f>
        <v>0</v>
      </c>
      <c r="B1624" s="161" t="str">
        <f t="shared" si="25"/>
        <v>UH.GR.00065-10091</v>
      </c>
      <c r="C1624" s="95">
        <f>SUM(A1624:A1624)</f>
        <v>0</v>
      </c>
      <c r="D1624" s="95">
        <v>10091</v>
      </c>
      <c r="E1624" s="95" t="s">
        <v>551</v>
      </c>
      <c r="F1624" s="91"/>
      <c r="G1624" s="91"/>
      <c r="H1624" s="91"/>
      <c r="I1624" s="91"/>
      <c r="J1624" s="91"/>
      <c r="K1624" s="91"/>
      <c r="L1624" s="91"/>
      <c r="M1624" s="91"/>
    </row>
    <row r="1625" spans="1:13" ht="16" x14ac:dyDescent="0.2">
      <c r="A1625" s="95">
        <f>_xlfn.XLOOKUP(E1625,'H O L D S'!S:S,'H O L D S'!J:J,0)</f>
        <v>0</v>
      </c>
      <c r="B1625" s="161" t="str">
        <f t="shared" si="25"/>
        <v>UH.GR.00066-10091</v>
      </c>
      <c r="C1625" s="95">
        <f>SUM(A1625:A1625)</f>
        <v>0</v>
      </c>
      <c r="D1625" s="95">
        <v>10091</v>
      </c>
      <c r="E1625" s="95" t="s">
        <v>553</v>
      </c>
      <c r="F1625" s="91"/>
      <c r="G1625" s="91"/>
      <c r="H1625" s="91"/>
      <c r="I1625" s="91"/>
      <c r="J1625" s="91"/>
      <c r="K1625" s="91"/>
      <c r="L1625" s="91"/>
      <c r="M1625" s="91"/>
    </row>
    <row r="1626" spans="1:13" ht="16" x14ac:dyDescent="0.2">
      <c r="A1626" s="95">
        <f>_xlfn.XLOOKUP(E1626,'H O L D S'!S:S,'H O L D S'!J:J,0)</f>
        <v>0</v>
      </c>
      <c r="B1626" s="161" t="str">
        <f t="shared" si="25"/>
        <v>UH.GR.00067-10091</v>
      </c>
      <c r="C1626" s="95">
        <f>SUM(A1626:A1626)</f>
        <v>0</v>
      </c>
      <c r="D1626" s="95">
        <v>10091</v>
      </c>
      <c r="E1626" s="95" t="s">
        <v>555</v>
      </c>
      <c r="F1626" s="91"/>
      <c r="G1626" s="91"/>
      <c r="H1626" s="91"/>
      <c r="I1626" s="91"/>
      <c r="J1626" s="91"/>
      <c r="K1626" s="91"/>
      <c r="L1626" s="91"/>
      <c r="M1626" s="91"/>
    </row>
    <row r="1627" spans="1:13" ht="16" x14ac:dyDescent="0.2">
      <c r="A1627" s="95">
        <f>_xlfn.XLOOKUP(E1627,'H O L D S'!S:S,'H O L D S'!J:J,0)</f>
        <v>0</v>
      </c>
      <c r="B1627" s="161" t="str">
        <f t="shared" si="25"/>
        <v>UH.GR.00068-10091</v>
      </c>
      <c r="C1627" s="95">
        <f>SUM(A1627:A1627)</f>
        <v>0</v>
      </c>
      <c r="D1627" s="95">
        <v>10091</v>
      </c>
      <c r="E1627" s="95" t="s">
        <v>557</v>
      </c>
      <c r="F1627" s="91"/>
      <c r="G1627" s="91"/>
      <c r="H1627" s="91"/>
      <c r="I1627" s="91"/>
      <c r="J1627" s="91"/>
      <c r="K1627" s="91"/>
      <c r="L1627" s="91"/>
      <c r="M1627" s="91"/>
    </row>
    <row r="1628" spans="1:13" ht="16" x14ac:dyDescent="0.2">
      <c r="A1628" s="95">
        <f>_xlfn.XLOOKUP(E1628,'H O L D S'!S:S,'H O L D S'!J:J,0)</f>
        <v>0</v>
      </c>
      <c r="B1628" s="161" t="str">
        <f t="shared" si="25"/>
        <v>UH.GR.00069-10091</v>
      </c>
      <c r="C1628" s="95">
        <f>SUM(A1628:A1628)</f>
        <v>0</v>
      </c>
      <c r="D1628" s="95">
        <v>10091</v>
      </c>
      <c r="E1628" s="95" t="s">
        <v>559</v>
      </c>
      <c r="F1628" s="91"/>
      <c r="G1628" s="91"/>
      <c r="H1628" s="91"/>
      <c r="I1628" s="91"/>
      <c r="J1628" s="91"/>
      <c r="K1628" s="91"/>
      <c r="L1628" s="91"/>
      <c r="M1628" s="91"/>
    </row>
    <row r="1629" spans="1:13" ht="16" x14ac:dyDescent="0.2">
      <c r="A1629" s="95">
        <f>_xlfn.XLOOKUP(E1629,'H O L D S'!S:S,'H O L D S'!J:J,0)</f>
        <v>0</v>
      </c>
      <c r="B1629" s="161" t="str">
        <f t="shared" si="25"/>
        <v>UH.GR.00070-10091</v>
      </c>
      <c r="C1629" s="95">
        <f>SUM(A1629:A1629)</f>
        <v>0</v>
      </c>
      <c r="D1629" s="95">
        <v>10091</v>
      </c>
      <c r="E1629" s="95" t="s">
        <v>561</v>
      </c>
      <c r="F1629" s="91"/>
      <c r="G1629" s="91"/>
      <c r="H1629" s="91"/>
      <c r="I1629" s="91"/>
      <c r="J1629" s="91"/>
      <c r="K1629" s="91"/>
      <c r="L1629" s="91"/>
      <c r="M1629" s="91"/>
    </row>
    <row r="1630" spans="1:13" ht="16" x14ac:dyDescent="0.2">
      <c r="A1630" s="95">
        <f>_xlfn.XLOOKUP(E1630,'H O L D S'!S:S,'H O L D S'!J:J,0)</f>
        <v>0</v>
      </c>
      <c r="B1630" s="161" t="str">
        <f t="shared" si="25"/>
        <v>UH.GR.00071-10091</v>
      </c>
      <c r="C1630" s="95">
        <f>SUM(A1630:A1630)</f>
        <v>0</v>
      </c>
      <c r="D1630" s="95">
        <v>10091</v>
      </c>
      <c r="E1630" s="95" t="s">
        <v>563</v>
      </c>
      <c r="F1630" s="91"/>
      <c r="G1630" s="91"/>
      <c r="H1630" s="91"/>
      <c r="I1630" s="91"/>
      <c r="J1630" s="91"/>
      <c r="K1630" s="91"/>
      <c r="L1630" s="91"/>
      <c r="M1630" s="91"/>
    </row>
    <row r="1631" spans="1:13" ht="16" x14ac:dyDescent="0.2">
      <c r="A1631" s="161">
        <f>_xlfn.XLOOKUP(E1631,'H O L D S'!S:S,'H O L D S'!K:K,0)</f>
        <v>0</v>
      </c>
      <c r="B1631" s="161" t="str">
        <f t="shared" si="25"/>
        <v>UH.GR.00042-10094</v>
      </c>
      <c r="C1631" s="161">
        <f>SUM(A1631:A1631)</f>
        <v>0</v>
      </c>
      <c r="D1631" s="161">
        <v>10094</v>
      </c>
      <c r="E1631" s="161" t="s">
        <v>504</v>
      </c>
      <c r="F1631" s="91"/>
      <c r="G1631" s="91"/>
      <c r="H1631" s="91"/>
      <c r="I1631" s="91"/>
      <c r="J1631" s="91"/>
      <c r="K1631" s="91"/>
      <c r="L1631" s="91"/>
      <c r="M1631" s="91"/>
    </row>
    <row r="1632" spans="1:13" ht="16" x14ac:dyDescent="0.2">
      <c r="A1632" s="95">
        <f>_xlfn.XLOOKUP(E1632,'H O L D S'!S:S,'H O L D S'!K:K,0)</f>
        <v>0</v>
      </c>
      <c r="B1632" s="161" t="str">
        <f t="shared" si="25"/>
        <v>UH.GR.00043-10094</v>
      </c>
      <c r="C1632" s="95">
        <f>SUM(A1632:A1632)</f>
        <v>0</v>
      </c>
      <c r="D1632" s="95">
        <v>10094</v>
      </c>
      <c r="E1632" s="95" t="s">
        <v>506</v>
      </c>
      <c r="F1632" s="91"/>
      <c r="G1632" s="91"/>
      <c r="H1632" s="91"/>
      <c r="I1632" s="91"/>
      <c r="J1632" s="91"/>
      <c r="K1632" s="91"/>
      <c r="L1632" s="91"/>
      <c r="M1632" s="91"/>
    </row>
    <row r="1633" spans="1:13" ht="16" x14ac:dyDescent="0.2">
      <c r="A1633" s="95">
        <f>_xlfn.XLOOKUP(E1633,'H O L D S'!S:S,'H O L D S'!K:K,0)</f>
        <v>0</v>
      </c>
      <c r="B1633" s="161" t="str">
        <f t="shared" si="25"/>
        <v>UH.GR.00044-10094</v>
      </c>
      <c r="C1633" s="95">
        <f>SUM(A1633:A1633)</f>
        <v>0</v>
      </c>
      <c r="D1633" s="95">
        <v>10094</v>
      </c>
      <c r="E1633" s="95" t="s">
        <v>508</v>
      </c>
      <c r="F1633" s="91"/>
      <c r="G1633" s="91"/>
      <c r="H1633" s="91"/>
      <c r="I1633" s="91"/>
      <c r="J1633" s="91"/>
      <c r="K1633" s="91"/>
      <c r="L1633" s="91"/>
      <c r="M1633" s="91"/>
    </row>
    <row r="1634" spans="1:13" ht="16" x14ac:dyDescent="0.2">
      <c r="A1634" s="95">
        <f>_xlfn.XLOOKUP(E1634,'H O L D S'!S:S,'H O L D S'!K:K,0)</f>
        <v>0</v>
      </c>
      <c r="B1634" s="161" t="str">
        <f t="shared" si="25"/>
        <v>UH.GR.00045-10094</v>
      </c>
      <c r="C1634" s="95">
        <f>SUM(A1634:A1634)</f>
        <v>0</v>
      </c>
      <c r="D1634" s="95">
        <v>10094</v>
      </c>
      <c r="E1634" s="95" t="s">
        <v>510</v>
      </c>
      <c r="F1634" s="91"/>
      <c r="G1634" s="91"/>
      <c r="H1634" s="91"/>
      <c r="I1634" s="91"/>
      <c r="J1634" s="91"/>
      <c r="K1634" s="91"/>
      <c r="L1634" s="91"/>
      <c r="M1634" s="91"/>
    </row>
    <row r="1635" spans="1:13" ht="16" x14ac:dyDescent="0.2">
      <c r="A1635" s="95">
        <f>_xlfn.XLOOKUP(E1635,'H O L D S'!S:S,'H O L D S'!K:K,0)</f>
        <v>0</v>
      </c>
      <c r="B1635" s="161" t="str">
        <f t="shared" si="25"/>
        <v>UH.GR.00046-10094</v>
      </c>
      <c r="C1635" s="95">
        <f>SUM(A1635:A1635)</f>
        <v>0</v>
      </c>
      <c r="D1635" s="95">
        <v>10094</v>
      </c>
      <c r="E1635" s="95" t="s">
        <v>512</v>
      </c>
      <c r="F1635" s="91"/>
      <c r="G1635" s="91"/>
      <c r="H1635" s="91"/>
      <c r="I1635" s="91"/>
      <c r="J1635" s="91"/>
      <c r="K1635" s="91"/>
      <c r="L1635" s="91"/>
      <c r="M1635" s="91"/>
    </row>
    <row r="1636" spans="1:13" ht="16" x14ac:dyDescent="0.2">
      <c r="A1636" s="95">
        <f>_xlfn.XLOOKUP(E1636,'H O L D S'!S:S,'H O L D S'!K:K,0)</f>
        <v>0</v>
      </c>
      <c r="B1636" s="161" t="str">
        <f t="shared" si="25"/>
        <v>UH.GR.00047-10094</v>
      </c>
      <c r="C1636" s="95">
        <f>SUM(A1636:A1636)</f>
        <v>0</v>
      </c>
      <c r="D1636" s="95">
        <v>10094</v>
      </c>
      <c r="E1636" s="95" t="s">
        <v>514</v>
      </c>
      <c r="F1636" s="91"/>
      <c r="G1636" s="91"/>
      <c r="H1636" s="91"/>
      <c r="I1636" s="91"/>
      <c r="J1636" s="91"/>
      <c r="K1636" s="91"/>
      <c r="L1636" s="91"/>
      <c r="M1636" s="91"/>
    </row>
    <row r="1637" spans="1:13" ht="16" x14ac:dyDescent="0.2">
      <c r="A1637" s="95">
        <f>_xlfn.XLOOKUP(E1637,'H O L D S'!S:S,'H O L D S'!K:K,0)</f>
        <v>0</v>
      </c>
      <c r="B1637" s="161" t="str">
        <f t="shared" si="25"/>
        <v>UH.GR.00048-10094</v>
      </c>
      <c r="C1637" s="95">
        <f>SUM(A1637:A1637)</f>
        <v>0</v>
      </c>
      <c r="D1637" s="95">
        <v>10094</v>
      </c>
      <c r="E1637" s="95" t="s">
        <v>516</v>
      </c>
      <c r="F1637" s="91"/>
      <c r="G1637" s="91"/>
      <c r="H1637" s="91"/>
      <c r="I1637" s="91"/>
      <c r="J1637" s="91"/>
      <c r="K1637" s="91"/>
      <c r="L1637" s="91"/>
      <c r="M1637" s="91"/>
    </row>
    <row r="1638" spans="1:13" ht="16" x14ac:dyDescent="0.2">
      <c r="A1638" s="95">
        <f>_xlfn.XLOOKUP(E1638,'H O L D S'!S:S,'H O L D S'!K:K,0)</f>
        <v>0</v>
      </c>
      <c r="B1638" s="161" t="str">
        <f t="shared" si="25"/>
        <v>UH.GR.00049-10094</v>
      </c>
      <c r="C1638" s="95">
        <f>SUM(A1638:A1638)</f>
        <v>0</v>
      </c>
      <c r="D1638" s="95">
        <v>10094</v>
      </c>
      <c r="E1638" s="95" t="s">
        <v>518</v>
      </c>
      <c r="F1638" s="91"/>
      <c r="G1638" s="91"/>
      <c r="H1638" s="91"/>
      <c r="I1638" s="91"/>
      <c r="J1638" s="91"/>
      <c r="K1638" s="91"/>
      <c r="L1638" s="91"/>
      <c r="M1638" s="91"/>
    </row>
    <row r="1639" spans="1:13" ht="16" x14ac:dyDescent="0.2">
      <c r="A1639" s="95">
        <f>_xlfn.XLOOKUP(E1639,'H O L D S'!S:S,'H O L D S'!K:K,0)</f>
        <v>0</v>
      </c>
      <c r="B1639" s="161" t="str">
        <f t="shared" si="25"/>
        <v>UH.GR.00050-10094</v>
      </c>
      <c r="C1639" s="95">
        <f>SUM(A1639:A1639)</f>
        <v>0</v>
      </c>
      <c r="D1639" s="95">
        <v>10094</v>
      </c>
      <c r="E1639" s="95" t="s">
        <v>520</v>
      </c>
      <c r="F1639" s="91"/>
      <c r="G1639" s="91"/>
      <c r="H1639" s="91"/>
      <c r="I1639" s="91"/>
      <c r="J1639" s="91"/>
      <c r="K1639" s="91"/>
      <c r="L1639" s="91"/>
      <c r="M1639" s="91"/>
    </row>
    <row r="1640" spans="1:13" ht="16" x14ac:dyDescent="0.2">
      <c r="A1640" s="95">
        <f>_xlfn.XLOOKUP(E1640,'H O L D S'!S:S,'H O L D S'!K:K,0)</f>
        <v>0</v>
      </c>
      <c r="B1640" s="161" t="str">
        <f t="shared" si="25"/>
        <v>UH.GR.00051-10094</v>
      </c>
      <c r="C1640" s="95">
        <f>SUM(A1640:A1640)</f>
        <v>0</v>
      </c>
      <c r="D1640" s="95">
        <v>10094</v>
      </c>
      <c r="E1640" s="95" t="s">
        <v>522</v>
      </c>
      <c r="F1640" s="91"/>
      <c r="G1640" s="91"/>
      <c r="H1640" s="91"/>
      <c r="I1640" s="91"/>
      <c r="J1640" s="91"/>
      <c r="K1640" s="91"/>
      <c r="L1640" s="91"/>
      <c r="M1640" s="91"/>
    </row>
    <row r="1641" spans="1:13" ht="16" x14ac:dyDescent="0.2">
      <c r="A1641" s="95">
        <f>_xlfn.XLOOKUP(E1641,'H O L D S'!S:S,'H O L D S'!K:K,0)</f>
        <v>0</v>
      </c>
      <c r="B1641" s="161" t="str">
        <f t="shared" si="25"/>
        <v>UH.GR.00052-10094</v>
      </c>
      <c r="C1641" s="95">
        <f>SUM(A1641:A1641)</f>
        <v>0</v>
      </c>
      <c r="D1641" s="95">
        <v>10094</v>
      </c>
      <c r="E1641" s="95" t="s">
        <v>524</v>
      </c>
      <c r="F1641" s="91"/>
      <c r="G1641" s="91"/>
      <c r="H1641" s="91"/>
      <c r="I1641" s="91"/>
      <c r="J1641" s="91"/>
      <c r="K1641" s="91"/>
      <c r="L1641" s="91"/>
      <c r="M1641" s="91"/>
    </row>
    <row r="1642" spans="1:13" ht="16" x14ac:dyDescent="0.2">
      <c r="A1642" s="163">
        <f>_xlfn.XLOOKUP(E1642,'H O L D S'!S:S,'H O L D S'!K:K,0)</f>
        <v>0</v>
      </c>
      <c r="B1642" s="161" t="str">
        <f t="shared" si="25"/>
        <v>UH.GR.00053-10094</v>
      </c>
      <c r="C1642" s="163">
        <f>SUM(A1642:A1642)</f>
        <v>0</v>
      </c>
      <c r="D1642" s="163">
        <v>10094</v>
      </c>
      <c r="E1642" s="163" t="s">
        <v>527</v>
      </c>
      <c r="F1642" s="91"/>
      <c r="G1642" s="91"/>
      <c r="H1642" s="91"/>
      <c r="I1642" s="91"/>
      <c r="J1642" s="91"/>
      <c r="K1642" s="91"/>
      <c r="L1642" s="91"/>
      <c r="M1642" s="91"/>
    </row>
    <row r="1643" spans="1:13" ht="16" x14ac:dyDescent="0.2">
      <c r="A1643" s="95">
        <f>_xlfn.XLOOKUP(E1643,'H O L D S'!S:S,'H O L D S'!K:K,0)</f>
        <v>0</v>
      </c>
      <c r="B1643" s="161" t="str">
        <f t="shared" si="25"/>
        <v>UH.GR.00054-10094</v>
      </c>
      <c r="C1643" s="95">
        <f>SUM(A1643:A1643)</f>
        <v>0</v>
      </c>
      <c r="D1643" s="95">
        <v>10094</v>
      </c>
      <c r="E1643" s="95" t="s">
        <v>529</v>
      </c>
      <c r="F1643" s="91"/>
      <c r="G1643" s="91"/>
      <c r="H1643" s="91"/>
      <c r="I1643" s="91"/>
      <c r="J1643" s="91"/>
      <c r="K1643" s="91"/>
      <c r="L1643" s="91"/>
      <c r="M1643" s="91"/>
    </row>
    <row r="1644" spans="1:13" ht="16" x14ac:dyDescent="0.2">
      <c r="A1644" s="95">
        <f>_xlfn.XLOOKUP(E1644,'H O L D S'!S:S,'H O L D S'!K:K,0)</f>
        <v>0</v>
      </c>
      <c r="B1644" s="161" t="str">
        <f t="shared" si="25"/>
        <v>UH.GR.00055-10094</v>
      </c>
      <c r="C1644" s="95">
        <f>SUM(A1644:A1644)</f>
        <v>0</v>
      </c>
      <c r="D1644" s="95">
        <v>10094</v>
      </c>
      <c r="E1644" s="95" t="s">
        <v>531</v>
      </c>
      <c r="F1644" s="91"/>
      <c r="G1644" s="91"/>
      <c r="H1644" s="91"/>
      <c r="I1644" s="91"/>
      <c r="J1644" s="91"/>
      <c r="K1644" s="91"/>
      <c r="L1644" s="91"/>
      <c r="M1644" s="91"/>
    </row>
    <row r="1645" spans="1:13" ht="16" x14ac:dyDescent="0.2">
      <c r="A1645" s="95">
        <f>_xlfn.XLOOKUP(E1645,'H O L D S'!S:S,'H O L D S'!K:K,0)</f>
        <v>0</v>
      </c>
      <c r="B1645" s="161" t="str">
        <f t="shared" si="25"/>
        <v>UH.GR.00056-10094</v>
      </c>
      <c r="C1645" s="95">
        <f>SUM(A1645:A1645)</f>
        <v>0</v>
      </c>
      <c r="D1645" s="95">
        <v>10094</v>
      </c>
      <c r="E1645" s="95" t="s">
        <v>533</v>
      </c>
      <c r="F1645" s="91"/>
      <c r="G1645" s="91"/>
      <c r="H1645" s="91"/>
      <c r="I1645" s="91"/>
      <c r="J1645" s="91"/>
      <c r="K1645" s="91"/>
      <c r="L1645" s="91"/>
      <c r="M1645" s="91"/>
    </row>
    <row r="1646" spans="1:13" ht="16" x14ac:dyDescent="0.2">
      <c r="A1646" s="95">
        <f>_xlfn.XLOOKUP(E1646,'H O L D S'!S:S,'H O L D S'!K:K,0)</f>
        <v>0</v>
      </c>
      <c r="B1646" s="161" t="str">
        <f t="shared" si="25"/>
        <v>UH.GR.00057-10094</v>
      </c>
      <c r="C1646" s="95">
        <f>SUM(A1646:A1646)</f>
        <v>0</v>
      </c>
      <c r="D1646" s="95">
        <v>10094</v>
      </c>
      <c r="E1646" s="95" t="s">
        <v>535</v>
      </c>
      <c r="F1646" s="91"/>
      <c r="G1646" s="91"/>
      <c r="H1646" s="91"/>
      <c r="I1646" s="91"/>
      <c r="J1646" s="91"/>
      <c r="K1646" s="91"/>
      <c r="L1646" s="91"/>
      <c r="M1646" s="91"/>
    </row>
    <row r="1647" spans="1:13" ht="16" x14ac:dyDescent="0.2">
      <c r="A1647" s="95">
        <f>_xlfn.XLOOKUP(E1647,'H O L D S'!S:S,'H O L D S'!K:K,0)</f>
        <v>0</v>
      </c>
      <c r="B1647" s="161" t="str">
        <f t="shared" si="25"/>
        <v>UH.GR.00058-10094</v>
      </c>
      <c r="C1647" s="95">
        <f>SUM(A1647:A1647)</f>
        <v>0</v>
      </c>
      <c r="D1647" s="95">
        <v>10094</v>
      </c>
      <c r="E1647" s="95" t="s">
        <v>537</v>
      </c>
      <c r="F1647" s="91"/>
      <c r="G1647" s="91"/>
      <c r="H1647" s="91"/>
      <c r="I1647" s="91"/>
      <c r="J1647" s="91"/>
      <c r="K1647" s="91"/>
      <c r="L1647" s="91"/>
      <c r="M1647" s="91"/>
    </row>
    <row r="1648" spans="1:13" ht="16" x14ac:dyDescent="0.2">
      <c r="A1648" s="95">
        <f>_xlfn.XLOOKUP(E1648,'H O L D S'!S:S,'H O L D S'!K:K,0)</f>
        <v>0</v>
      </c>
      <c r="B1648" s="161" t="str">
        <f t="shared" si="25"/>
        <v>UH.GR.00059-10094</v>
      </c>
      <c r="C1648" s="95">
        <f>SUM(A1648:A1648)</f>
        <v>0</v>
      </c>
      <c r="D1648" s="95">
        <v>10094</v>
      </c>
      <c r="E1648" s="95" t="s">
        <v>539</v>
      </c>
      <c r="F1648" s="91"/>
      <c r="G1648" s="91"/>
      <c r="H1648" s="91"/>
      <c r="I1648" s="91"/>
      <c r="J1648" s="91"/>
      <c r="K1648" s="91"/>
      <c r="L1648" s="91"/>
      <c r="M1648" s="91"/>
    </row>
    <row r="1649" spans="1:13" ht="16" x14ac:dyDescent="0.2">
      <c r="A1649" s="95">
        <f>_xlfn.XLOOKUP(E1649,'H O L D S'!S:S,'H O L D S'!K:K,0)</f>
        <v>0</v>
      </c>
      <c r="B1649" s="161" t="str">
        <f t="shared" si="25"/>
        <v>UH.GR.00060-10094</v>
      </c>
      <c r="C1649" s="95">
        <f>SUM(A1649:A1649)</f>
        <v>0</v>
      </c>
      <c r="D1649" s="95">
        <v>10094</v>
      </c>
      <c r="E1649" s="95" t="s">
        <v>541</v>
      </c>
      <c r="F1649" s="91"/>
      <c r="G1649" s="91"/>
      <c r="H1649" s="91"/>
      <c r="I1649" s="91"/>
      <c r="J1649" s="91"/>
      <c r="K1649" s="91"/>
      <c r="L1649" s="91"/>
      <c r="M1649" s="91"/>
    </row>
    <row r="1650" spans="1:13" ht="16" x14ac:dyDescent="0.2">
      <c r="A1650" s="95">
        <f>_xlfn.XLOOKUP(E1650,'H O L D S'!S:S,'H O L D S'!K:K,0)</f>
        <v>0</v>
      </c>
      <c r="B1650" s="161" t="str">
        <f t="shared" si="25"/>
        <v>UH.GR.00061-10094</v>
      </c>
      <c r="C1650" s="95">
        <f>SUM(A1650:A1650)</f>
        <v>0</v>
      </c>
      <c r="D1650" s="95">
        <v>10094</v>
      </c>
      <c r="E1650" s="95" t="s">
        <v>543</v>
      </c>
      <c r="F1650" s="91"/>
      <c r="G1650" s="91"/>
      <c r="H1650" s="91"/>
      <c r="I1650" s="91"/>
      <c r="J1650" s="91"/>
      <c r="K1650" s="91"/>
      <c r="L1650" s="91"/>
      <c r="M1650" s="91"/>
    </row>
    <row r="1651" spans="1:13" ht="16" x14ac:dyDescent="0.2">
      <c r="A1651" s="95">
        <f>_xlfn.XLOOKUP(E1651,'H O L D S'!S:S,'H O L D S'!K:K,0)</f>
        <v>0</v>
      </c>
      <c r="B1651" s="161" t="str">
        <f t="shared" si="25"/>
        <v>UH.GR.00062-10094</v>
      </c>
      <c r="C1651" s="95">
        <f>SUM(A1651:A1651)</f>
        <v>0</v>
      </c>
      <c r="D1651" s="95">
        <v>10094</v>
      </c>
      <c r="E1651" s="95" t="s">
        <v>545</v>
      </c>
      <c r="F1651" s="91"/>
      <c r="G1651" s="91"/>
      <c r="H1651" s="91"/>
      <c r="I1651" s="91"/>
      <c r="J1651" s="91"/>
      <c r="K1651" s="91"/>
      <c r="L1651" s="91"/>
      <c r="M1651" s="91"/>
    </row>
    <row r="1652" spans="1:13" ht="16" x14ac:dyDescent="0.2">
      <c r="A1652" s="95">
        <f>_xlfn.XLOOKUP(E1652,'H O L D S'!S:S,'H O L D S'!K:K,0)</f>
        <v>0</v>
      </c>
      <c r="B1652" s="161" t="str">
        <f t="shared" si="25"/>
        <v>UH.GR.00063-10094</v>
      </c>
      <c r="C1652" s="95">
        <f>SUM(A1652:A1652)</f>
        <v>0</v>
      </c>
      <c r="D1652" s="95">
        <v>10094</v>
      </c>
      <c r="E1652" s="95" t="s">
        <v>547</v>
      </c>
      <c r="F1652" s="91"/>
      <c r="G1652" s="91"/>
      <c r="H1652" s="91"/>
      <c r="I1652" s="91"/>
      <c r="J1652" s="91"/>
      <c r="K1652" s="91"/>
      <c r="L1652" s="91"/>
      <c r="M1652" s="91"/>
    </row>
    <row r="1653" spans="1:13" ht="16" x14ac:dyDescent="0.2">
      <c r="A1653" s="95">
        <f>_xlfn.XLOOKUP(E1653,'H O L D S'!S:S,'H O L D S'!K:K,0)</f>
        <v>0</v>
      </c>
      <c r="B1653" s="161" t="str">
        <f t="shared" si="25"/>
        <v>UH.GR.00064-10094</v>
      </c>
      <c r="C1653" s="95">
        <f>SUM(A1653:A1653)</f>
        <v>0</v>
      </c>
      <c r="D1653" s="95">
        <v>10094</v>
      </c>
      <c r="E1653" s="95" t="s">
        <v>549</v>
      </c>
      <c r="F1653" s="91"/>
      <c r="G1653" s="91"/>
      <c r="H1653" s="91"/>
      <c r="I1653" s="91"/>
      <c r="J1653" s="91"/>
      <c r="K1653" s="91"/>
      <c r="L1653" s="91"/>
      <c r="M1653" s="91"/>
    </row>
    <row r="1654" spans="1:13" ht="16" x14ac:dyDescent="0.2">
      <c r="A1654" s="95">
        <f>_xlfn.XLOOKUP(E1654,'H O L D S'!S:S,'H O L D S'!K:K,0)</f>
        <v>0</v>
      </c>
      <c r="B1654" s="161" t="str">
        <f t="shared" si="25"/>
        <v>UH.GR.00065-10094</v>
      </c>
      <c r="C1654" s="95">
        <f>SUM(A1654:A1654)</f>
        <v>0</v>
      </c>
      <c r="D1654" s="95">
        <v>10094</v>
      </c>
      <c r="E1654" s="95" t="s">
        <v>551</v>
      </c>
      <c r="F1654" s="91"/>
      <c r="G1654" s="91"/>
      <c r="H1654" s="91"/>
      <c r="I1654" s="91"/>
      <c r="J1654" s="91"/>
      <c r="K1654" s="91"/>
      <c r="L1654" s="91"/>
      <c r="M1654" s="91"/>
    </row>
    <row r="1655" spans="1:13" ht="16" x14ac:dyDescent="0.2">
      <c r="A1655" s="95">
        <f>_xlfn.XLOOKUP(E1655,'H O L D S'!S:S,'H O L D S'!K:K,0)</f>
        <v>0</v>
      </c>
      <c r="B1655" s="161" t="str">
        <f t="shared" si="25"/>
        <v>UH.GR.00066-10094</v>
      </c>
      <c r="C1655" s="95">
        <f>SUM(A1655:A1655)</f>
        <v>0</v>
      </c>
      <c r="D1655" s="95">
        <v>10094</v>
      </c>
      <c r="E1655" s="95" t="s">
        <v>553</v>
      </c>
      <c r="F1655" s="91"/>
      <c r="G1655" s="91"/>
      <c r="H1655" s="91"/>
      <c r="I1655" s="91"/>
      <c r="J1655" s="91"/>
      <c r="K1655" s="91"/>
      <c r="L1655" s="91"/>
      <c r="M1655" s="91"/>
    </row>
    <row r="1656" spans="1:13" ht="16" x14ac:dyDescent="0.2">
      <c r="A1656" s="95">
        <f>_xlfn.XLOOKUP(E1656,'H O L D S'!S:S,'H O L D S'!K:K,0)</f>
        <v>0</v>
      </c>
      <c r="B1656" s="161" t="str">
        <f t="shared" si="25"/>
        <v>UH.GR.00067-10094</v>
      </c>
      <c r="C1656" s="95">
        <f>SUM(A1656:A1656)</f>
        <v>0</v>
      </c>
      <c r="D1656" s="95">
        <v>10094</v>
      </c>
      <c r="E1656" s="95" t="s">
        <v>555</v>
      </c>
      <c r="F1656" s="91"/>
      <c r="G1656" s="91"/>
      <c r="H1656" s="91"/>
      <c r="I1656" s="91"/>
      <c r="J1656" s="91"/>
      <c r="K1656" s="91"/>
      <c r="L1656" s="91"/>
      <c r="M1656" s="91"/>
    </row>
    <row r="1657" spans="1:13" ht="16" x14ac:dyDescent="0.2">
      <c r="A1657" s="95">
        <f>_xlfn.XLOOKUP(E1657,'H O L D S'!S:S,'H O L D S'!K:K,0)</f>
        <v>0</v>
      </c>
      <c r="B1657" s="161" t="str">
        <f t="shared" si="25"/>
        <v>UH.GR.00068-10094</v>
      </c>
      <c r="C1657" s="95">
        <f>SUM(A1657:A1657)</f>
        <v>0</v>
      </c>
      <c r="D1657" s="95">
        <v>10094</v>
      </c>
      <c r="E1657" s="95" t="s">
        <v>557</v>
      </c>
      <c r="F1657" s="91"/>
      <c r="G1657" s="91"/>
      <c r="H1657" s="91"/>
      <c r="I1657" s="91"/>
      <c r="J1657" s="91"/>
      <c r="K1657" s="91"/>
      <c r="L1657" s="91"/>
      <c r="M1657" s="91"/>
    </row>
    <row r="1658" spans="1:13" ht="16" x14ac:dyDescent="0.2">
      <c r="A1658" s="95">
        <f>_xlfn.XLOOKUP(E1658,'H O L D S'!S:S,'H O L D S'!K:K,0)</f>
        <v>0</v>
      </c>
      <c r="B1658" s="161" t="str">
        <f t="shared" si="25"/>
        <v>UH.GR.00069-10094</v>
      </c>
      <c r="C1658" s="95">
        <f>SUM(A1658:A1658)</f>
        <v>0</v>
      </c>
      <c r="D1658" s="95">
        <v>10094</v>
      </c>
      <c r="E1658" s="95" t="s">
        <v>559</v>
      </c>
      <c r="F1658" s="91"/>
      <c r="G1658" s="91"/>
      <c r="H1658" s="91"/>
      <c r="I1658" s="91"/>
      <c r="J1658" s="91"/>
      <c r="K1658" s="91"/>
      <c r="L1658" s="91"/>
      <c r="M1658" s="91"/>
    </row>
    <row r="1659" spans="1:13" ht="16" x14ac:dyDescent="0.2">
      <c r="A1659" s="95">
        <f>_xlfn.XLOOKUP(E1659,'H O L D S'!S:S,'H O L D S'!K:K,0)</f>
        <v>0</v>
      </c>
      <c r="B1659" s="161" t="str">
        <f t="shared" si="25"/>
        <v>UH.GR.00070-10094</v>
      </c>
      <c r="C1659" s="95">
        <f>SUM(A1659:A1659)</f>
        <v>0</v>
      </c>
      <c r="D1659" s="95">
        <v>10094</v>
      </c>
      <c r="E1659" s="95" t="s">
        <v>561</v>
      </c>
      <c r="F1659" s="91"/>
      <c r="G1659" s="91"/>
      <c r="H1659" s="91"/>
      <c r="I1659" s="91"/>
      <c r="J1659" s="91"/>
      <c r="K1659" s="91"/>
      <c r="L1659" s="91"/>
      <c r="M1659" s="91"/>
    </row>
    <row r="1660" spans="1:13" ht="16" x14ac:dyDescent="0.2">
      <c r="A1660" s="95">
        <f>_xlfn.XLOOKUP(E1660,'H O L D S'!S:S,'H O L D S'!K:K,0)</f>
        <v>0</v>
      </c>
      <c r="B1660" s="161" t="str">
        <f t="shared" si="25"/>
        <v>UH.GR.00071-10094</v>
      </c>
      <c r="C1660" s="95">
        <f>SUM(A1660:A1660)</f>
        <v>0</v>
      </c>
      <c r="D1660" s="95">
        <v>10094</v>
      </c>
      <c r="E1660" s="95" t="s">
        <v>563</v>
      </c>
      <c r="F1660" s="91"/>
      <c r="G1660" s="91"/>
      <c r="H1660" s="91"/>
      <c r="I1660" s="91"/>
      <c r="J1660" s="91"/>
      <c r="K1660" s="91"/>
      <c r="L1660" s="91"/>
      <c r="M1660" s="91"/>
    </row>
    <row r="1661" spans="1:13" ht="16" x14ac:dyDescent="0.2">
      <c r="A1661" s="161">
        <f>_xlfn.XLOOKUP(E1661,'H O L D S'!S:S,'H O L D S'!L:L,0)</f>
        <v>0</v>
      </c>
      <c r="B1661" s="161" t="str">
        <f t="shared" si="25"/>
        <v>UH.GR.00042-10095</v>
      </c>
      <c r="C1661" s="161">
        <f>SUM(A1661:A1661)</f>
        <v>0</v>
      </c>
      <c r="D1661" s="161">
        <v>10095</v>
      </c>
      <c r="E1661" s="161" t="s">
        <v>504</v>
      </c>
      <c r="F1661" s="91"/>
      <c r="G1661" s="91"/>
      <c r="H1661" s="91"/>
      <c r="I1661" s="91"/>
      <c r="J1661" s="91"/>
      <c r="K1661" s="91"/>
      <c r="L1661" s="91"/>
      <c r="M1661" s="91"/>
    </row>
    <row r="1662" spans="1:13" ht="16" x14ac:dyDescent="0.2">
      <c r="A1662" s="95">
        <f>_xlfn.XLOOKUP(E1662,'H O L D S'!S:S,'H O L D S'!L:L,0)</f>
        <v>0</v>
      </c>
      <c r="B1662" s="161" t="str">
        <f t="shared" si="25"/>
        <v>UH.GR.00043-10095</v>
      </c>
      <c r="C1662" s="95">
        <f>SUM(A1662:A1662)</f>
        <v>0</v>
      </c>
      <c r="D1662" s="95">
        <v>10095</v>
      </c>
      <c r="E1662" s="95" t="s">
        <v>506</v>
      </c>
      <c r="F1662" s="91"/>
      <c r="G1662" s="91"/>
      <c r="H1662" s="91"/>
      <c r="I1662" s="91"/>
      <c r="J1662" s="91"/>
      <c r="K1662" s="91"/>
      <c r="L1662" s="91"/>
      <c r="M1662" s="91"/>
    </row>
    <row r="1663" spans="1:13" ht="16" x14ac:dyDescent="0.2">
      <c r="A1663" s="95">
        <f>_xlfn.XLOOKUP(E1663,'H O L D S'!S:S,'H O L D S'!L:L,0)</f>
        <v>0</v>
      </c>
      <c r="B1663" s="161" t="str">
        <f t="shared" si="25"/>
        <v>UH.GR.00044-10095</v>
      </c>
      <c r="C1663" s="95">
        <f>SUM(A1663:A1663)</f>
        <v>0</v>
      </c>
      <c r="D1663" s="95">
        <v>10095</v>
      </c>
      <c r="E1663" s="95" t="s">
        <v>508</v>
      </c>
      <c r="F1663" s="91"/>
      <c r="G1663" s="91"/>
      <c r="H1663" s="91"/>
      <c r="I1663" s="91"/>
      <c r="J1663" s="91"/>
      <c r="K1663" s="91"/>
      <c r="L1663" s="91"/>
      <c r="M1663" s="91"/>
    </row>
    <row r="1664" spans="1:13" ht="16" x14ac:dyDescent="0.2">
      <c r="A1664" s="95">
        <f>_xlfn.XLOOKUP(E1664,'H O L D S'!S:S,'H O L D S'!L:L,0)</f>
        <v>0</v>
      </c>
      <c r="B1664" s="161" t="str">
        <f t="shared" si="25"/>
        <v>UH.GR.00045-10095</v>
      </c>
      <c r="C1664" s="95">
        <f>SUM(A1664:A1664)</f>
        <v>0</v>
      </c>
      <c r="D1664" s="95">
        <v>10095</v>
      </c>
      <c r="E1664" s="95" t="s">
        <v>510</v>
      </c>
      <c r="F1664" s="91"/>
      <c r="G1664" s="91"/>
      <c r="H1664" s="91"/>
      <c r="I1664" s="91"/>
      <c r="J1664" s="91"/>
      <c r="K1664" s="91"/>
      <c r="L1664" s="91"/>
      <c r="M1664" s="91"/>
    </row>
    <row r="1665" spans="1:13" ht="16" x14ac:dyDescent="0.2">
      <c r="A1665" s="95">
        <f>_xlfn.XLOOKUP(E1665,'H O L D S'!S:S,'H O L D S'!L:L,0)</f>
        <v>0</v>
      </c>
      <c r="B1665" s="161" t="str">
        <f t="shared" si="25"/>
        <v>UH.GR.00046-10095</v>
      </c>
      <c r="C1665" s="95">
        <f>SUM(A1665:A1665)</f>
        <v>0</v>
      </c>
      <c r="D1665" s="95">
        <v>10095</v>
      </c>
      <c r="E1665" s="95" t="s">
        <v>512</v>
      </c>
      <c r="F1665" s="91"/>
      <c r="G1665" s="91"/>
      <c r="H1665" s="91"/>
      <c r="I1665" s="91"/>
      <c r="J1665" s="91"/>
      <c r="K1665" s="91"/>
      <c r="L1665" s="91"/>
      <c r="M1665" s="91"/>
    </row>
    <row r="1666" spans="1:13" ht="16" x14ac:dyDescent="0.2">
      <c r="A1666" s="95">
        <f>_xlfn.XLOOKUP(E1666,'H O L D S'!S:S,'H O L D S'!L:L,0)</f>
        <v>0</v>
      </c>
      <c r="B1666" s="161" t="str">
        <f t="shared" si="25"/>
        <v>UH.GR.00047-10095</v>
      </c>
      <c r="C1666" s="95">
        <f>SUM(A1666:A1666)</f>
        <v>0</v>
      </c>
      <c r="D1666" s="95">
        <v>10095</v>
      </c>
      <c r="E1666" s="95" t="s">
        <v>514</v>
      </c>
      <c r="F1666" s="91"/>
      <c r="G1666" s="91"/>
      <c r="H1666" s="91"/>
      <c r="I1666" s="91"/>
      <c r="J1666" s="91"/>
      <c r="K1666" s="91"/>
      <c r="L1666" s="91"/>
      <c r="M1666" s="91"/>
    </row>
    <row r="1667" spans="1:13" ht="16" x14ac:dyDescent="0.2">
      <c r="A1667" s="95">
        <f>_xlfn.XLOOKUP(E1667,'H O L D S'!S:S,'H O L D S'!L:L,0)</f>
        <v>0</v>
      </c>
      <c r="B1667" s="161" t="str">
        <f t="shared" ref="B1667:B1730" si="26">E1667&amp;"-"&amp;D1667</f>
        <v>UH.GR.00048-10095</v>
      </c>
      <c r="C1667" s="95">
        <f>SUM(A1667:A1667)</f>
        <v>0</v>
      </c>
      <c r="D1667" s="95">
        <v>10095</v>
      </c>
      <c r="E1667" s="95" t="s">
        <v>516</v>
      </c>
      <c r="F1667" s="91"/>
      <c r="G1667" s="91"/>
      <c r="H1667" s="91"/>
      <c r="I1667" s="91"/>
      <c r="J1667" s="91"/>
      <c r="K1667" s="91"/>
      <c r="L1667" s="91"/>
      <c r="M1667" s="91"/>
    </row>
    <row r="1668" spans="1:13" ht="16" x14ac:dyDescent="0.2">
      <c r="A1668" s="95">
        <f>_xlfn.XLOOKUP(E1668,'H O L D S'!S:S,'H O L D S'!L:L,0)</f>
        <v>0</v>
      </c>
      <c r="B1668" s="161" t="str">
        <f t="shared" si="26"/>
        <v>UH.GR.00049-10095</v>
      </c>
      <c r="C1668" s="95">
        <f>SUM(A1668:A1668)</f>
        <v>0</v>
      </c>
      <c r="D1668" s="95">
        <v>10095</v>
      </c>
      <c r="E1668" s="95" t="s">
        <v>518</v>
      </c>
      <c r="F1668" s="91"/>
      <c r="G1668" s="91"/>
      <c r="H1668" s="91"/>
      <c r="I1668" s="91"/>
      <c r="J1668" s="91"/>
      <c r="K1668" s="91"/>
      <c r="L1668" s="91"/>
      <c r="M1668" s="91"/>
    </row>
    <row r="1669" spans="1:13" ht="16" x14ac:dyDescent="0.2">
      <c r="A1669" s="95">
        <f>_xlfn.XLOOKUP(E1669,'H O L D S'!S:S,'H O L D S'!L:L,0)</f>
        <v>0</v>
      </c>
      <c r="B1669" s="161" t="str">
        <f t="shared" si="26"/>
        <v>UH.GR.00050-10095</v>
      </c>
      <c r="C1669" s="95">
        <f>SUM(A1669:A1669)</f>
        <v>0</v>
      </c>
      <c r="D1669" s="95">
        <v>10095</v>
      </c>
      <c r="E1669" s="95" t="s">
        <v>520</v>
      </c>
      <c r="F1669" s="91"/>
      <c r="G1669" s="91"/>
      <c r="H1669" s="91"/>
      <c r="I1669" s="91"/>
      <c r="J1669" s="91"/>
      <c r="K1669" s="91"/>
      <c r="L1669" s="91"/>
      <c r="M1669" s="91"/>
    </row>
    <row r="1670" spans="1:13" ht="16" x14ac:dyDescent="0.2">
      <c r="A1670" s="95">
        <f>_xlfn.XLOOKUP(E1670,'H O L D S'!S:S,'H O L D S'!L:L,0)</f>
        <v>0</v>
      </c>
      <c r="B1670" s="161" t="str">
        <f t="shared" si="26"/>
        <v>UH.GR.00051-10095</v>
      </c>
      <c r="C1670" s="95">
        <f>SUM(A1670:A1670)</f>
        <v>0</v>
      </c>
      <c r="D1670" s="95">
        <v>10095</v>
      </c>
      <c r="E1670" s="95" t="s">
        <v>522</v>
      </c>
      <c r="F1670" s="91"/>
      <c r="G1670" s="91"/>
      <c r="H1670" s="91"/>
      <c r="I1670" s="91"/>
      <c r="J1670" s="91"/>
      <c r="K1670" s="91"/>
      <c r="L1670" s="91"/>
      <c r="M1670" s="91"/>
    </row>
    <row r="1671" spans="1:13" ht="16" x14ac:dyDescent="0.2">
      <c r="A1671" s="95">
        <f>_xlfn.XLOOKUP(E1671,'H O L D S'!S:S,'H O L D S'!L:L,0)</f>
        <v>0</v>
      </c>
      <c r="B1671" s="161" t="str">
        <f t="shared" si="26"/>
        <v>UH.GR.00052-10095</v>
      </c>
      <c r="C1671" s="95">
        <f>SUM(A1671:A1671)</f>
        <v>0</v>
      </c>
      <c r="D1671" s="95">
        <v>10095</v>
      </c>
      <c r="E1671" s="95" t="s">
        <v>524</v>
      </c>
      <c r="F1671" s="91"/>
      <c r="G1671" s="91"/>
      <c r="H1671" s="91"/>
      <c r="I1671" s="91"/>
      <c r="J1671" s="91"/>
      <c r="K1671" s="91"/>
      <c r="L1671" s="91"/>
      <c r="M1671" s="91"/>
    </row>
    <row r="1672" spans="1:13" ht="16" x14ac:dyDescent="0.2">
      <c r="A1672" s="163">
        <f>_xlfn.XLOOKUP(E1672,'H O L D S'!S:S,'H O L D S'!L:L,0)</f>
        <v>0</v>
      </c>
      <c r="B1672" s="161" t="str">
        <f t="shared" si="26"/>
        <v>UH.GR.00053-10095</v>
      </c>
      <c r="C1672" s="163">
        <f>SUM(A1672:A1672)</f>
        <v>0</v>
      </c>
      <c r="D1672" s="163">
        <v>10095</v>
      </c>
      <c r="E1672" s="163" t="s">
        <v>527</v>
      </c>
      <c r="F1672" s="91"/>
      <c r="G1672" s="91"/>
      <c r="H1672" s="91"/>
      <c r="I1672" s="91"/>
      <c r="J1672" s="91"/>
      <c r="K1672" s="91"/>
      <c r="L1672" s="91"/>
      <c r="M1672" s="91"/>
    </row>
    <row r="1673" spans="1:13" ht="16" x14ac:dyDescent="0.2">
      <c r="A1673" s="95">
        <f>_xlfn.XLOOKUP(E1673,'H O L D S'!S:S,'H O L D S'!L:L,0)</f>
        <v>0</v>
      </c>
      <c r="B1673" s="161" t="str">
        <f t="shared" si="26"/>
        <v>UH.GR.00054-10095</v>
      </c>
      <c r="C1673" s="95">
        <f>SUM(A1673:A1673)</f>
        <v>0</v>
      </c>
      <c r="D1673" s="95">
        <v>10095</v>
      </c>
      <c r="E1673" s="95" t="s">
        <v>529</v>
      </c>
      <c r="F1673" s="91"/>
      <c r="G1673" s="91"/>
      <c r="H1673" s="91"/>
      <c r="I1673" s="91"/>
      <c r="J1673" s="91"/>
      <c r="K1673" s="91"/>
      <c r="L1673" s="91"/>
      <c r="M1673" s="91"/>
    </row>
    <row r="1674" spans="1:13" ht="16" x14ac:dyDescent="0.2">
      <c r="A1674" s="95">
        <f>_xlfn.XLOOKUP(E1674,'H O L D S'!S:S,'H O L D S'!L:L,0)</f>
        <v>0</v>
      </c>
      <c r="B1674" s="161" t="str">
        <f t="shared" si="26"/>
        <v>UH.GR.00055-10095</v>
      </c>
      <c r="C1674" s="95">
        <f>SUM(A1674:A1674)</f>
        <v>0</v>
      </c>
      <c r="D1674" s="95">
        <v>10095</v>
      </c>
      <c r="E1674" s="95" t="s">
        <v>531</v>
      </c>
      <c r="F1674" s="91"/>
      <c r="G1674" s="91"/>
      <c r="H1674" s="91"/>
      <c r="I1674" s="91"/>
      <c r="J1674" s="91"/>
      <c r="K1674" s="91"/>
      <c r="L1674" s="91"/>
      <c r="M1674" s="91"/>
    </row>
    <row r="1675" spans="1:13" ht="16" x14ac:dyDescent="0.2">
      <c r="A1675" s="95">
        <f>_xlfn.XLOOKUP(E1675,'H O L D S'!S:S,'H O L D S'!L:L,0)</f>
        <v>0</v>
      </c>
      <c r="B1675" s="161" t="str">
        <f t="shared" si="26"/>
        <v>UH.GR.00056-10095</v>
      </c>
      <c r="C1675" s="95">
        <f>SUM(A1675:A1675)</f>
        <v>0</v>
      </c>
      <c r="D1675" s="95">
        <v>10095</v>
      </c>
      <c r="E1675" s="95" t="s">
        <v>533</v>
      </c>
      <c r="F1675" s="91"/>
      <c r="G1675" s="91"/>
      <c r="H1675" s="91"/>
      <c r="I1675" s="91"/>
      <c r="J1675" s="91"/>
      <c r="K1675" s="91"/>
      <c r="L1675" s="91"/>
      <c r="M1675" s="91"/>
    </row>
    <row r="1676" spans="1:13" ht="16" x14ac:dyDescent="0.2">
      <c r="A1676" s="95">
        <f>_xlfn.XLOOKUP(E1676,'H O L D S'!S:S,'H O L D S'!L:L,0)</f>
        <v>0</v>
      </c>
      <c r="B1676" s="161" t="str">
        <f t="shared" si="26"/>
        <v>UH.GR.00057-10095</v>
      </c>
      <c r="C1676" s="95">
        <f>SUM(A1676:A1676)</f>
        <v>0</v>
      </c>
      <c r="D1676" s="95">
        <v>10095</v>
      </c>
      <c r="E1676" s="95" t="s">
        <v>535</v>
      </c>
      <c r="F1676" s="91"/>
      <c r="G1676" s="91"/>
      <c r="H1676" s="91"/>
      <c r="I1676" s="91"/>
      <c r="J1676" s="91"/>
      <c r="K1676" s="91"/>
      <c r="L1676" s="91"/>
      <c r="M1676" s="91"/>
    </row>
    <row r="1677" spans="1:13" ht="16" x14ac:dyDescent="0.2">
      <c r="A1677" s="95">
        <f>_xlfn.XLOOKUP(E1677,'H O L D S'!S:S,'H O L D S'!L:L,0)</f>
        <v>0</v>
      </c>
      <c r="B1677" s="161" t="str">
        <f t="shared" si="26"/>
        <v>UH.GR.00058-10095</v>
      </c>
      <c r="C1677" s="95">
        <f>SUM(A1677:A1677)</f>
        <v>0</v>
      </c>
      <c r="D1677" s="95">
        <v>10095</v>
      </c>
      <c r="E1677" s="95" t="s">
        <v>537</v>
      </c>
      <c r="F1677" s="91"/>
      <c r="G1677" s="91"/>
      <c r="H1677" s="91"/>
      <c r="I1677" s="91"/>
      <c r="J1677" s="91"/>
      <c r="K1677" s="91"/>
      <c r="L1677" s="91"/>
      <c r="M1677" s="91"/>
    </row>
    <row r="1678" spans="1:13" ht="16" x14ac:dyDescent="0.2">
      <c r="A1678" s="95">
        <f>_xlfn.XLOOKUP(E1678,'H O L D S'!S:S,'H O L D S'!L:L,0)</f>
        <v>0</v>
      </c>
      <c r="B1678" s="161" t="str">
        <f t="shared" si="26"/>
        <v>UH.GR.00059-10095</v>
      </c>
      <c r="C1678" s="95">
        <f>SUM(A1678:A1678)</f>
        <v>0</v>
      </c>
      <c r="D1678" s="95">
        <v>10095</v>
      </c>
      <c r="E1678" s="95" t="s">
        <v>539</v>
      </c>
      <c r="F1678" s="91"/>
      <c r="G1678" s="91"/>
      <c r="H1678" s="91"/>
      <c r="I1678" s="91"/>
      <c r="J1678" s="91"/>
      <c r="K1678" s="91"/>
      <c r="L1678" s="91"/>
      <c r="M1678" s="91"/>
    </row>
    <row r="1679" spans="1:13" ht="16" x14ac:dyDescent="0.2">
      <c r="A1679" s="95">
        <f>_xlfn.XLOOKUP(E1679,'H O L D S'!S:S,'H O L D S'!L:L,0)</f>
        <v>0</v>
      </c>
      <c r="B1679" s="161" t="str">
        <f t="shared" si="26"/>
        <v>UH.GR.00060-10095</v>
      </c>
      <c r="C1679" s="95">
        <f>SUM(A1679:A1679)</f>
        <v>0</v>
      </c>
      <c r="D1679" s="95">
        <v>10095</v>
      </c>
      <c r="E1679" s="95" t="s">
        <v>541</v>
      </c>
      <c r="F1679" s="91"/>
      <c r="G1679" s="91"/>
      <c r="H1679" s="91"/>
      <c r="I1679" s="91"/>
      <c r="J1679" s="91"/>
      <c r="K1679" s="91"/>
      <c r="L1679" s="91"/>
      <c r="M1679" s="91"/>
    </row>
    <row r="1680" spans="1:13" ht="16" x14ac:dyDescent="0.2">
      <c r="A1680" s="95">
        <f>_xlfn.XLOOKUP(E1680,'H O L D S'!S:S,'H O L D S'!L:L,0)</f>
        <v>0</v>
      </c>
      <c r="B1680" s="161" t="str">
        <f t="shared" si="26"/>
        <v>UH.GR.00061-10095</v>
      </c>
      <c r="C1680" s="95">
        <f>SUM(A1680:A1680)</f>
        <v>0</v>
      </c>
      <c r="D1680" s="95">
        <v>10095</v>
      </c>
      <c r="E1680" s="95" t="s">
        <v>543</v>
      </c>
      <c r="F1680" s="91"/>
      <c r="G1680" s="91"/>
      <c r="H1680" s="91"/>
      <c r="I1680" s="91"/>
      <c r="J1680" s="91"/>
      <c r="K1680" s="91"/>
      <c r="L1680" s="91"/>
      <c r="M1680" s="91"/>
    </row>
    <row r="1681" spans="1:13" ht="16" x14ac:dyDescent="0.2">
      <c r="A1681" s="95">
        <f>_xlfn.XLOOKUP(E1681,'H O L D S'!S:S,'H O L D S'!L:L,0)</f>
        <v>0</v>
      </c>
      <c r="B1681" s="161" t="str">
        <f t="shared" si="26"/>
        <v>UH.GR.00062-10095</v>
      </c>
      <c r="C1681" s="95">
        <f>SUM(A1681:A1681)</f>
        <v>0</v>
      </c>
      <c r="D1681" s="95">
        <v>10095</v>
      </c>
      <c r="E1681" s="95" t="s">
        <v>545</v>
      </c>
      <c r="F1681" s="91"/>
      <c r="G1681" s="91"/>
      <c r="H1681" s="91"/>
      <c r="I1681" s="91"/>
      <c r="J1681" s="91"/>
      <c r="K1681" s="91"/>
      <c r="L1681" s="91"/>
      <c r="M1681" s="91"/>
    </row>
    <row r="1682" spans="1:13" ht="16" x14ac:dyDescent="0.2">
      <c r="A1682" s="95">
        <f>_xlfn.XLOOKUP(E1682,'H O L D S'!S:S,'H O L D S'!L:L,0)</f>
        <v>0</v>
      </c>
      <c r="B1682" s="161" t="str">
        <f t="shared" si="26"/>
        <v>UH.GR.00063-10095</v>
      </c>
      <c r="C1682" s="95">
        <f>SUM(A1682:A1682)</f>
        <v>0</v>
      </c>
      <c r="D1682" s="95">
        <v>10095</v>
      </c>
      <c r="E1682" s="95" t="s">
        <v>547</v>
      </c>
      <c r="F1682" s="91"/>
      <c r="G1682" s="91"/>
      <c r="H1682" s="91"/>
      <c r="I1682" s="91"/>
      <c r="J1682" s="91"/>
      <c r="K1682" s="91"/>
      <c r="L1682" s="91"/>
      <c r="M1682" s="91"/>
    </row>
    <row r="1683" spans="1:13" ht="16" x14ac:dyDescent="0.2">
      <c r="A1683" s="95">
        <f>_xlfn.XLOOKUP(E1683,'H O L D S'!S:S,'H O L D S'!L:L,0)</f>
        <v>0</v>
      </c>
      <c r="B1683" s="161" t="str">
        <f t="shared" si="26"/>
        <v>UH.GR.00064-10095</v>
      </c>
      <c r="C1683" s="95">
        <f>SUM(A1683:A1683)</f>
        <v>0</v>
      </c>
      <c r="D1683" s="95">
        <v>10095</v>
      </c>
      <c r="E1683" s="95" t="s">
        <v>549</v>
      </c>
      <c r="F1683" s="91"/>
      <c r="G1683" s="91"/>
      <c r="H1683" s="91"/>
      <c r="I1683" s="91"/>
      <c r="J1683" s="91"/>
      <c r="K1683" s="91"/>
      <c r="L1683" s="91"/>
      <c r="M1683" s="91"/>
    </row>
    <row r="1684" spans="1:13" ht="16" x14ac:dyDescent="0.2">
      <c r="A1684" s="95">
        <f>_xlfn.XLOOKUP(E1684,'H O L D S'!S:S,'H O L D S'!L:L,0)</f>
        <v>0</v>
      </c>
      <c r="B1684" s="161" t="str">
        <f t="shared" si="26"/>
        <v>UH.GR.00065-10095</v>
      </c>
      <c r="C1684" s="95">
        <f>SUM(A1684:A1684)</f>
        <v>0</v>
      </c>
      <c r="D1684" s="95">
        <v>10095</v>
      </c>
      <c r="E1684" s="95" t="s">
        <v>551</v>
      </c>
      <c r="F1684" s="91"/>
      <c r="G1684" s="91"/>
      <c r="H1684" s="91"/>
      <c r="I1684" s="91"/>
      <c r="J1684" s="91"/>
      <c r="K1684" s="91"/>
      <c r="L1684" s="91"/>
      <c r="M1684" s="91"/>
    </row>
    <row r="1685" spans="1:13" ht="16" x14ac:dyDescent="0.2">
      <c r="A1685" s="95">
        <f>_xlfn.XLOOKUP(E1685,'H O L D S'!S:S,'H O L D S'!L:L,0)</f>
        <v>0</v>
      </c>
      <c r="B1685" s="161" t="str">
        <f t="shared" si="26"/>
        <v>UH.GR.00066-10095</v>
      </c>
      <c r="C1685" s="95">
        <f>SUM(A1685:A1685)</f>
        <v>0</v>
      </c>
      <c r="D1685" s="95">
        <v>10095</v>
      </c>
      <c r="E1685" s="95" t="s">
        <v>553</v>
      </c>
      <c r="F1685" s="91"/>
      <c r="G1685" s="91"/>
      <c r="H1685" s="91"/>
      <c r="I1685" s="91"/>
      <c r="J1685" s="91"/>
      <c r="K1685" s="91"/>
      <c r="L1685" s="91"/>
      <c r="M1685" s="91"/>
    </row>
    <row r="1686" spans="1:13" ht="16" x14ac:dyDescent="0.2">
      <c r="A1686" s="95">
        <f>_xlfn.XLOOKUP(E1686,'H O L D S'!S:S,'H O L D S'!L:L,0)</f>
        <v>0</v>
      </c>
      <c r="B1686" s="161" t="str">
        <f t="shared" si="26"/>
        <v>UH.GR.00067-10095</v>
      </c>
      <c r="C1686" s="95">
        <f>SUM(A1686:A1686)</f>
        <v>0</v>
      </c>
      <c r="D1686" s="95">
        <v>10095</v>
      </c>
      <c r="E1686" s="95" t="s">
        <v>555</v>
      </c>
      <c r="F1686" s="91"/>
      <c r="G1686" s="91"/>
      <c r="H1686" s="91"/>
      <c r="I1686" s="91"/>
      <c r="J1686" s="91"/>
      <c r="K1686" s="91"/>
      <c r="L1686" s="91"/>
      <c r="M1686" s="91"/>
    </row>
    <row r="1687" spans="1:13" ht="16" x14ac:dyDescent="0.2">
      <c r="A1687" s="95">
        <f>_xlfn.XLOOKUP(E1687,'H O L D S'!S:S,'H O L D S'!L:L,0)</f>
        <v>0</v>
      </c>
      <c r="B1687" s="161" t="str">
        <f t="shared" si="26"/>
        <v>UH.GR.00068-10095</v>
      </c>
      <c r="C1687" s="95">
        <f>SUM(A1687:A1687)</f>
        <v>0</v>
      </c>
      <c r="D1687" s="95">
        <v>10095</v>
      </c>
      <c r="E1687" s="95" t="s">
        <v>557</v>
      </c>
      <c r="F1687" s="91"/>
      <c r="G1687" s="91"/>
      <c r="H1687" s="91"/>
      <c r="I1687" s="91"/>
      <c r="J1687" s="91"/>
      <c r="K1687" s="91"/>
      <c r="L1687" s="91"/>
      <c r="M1687" s="91"/>
    </row>
    <row r="1688" spans="1:13" ht="16" x14ac:dyDescent="0.2">
      <c r="A1688" s="95">
        <f>_xlfn.XLOOKUP(E1688,'H O L D S'!S:S,'H O L D S'!L:L,0)</f>
        <v>0</v>
      </c>
      <c r="B1688" s="161" t="str">
        <f t="shared" si="26"/>
        <v>UH.GR.00069-10095</v>
      </c>
      <c r="C1688" s="95">
        <f>SUM(A1688:A1688)</f>
        <v>0</v>
      </c>
      <c r="D1688" s="95">
        <v>10095</v>
      </c>
      <c r="E1688" s="95" t="s">
        <v>559</v>
      </c>
      <c r="F1688" s="91"/>
      <c r="G1688" s="91"/>
      <c r="H1688" s="91"/>
      <c r="I1688" s="91"/>
      <c r="J1688" s="91"/>
      <c r="K1688" s="91"/>
      <c r="L1688" s="91"/>
      <c r="M1688" s="91"/>
    </row>
    <row r="1689" spans="1:13" ht="16" x14ac:dyDescent="0.2">
      <c r="A1689" s="95">
        <f>_xlfn.XLOOKUP(E1689,'H O L D S'!S:S,'H O L D S'!L:L,0)</f>
        <v>0</v>
      </c>
      <c r="B1689" s="161" t="str">
        <f t="shared" si="26"/>
        <v>UH.GR.00070-10095</v>
      </c>
      <c r="C1689" s="95">
        <f>SUM(A1689:A1689)</f>
        <v>0</v>
      </c>
      <c r="D1689" s="95">
        <v>10095</v>
      </c>
      <c r="E1689" s="95" t="s">
        <v>561</v>
      </c>
      <c r="F1689" s="91"/>
      <c r="G1689" s="91"/>
      <c r="H1689" s="91"/>
      <c r="I1689" s="91"/>
      <c r="J1689" s="91"/>
      <c r="K1689" s="91"/>
      <c r="L1689" s="91"/>
      <c r="M1689" s="91"/>
    </row>
    <row r="1690" spans="1:13" ht="16" x14ac:dyDescent="0.2">
      <c r="A1690" s="95">
        <f>_xlfn.XLOOKUP(E1690,'H O L D S'!S:S,'H O L D S'!L:L,0)</f>
        <v>0</v>
      </c>
      <c r="B1690" s="161" t="str">
        <f t="shared" si="26"/>
        <v>UH.GR.00071-10095</v>
      </c>
      <c r="C1690" s="95">
        <f>SUM(A1690:A1690)</f>
        <v>0</v>
      </c>
      <c r="D1690" s="95">
        <v>10095</v>
      </c>
      <c r="E1690" s="95" t="s">
        <v>563</v>
      </c>
      <c r="F1690" s="91"/>
      <c r="G1690" s="91"/>
      <c r="H1690" s="91"/>
      <c r="I1690" s="91"/>
      <c r="J1690" s="91"/>
      <c r="K1690" s="91"/>
      <c r="L1690" s="91"/>
      <c r="M1690" s="91"/>
    </row>
    <row r="1691" spans="1:13" ht="16" x14ac:dyDescent="0.2">
      <c r="A1691" s="161">
        <f>_xlfn.XLOOKUP(E1691,'H O L D S'!S:S,'H O L D S'!N:N,0)</f>
        <v>0</v>
      </c>
      <c r="B1691" s="161" t="str">
        <f t="shared" si="26"/>
        <v>UH.GR.00042-10083</v>
      </c>
      <c r="C1691" s="161">
        <f>SUM(A1691:A1691)</f>
        <v>0</v>
      </c>
      <c r="D1691" s="161">
        <v>10083</v>
      </c>
      <c r="E1691" s="161" t="s">
        <v>504</v>
      </c>
      <c r="F1691" s="91"/>
      <c r="G1691" s="91"/>
      <c r="H1691" s="91"/>
      <c r="I1691" s="91"/>
      <c r="J1691" s="91"/>
      <c r="K1691" s="91"/>
      <c r="L1691" s="91"/>
      <c r="M1691" s="91"/>
    </row>
    <row r="1692" spans="1:13" ht="16" x14ac:dyDescent="0.2">
      <c r="A1692" s="95">
        <f>_xlfn.XLOOKUP(E1692,'H O L D S'!S:S,'H O L D S'!N:N,0)</f>
        <v>0</v>
      </c>
      <c r="B1692" s="161" t="str">
        <f t="shared" si="26"/>
        <v>UH.GR.00043-10083</v>
      </c>
      <c r="C1692" s="95">
        <f>SUM(A1692:A1692)</f>
        <v>0</v>
      </c>
      <c r="D1692" s="95">
        <v>10083</v>
      </c>
      <c r="E1692" s="95" t="s">
        <v>506</v>
      </c>
      <c r="F1692" s="91"/>
      <c r="G1692" s="91"/>
      <c r="H1692" s="91"/>
      <c r="I1692" s="91"/>
      <c r="J1692" s="91"/>
      <c r="K1692" s="91"/>
      <c r="L1692" s="91"/>
      <c r="M1692" s="91"/>
    </row>
    <row r="1693" spans="1:13" ht="16" x14ac:dyDescent="0.2">
      <c r="A1693" s="95">
        <f>_xlfn.XLOOKUP(E1693,'H O L D S'!S:S,'H O L D S'!N:N,0)</f>
        <v>0</v>
      </c>
      <c r="B1693" s="161" t="str">
        <f t="shared" si="26"/>
        <v>UH.GR.00044-10083</v>
      </c>
      <c r="C1693" s="95">
        <f>SUM(A1693:A1693)</f>
        <v>0</v>
      </c>
      <c r="D1693" s="95">
        <v>10083</v>
      </c>
      <c r="E1693" s="95" t="s">
        <v>508</v>
      </c>
      <c r="F1693" s="91"/>
      <c r="G1693" s="91"/>
      <c r="H1693" s="91"/>
      <c r="I1693" s="91"/>
      <c r="J1693" s="91"/>
      <c r="K1693" s="91"/>
      <c r="L1693" s="91"/>
      <c r="M1693" s="91"/>
    </row>
    <row r="1694" spans="1:13" ht="16" x14ac:dyDescent="0.2">
      <c r="A1694" s="95">
        <f>_xlfn.XLOOKUP(E1694,'H O L D S'!S:S,'H O L D S'!N:N,0)</f>
        <v>0</v>
      </c>
      <c r="B1694" s="161" t="str">
        <f t="shared" si="26"/>
        <v>UH.GR.00045-10083</v>
      </c>
      <c r="C1694" s="95">
        <f>SUM(A1694:A1694)</f>
        <v>0</v>
      </c>
      <c r="D1694" s="95">
        <v>10083</v>
      </c>
      <c r="E1694" s="95" t="s">
        <v>510</v>
      </c>
      <c r="F1694" s="91"/>
      <c r="G1694" s="91"/>
      <c r="H1694" s="91"/>
      <c r="I1694" s="91"/>
      <c r="J1694" s="91"/>
      <c r="K1694" s="91"/>
      <c r="L1694" s="91"/>
      <c r="M1694" s="91"/>
    </row>
    <row r="1695" spans="1:13" ht="16" x14ac:dyDescent="0.2">
      <c r="A1695" s="95">
        <f>_xlfn.XLOOKUP(E1695,'H O L D S'!S:S,'H O L D S'!N:N,0)</f>
        <v>0</v>
      </c>
      <c r="B1695" s="161" t="str">
        <f t="shared" si="26"/>
        <v>UH.GR.00046-10083</v>
      </c>
      <c r="C1695" s="95">
        <f>SUM(A1695:A1695)</f>
        <v>0</v>
      </c>
      <c r="D1695" s="95">
        <v>10083</v>
      </c>
      <c r="E1695" s="95" t="s">
        <v>512</v>
      </c>
      <c r="F1695" s="91"/>
      <c r="G1695" s="91"/>
      <c r="H1695" s="91"/>
      <c r="I1695" s="91"/>
      <c r="J1695" s="91"/>
      <c r="K1695" s="91"/>
      <c r="L1695" s="91"/>
      <c r="M1695" s="91"/>
    </row>
    <row r="1696" spans="1:13" ht="16" x14ac:dyDescent="0.2">
      <c r="A1696" s="95">
        <f>_xlfn.XLOOKUP(E1696,'H O L D S'!S:S,'H O L D S'!N:N,0)</f>
        <v>0</v>
      </c>
      <c r="B1696" s="161" t="str">
        <f t="shared" si="26"/>
        <v>UH.GR.00047-10083</v>
      </c>
      <c r="C1696" s="95">
        <f>SUM(A1696:A1696)</f>
        <v>0</v>
      </c>
      <c r="D1696" s="95">
        <v>10083</v>
      </c>
      <c r="E1696" s="95" t="s">
        <v>514</v>
      </c>
      <c r="F1696" s="91"/>
      <c r="G1696" s="91"/>
      <c r="H1696" s="91"/>
      <c r="I1696" s="91"/>
      <c r="J1696" s="91"/>
      <c r="K1696" s="91"/>
      <c r="L1696" s="91"/>
      <c r="M1696" s="91"/>
    </row>
    <row r="1697" spans="1:13" ht="16" x14ac:dyDescent="0.2">
      <c r="A1697" s="95">
        <f>_xlfn.XLOOKUP(E1697,'H O L D S'!S:S,'H O L D S'!N:N,0)</f>
        <v>0</v>
      </c>
      <c r="B1697" s="161" t="str">
        <f t="shared" si="26"/>
        <v>UH.GR.00048-10083</v>
      </c>
      <c r="C1697" s="95">
        <f>SUM(A1697:A1697)</f>
        <v>0</v>
      </c>
      <c r="D1697" s="95">
        <v>10083</v>
      </c>
      <c r="E1697" s="95" t="s">
        <v>516</v>
      </c>
      <c r="F1697" s="91"/>
      <c r="G1697" s="91"/>
      <c r="H1697" s="91"/>
      <c r="I1697" s="91"/>
      <c r="J1697" s="91"/>
      <c r="K1697" s="91"/>
      <c r="L1697" s="91"/>
      <c r="M1697" s="91"/>
    </row>
    <row r="1698" spans="1:13" ht="16" x14ac:dyDescent="0.2">
      <c r="A1698" s="95">
        <f>_xlfn.XLOOKUP(E1698,'H O L D S'!S:S,'H O L D S'!N:N,0)</f>
        <v>0</v>
      </c>
      <c r="B1698" s="161" t="str">
        <f t="shared" si="26"/>
        <v>UH.GR.00049-10083</v>
      </c>
      <c r="C1698" s="95">
        <f>SUM(A1698:A1698)</f>
        <v>0</v>
      </c>
      <c r="D1698" s="95">
        <v>10083</v>
      </c>
      <c r="E1698" s="95" t="s">
        <v>518</v>
      </c>
      <c r="F1698" s="91"/>
      <c r="G1698" s="91"/>
      <c r="H1698" s="91"/>
      <c r="I1698" s="91"/>
      <c r="J1698" s="91"/>
      <c r="K1698" s="91"/>
      <c r="L1698" s="91"/>
      <c r="M1698" s="91"/>
    </row>
    <row r="1699" spans="1:13" ht="16" x14ac:dyDescent="0.2">
      <c r="A1699" s="95">
        <f>_xlfn.XLOOKUP(E1699,'H O L D S'!S:S,'H O L D S'!N:N,0)</f>
        <v>0</v>
      </c>
      <c r="B1699" s="161" t="str">
        <f t="shared" si="26"/>
        <v>UH.GR.00050-10083</v>
      </c>
      <c r="C1699" s="95">
        <f>SUM(A1699:A1699)</f>
        <v>0</v>
      </c>
      <c r="D1699" s="95">
        <v>10083</v>
      </c>
      <c r="E1699" s="95" t="s">
        <v>520</v>
      </c>
      <c r="F1699" s="91"/>
      <c r="G1699" s="91"/>
      <c r="H1699" s="91"/>
      <c r="I1699" s="91"/>
      <c r="J1699" s="91"/>
      <c r="K1699" s="91"/>
      <c r="L1699" s="91"/>
      <c r="M1699" s="91"/>
    </row>
    <row r="1700" spans="1:13" ht="16" x14ac:dyDescent="0.2">
      <c r="A1700" s="95">
        <f>_xlfn.XLOOKUP(E1700,'H O L D S'!S:S,'H O L D S'!N:N,0)</f>
        <v>0</v>
      </c>
      <c r="B1700" s="161" t="str">
        <f t="shared" si="26"/>
        <v>UH.GR.00051-10083</v>
      </c>
      <c r="C1700" s="95">
        <f>SUM(A1700:A1700)</f>
        <v>0</v>
      </c>
      <c r="D1700" s="95">
        <v>10083</v>
      </c>
      <c r="E1700" s="95" t="s">
        <v>522</v>
      </c>
      <c r="F1700" s="91"/>
      <c r="G1700" s="91"/>
      <c r="H1700" s="91"/>
      <c r="I1700" s="91"/>
      <c r="J1700" s="91"/>
      <c r="K1700" s="91"/>
      <c r="L1700" s="91"/>
      <c r="M1700" s="91"/>
    </row>
    <row r="1701" spans="1:13" ht="16" x14ac:dyDescent="0.2">
      <c r="A1701" s="95">
        <f>_xlfn.XLOOKUP(E1701,'H O L D S'!S:S,'H O L D S'!N:N,0)</f>
        <v>0</v>
      </c>
      <c r="B1701" s="161" t="str">
        <f t="shared" si="26"/>
        <v>UH.GR.00052-10083</v>
      </c>
      <c r="C1701" s="95">
        <f>SUM(A1701:A1701)</f>
        <v>0</v>
      </c>
      <c r="D1701" s="95">
        <v>10083</v>
      </c>
      <c r="E1701" s="95" t="s">
        <v>524</v>
      </c>
      <c r="F1701" s="91"/>
      <c r="G1701" s="91"/>
      <c r="H1701" s="91"/>
      <c r="I1701" s="91"/>
      <c r="J1701" s="91"/>
      <c r="K1701" s="91"/>
      <c r="L1701" s="91"/>
      <c r="M1701" s="91"/>
    </row>
    <row r="1702" spans="1:13" ht="16" x14ac:dyDescent="0.2">
      <c r="A1702" s="163">
        <f>_xlfn.XLOOKUP(E1702,'H O L D S'!S:S,'H O L D S'!N:N,0)</f>
        <v>0</v>
      </c>
      <c r="B1702" s="161" t="str">
        <f t="shared" si="26"/>
        <v>UH.GR.00053-10083</v>
      </c>
      <c r="C1702" s="163">
        <f>SUM(A1702:A1702)</f>
        <v>0</v>
      </c>
      <c r="D1702" s="163">
        <v>10083</v>
      </c>
      <c r="E1702" s="163" t="s">
        <v>527</v>
      </c>
      <c r="F1702" s="91"/>
      <c r="G1702" s="91"/>
      <c r="H1702" s="91"/>
      <c r="I1702" s="91"/>
      <c r="J1702" s="91"/>
      <c r="K1702" s="91"/>
      <c r="L1702" s="91"/>
      <c r="M1702" s="91"/>
    </row>
    <row r="1703" spans="1:13" ht="16" x14ac:dyDescent="0.2">
      <c r="A1703" s="95">
        <f>_xlfn.XLOOKUP(E1703,'H O L D S'!S:S,'H O L D S'!N:N,0)</f>
        <v>0</v>
      </c>
      <c r="B1703" s="161" t="str">
        <f t="shared" si="26"/>
        <v>UH.GR.00054-10083</v>
      </c>
      <c r="C1703" s="95">
        <f>SUM(A1703:A1703)</f>
        <v>0</v>
      </c>
      <c r="D1703" s="95">
        <v>10083</v>
      </c>
      <c r="E1703" s="95" t="s">
        <v>529</v>
      </c>
      <c r="F1703" s="91"/>
      <c r="G1703" s="91"/>
      <c r="H1703" s="91"/>
      <c r="I1703" s="91"/>
      <c r="J1703" s="91"/>
      <c r="K1703" s="91"/>
      <c r="L1703" s="91"/>
      <c r="M1703" s="91"/>
    </row>
    <row r="1704" spans="1:13" ht="16" x14ac:dyDescent="0.2">
      <c r="A1704" s="95">
        <f>_xlfn.XLOOKUP(E1704,'H O L D S'!S:S,'H O L D S'!N:N,0)</f>
        <v>0</v>
      </c>
      <c r="B1704" s="161" t="str">
        <f t="shared" si="26"/>
        <v>UH.GR.00055-10083</v>
      </c>
      <c r="C1704" s="95">
        <f>SUM(A1704:A1704)</f>
        <v>0</v>
      </c>
      <c r="D1704" s="95">
        <v>10083</v>
      </c>
      <c r="E1704" s="95" t="s">
        <v>531</v>
      </c>
      <c r="F1704" s="91"/>
      <c r="G1704" s="91"/>
      <c r="H1704" s="91"/>
      <c r="I1704" s="91"/>
      <c r="J1704" s="91"/>
      <c r="K1704" s="91"/>
      <c r="L1704" s="91"/>
      <c r="M1704" s="91"/>
    </row>
    <row r="1705" spans="1:13" ht="16" x14ac:dyDescent="0.2">
      <c r="A1705" s="95">
        <f>_xlfn.XLOOKUP(E1705,'H O L D S'!S:S,'H O L D S'!N:N,0)</f>
        <v>0</v>
      </c>
      <c r="B1705" s="161" t="str">
        <f t="shared" si="26"/>
        <v>UH.GR.00056-10083</v>
      </c>
      <c r="C1705" s="95">
        <f>SUM(A1705:A1705)</f>
        <v>0</v>
      </c>
      <c r="D1705" s="95">
        <v>10083</v>
      </c>
      <c r="E1705" s="95" t="s">
        <v>533</v>
      </c>
      <c r="F1705" s="91"/>
      <c r="G1705" s="91"/>
      <c r="H1705" s="91"/>
      <c r="I1705" s="91"/>
      <c r="J1705" s="91"/>
      <c r="K1705" s="91"/>
      <c r="L1705" s="91"/>
      <c r="M1705" s="91"/>
    </row>
    <row r="1706" spans="1:13" ht="16" x14ac:dyDescent="0.2">
      <c r="A1706" s="95">
        <f>_xlfn.XLOOKUP(E1706,'H O L D S'!S:S,'H O L D S'!N:N,0)</f>
        <v>0</v>
      </c>
      <c r="B1706" s="161" t="str">
        <f t="shared" si="26"/>
        <v>UH.GR.00057-10083</v>
      </c>
      <c r="C1706" s="95">
        <f>SUM(A1706:A1706)</f>
        <v>0</v>
      </c>
      <c r="D1706" s="95">
        <v>10083</v>
      </c>
      <c r="E1706" s="95" t="s">
        <v>535</v>
      </c>
      <c r="F1706" s="91"/>
      <c r="G1706" s="91"/>
      <c r="H1706" s="91"/>
      <c r="I1706" s="91"/>
      <c r="J1706" s="91"/>
      <c r="K1706" s="91"/>
      <c r="L1706" s="91"/>
      <c r="M1706" s="91"/>
    </row>
    <row r="1707" spans="1:13" ht="16" x14ac:dyDescent="0.2">
      <c r="A1707" s="95">
        <f>_xlfn.XLOOKUP(E1707,'H O L D S'!S:S,'H O L D S'!N:N,0)</f>
        <v>0</v>
      </c>
      <c r="B1707" s="161" t="str">
        <f t="shared" si="26"/>
        <v>UH.GR.00058-10083</v>
      </c>
      <c r="C1707" s="95">
        <f>SUM(A1707:A1707)</f>
        <v>0</v>
      </c>
      <c r="D1707" s="95">
        <v>10083</v>
      </c>
      <c r="E1707" s="95" t="s">
        <v>537</v>
      </c>
      <c r="F1707" s="91"/>
      <c r="G1707" s="91"/>
      <c r="H1707" s="91"/>
      <c r="I1707" s="91"/>
      <c r="J1707" s="91"/>
      <c r="K1707" s="91"/>
      <c r="L1707" s="91"/>
      <c r="M1707" s="91"/>
    </row>
    <row r="1708" spans="1:13" ht="16" x14ac:dyDescent="0.2">
      <c r="A1708" s="95">
        <f>_xlfn.XLOOKUP(E1708,'H O L D S'!S:S,'H O L D S'!N:N,0)</f>
        <v>0</v>
      </c>
      <c r="B1708" s="161" t="str">
        <f t="shared" si="26"/>
        <v>UH.GR.00059-10083</v>
      </c>
      <c r="C1708" s="95">
        <f>SUM(A1708:A1708)</f>
        <v>0</v>
      </c>
      <c r="D1708" s="95">
        <v>10083</v>
      </c>
      <c r="E1708" s="95" t="s">
        <v>539</v>
      </c>
      <c r="F1708" s="91"/>
      <c r="G1708" s="91"/>
      <c r="H1708" s="91"/>
      <c r="I1708" s="91"/>
      <c r="J1708" s="91"/>
      <c r="K1708" s="91"/>
      <c r="L1708" s="91"/>
      <c r="M1708" s="91"/>
    </row>
    <row r="1709" spans="1:13" ht="16" x14ac:dyDescent="0.2">
      <c r="A1709" s="95">
        <f>_xlfn.XLOOKUP(E1709,'H O L D S'!S:S,'H O L D S'!N:N,0)</f>
        <v>0</v>
      </c>
      <c r="B1709" s="161" t="str">
        <f t="shared" si="26"/>
        <v>UH.GR.00060-10083</v>
      </c>
      <c r="C1709" s="95">
        <f>SUM(A1709:A1709)</f>
        <v>0</v>
      </c>
      <c r="D1709" s="95">
        <v>10083</v>
      </c>
      <c r="E1709" s="95" t="s">
        <v>541</v>
      </c>
      <c r="F1709" s="91"/>
      <c r="G1709" s="91"/>
      <c r="H1709" s="91"/>
      <c r="I1709" s="91"/>
      <c r="J1709" s="91"/>
      <c r="K1709" s="91"/>
      <c r="L1709" s="91"/>
      <c r="M1709" s="91"/>
    </row>
    <row r="1710" spans="1:13" ht="16" x14ac:dyDescent="0.2">
      <c r="A1710" s="95">
        <f>_xlfn.XLOOKUP(E1710,'H O L D S'!S:S,'H O L D S'!N:N,0)</f>
        <v>0</v>
      </c>
      <c r="B1710" s="161" t="str">
        <f t="shared" si="26"/>
        <v>UH.GR.00061-10083</v>
      </c>
      <c r="C1710" s="95">
        <f>SUM(A1710:A1710)</f>
        <v>0</v>
      </c>
      <c r="D1710" s="95">
        <v>10083</v>
      </c>
      <c r="E1710" s="95" t="s">
        <v>543</v>
      </c>
      <c r="F1710" s="91"/>
      <c r="G1710" s="91"/>
      <c r="H1710" s="91"/>
      <c r="I1710" s="91"/>
      <c r="J1710" s="91"/>
      <c r="K1710" s="91"/>
      <c r="L1710" s="91"/>
      <c r="M1710" s="91"/>
    </row>
    <row r="1711" spans="1:13" ht="16" x14ac:dyDescent="0.2">
      <c r="A1711" s="95">
        <f>_xlfn.XLOOKUP(E1711,'H O L D S'!S:S,'H O L D S'!N:N,0)</f>
        <v>0</v>
      </c>
      <c r="B1711" s="161" t="str">
        <f t="shared" si="26"/>
        <v>UH.GR.00062-10083</v>
      </c>
      <c r="C1711" s="95">
        <f>SUM(A1711:A1711)</f>
        <v>0</v>
      </c>
      <c r="D1711" s="95">
        <v>10083</v>
      </c>
      <c r="E1711" s="95" t="s">
        <v>545</v>
      </c>
      <c r="F1711" s="91"/>
      <c r="G1711" s="91"/>
      <c r="H1711" s="91"/>
      <c r="I1711" s="91"/>
      <c r="J1711" s="91"/>
      <c r="K1711" s="91"/>
      <c r="L1711" s="91"/>
      <c r="M1711" s="91"/>
    </row>
    <row r="1712" spans="1:13" ht="16" x14ac:dyDescent="0.2">
      <c r="A1712" s="95">
        <f>_xlfn.XLOOKUP(E1712,'H O L D S'!S:S,'H O L D S'!N:N,0)</f>
        <v>0</v>
      </c>
      <c r="B1712" s="161" t="str">
        <f t="shared" si="26"/>
        <v>UH.GR.00063-10083</v>
      </c>
      <c r="C1712" s="95">
        <f>SUM(A1712:A1712)</f>
        <v>0</v>
      </c>
      <c r="D1712" s="95">
        <v>10083</v>
      </c>
      <c r="E1712" s="95" t="s">
        <v>547</v>
      </c>
      <c r="F1712" s="91"/>
      <c r="G1712" s="91"/>
      <c r="H1712" s="91"/>
      <c r="I1712" s="91"/>
      <c r="J1712" s="91"/>
      <c r="K1712" s="91"/>
      <c r="L1712" s="91"/>
      <c r="M1712" s="91"/>
    </row>
    <row r="1713" spans="1:13" ht="16" x14ac:dyDescent="0.2">
      <c r="A1713" s="95">
        <f>_xlfn.XLOOKUP(E1713,'H O L D S'!S:S,'H O L D S'!N:N,0)</f>
        <v>0</v>
      </c>
      <c r="B1713" s="161" t="str">
        <f t="shared" si="26"/>
        <v>UH.GR.00064-10083</v>
      </c>
      <c r="C1713" s="95">
        <f>SUM(A1713:A1713)</f>
        <v>0</v>
      </c>
      <c r="D1713" s="95">
        <v>10083</v>
      </c>
      <c r="E1713" s="95" t="s">
        <v>549</v>
      </c>
      <c r="F1713" s="91"/>
      <c r="G1713" s="91"/>
      <c r="H1713" s="91"/>
      <c r="I1713" s="91"/>
      <c r="J1713" s="91"/>
      <c r="K1713" s="91"/>
      <c r="L1713" s="91"/>
      <c r="M1713" s="91"/>
    </row>
    <row r="1714" spans="1:13" ht="16" x14ac:dyDescent="0.2">
      <c r="A1714" s="95">
        <f>_xlfn.XLOOKUP(E1714,'H O L D S'!S:S,'H O L D S'!N:N,0)</f>
        <v>0</v>
      </c>
      <c r="B1714" s="161" t="str">
        <f t="shared" si="26"/>
        <v>UH.GR.00065-10083</v>
      </c>
      <c r="C1714" s="95">
        <f>SUM(A1714:A1714)</f>
        <v>0</v>
      </c>
      <c r="D1714" s="95">
        <v>10083</v>
      </c>
      <c r="E1714" s="95" t="s">
        <v>551</v>
      </c>
      <c r="F1714" s="91"/>
      <c r="G1714" s="91"/>
      <c r="H1714" s="91"/>
      <c r="I1714" s="91"/>
      <c r="J1714" s="91"/>
      <c r="K1714" s="91"/>
      <c r="L1714" s="91"/>
      <c r="M1714" s="91"/>
    </row>
    <row r="1715" spans="1:13" ht="16" x14ac:dyDescent="0.2">
      <c r="A1715" s="95">
        <f>_xlfn.XLOOKUP(E1715,'H O L D S'!S:S,'H O L D S'!N:N,0)</f>
        <v>0</v>
      </c>
      <c r="B1715" s="161" t="str">
        <f t="shared" si="26"/>
        <v>UH.GR.00066-10083</v>
      </c>
      <c r="C1715" s="95">
        <f>SUM(A1715:A1715)</f>
        <v>0</v>
      </c>
      <c r="D1715" s="95">
        <v>10083</v>
      </c>
      <c r="E1715" s="95" t="s">
        <v>553</v>
      </c>
      <c r="F1715" s="91"/>
      <c r="G1715" s="91"/>
      <c r="H1715" s="91"/>
      <c r="I1715" s="91"/>
      <c r="J1715" s="91"/>
      <c r="K1715" s="91"/>
      <c r="L1715" s="91"/>
      <c r="M1715" s="91"/>
    </row>
    <row r="1716" spans="1:13" ht="16" x14ac:dyDescent="0.2">
      <c r="A1716" s="95">
        <f>_xlfn.XLOOKUP(E1716,'H O L D S'!S:S,'H O L D S'!N:N,0)</f>
        <v>0</v>
      </c>
      <c r="B1716" s="161" t="str">
        <f t="shared" si="26"/>
        <v>UH.GR.00067-10083</v>
      </c>
      <c r="C1716" s="95">
        <f>SUM(A1716:A1716)</f>
        <v>0</v>
      </c>
      <c r="D1716" s="95">
        <v>10083</v>
      </c>
      <c r="E1716" s="95" t="s">
        <v>555</v>
      </c>
      <c r="F1716" s="91"/>
      <c r="G1716" s="91"/>
      <c r="H1716" s="91"/>
      <c r="I1716" s="91"/>
      <c r="J1716" s="91"/>
      <c r="K1716" s="91"/>
      <c r="L1716" s="91"/>
      <c r="M1716" s="91"/>
    </row>
    <row r="1717" spans="1:13" ht="16" x14ac:dyDescent="0.2">
      <c r="A1717" s="95">
        <f>_xlfn.XLOOKUP(E1717,'H O L D S'!S:S,'H O L D S'!N:N,0)</f>
        <v>0</v>
      </c>
      <c r="B1717" s="161" t="str">
        <f t="shared" si="26"/>
        <v>UH.GR.00068-10083</v>
      </c>
      <c r="C1717" s="95">
        <f>SUM(A1717:A1717)</f>
        <v>0</v>
      </c>
      <c r="D1717" s="95">
        <v>10083</v>
      </c>
      <c r="E1717" s="95" t="s">
        <v>557</v>
      </c>
      <c r="F1717" s="91"/>
      <c r="G1717" s="91"/>
      <c r="H1717" s="91"/>
      <c r="I1717" s="91"/>
      <c r="J1717" s="91"/>
      <c r="K1717" s="91"/>
      <c r="L1717" s="91"/>
      <c r="M1717" s="91"/>
    </row>
    <row r="1718" spans="1:13" ht="16" x14ac:dyDescent="0.2">
      <c r="A1718" s="95">
        <f>_xlfn.XLOOKUP(E1718,'H O L D S'!S:S,'H O L D S'!N:N,0)</f>
        <v>0</v>
      </c>
      <c r="B1718" s="161" t="str">
        <f t="shared" si="26"/>
        <v>UH.GR.00069-10083</v>
      </c>
      <c r="C1718" s="95">
        <f>SUM(A1718:A1718)</f>
        <v>0</v>
      </c>
      <c r="D1718" s="95">
        <v>10083</v>
      </c>
      <c r="E1718" s="95" t="s">
        <v>559</v>
      </c>
      <c r="F1718" s="91"/>
      <c r="G1718" s="91"/>
      <c r="H1718" s="91"/>
      <c r="I1718" s="91"/>
      <c r="J1718" s="91"/>
      <c r="K1718" s="91"/>
      <c r="L1718" s="91"/>
      <c r="M1718" s="91"/>
    </row>
    <row r="1719" spans="1:13" ht="16" x14ac:dyDescent="0.2">
      <c r="A1719" s="95">
        <f>_xlfn.XLOOKUP(E1719,'H O L D S'!S:S,'H O L D S'!N:N,0)</f>
        <v>0</v>
      </c>
      <c r="B1719" s="161" t="str">
        <f t="shared" si="26"/>
        <v>UH.GR.00070-10083</v>
      </c>
      <c r="C1719" s="95">
        <f>SUM(A1719:A1719)</f>
        <v>0</v>
      </c>
      <c r="D1719" s="95">
        <v>10083</v>
      </c>
      <c r="E1719" s="95" t="s">
        <v>561</v>
      </c>
      <c r="F1719" s="91"/>
      <c r="G1719" s="91"/>
      <c r="H1719" s="91"/>
      <c r="I1719" s="91"/>
      <c r="J1719" s="91"/>
      <c r="K1719" s="91"/>
      <c r="L1719" s="91"/>
      <c r="M1719" s="91"/>
    </row>
    <row r="1720" spans="1:13" ht="16" x14ac:dyDescent="0.2">
      <c r="A1720" s="95">
        <f>_xlfn.XLOOKUP(E1720,'H O L D S'!S:S,'H O L D S'!N:N,0)</f>
        <v>0</v>
      </c>
      <c r="B1720" s="161" t="str">
        <f t="shared" si="26"/>
        <v>UH.GR.00071-10083</v>
      </c>
      <c r="C1720" s="95">
        <f>SUM(A1720:A1720)</f>
        <v>0</v>
      </c>
      <c r="D1720" s="95">
        <v>10083</v>
      </c>
      <c r="E1720" s="95" t="s">
        <v>563</v>
      </c>
      <c r="F1720" s="91"/>
      <c r="G1720" s="91"/>
      <c r="H1720" s="91"/>
      <c r="I1720" s="91"/>
      <c r="J1720" s="91"/>
      <c r="K1720" s="91"/>
      <c r="L1720" s="91"/>
      <c r="M1720" s="91"/>
    </row>
    <row r="1721" spans="1:13" ht="16" x14ac:dyDescent="0.2">
      <c r="A1721" s="161">
        <f>_xlfn.XLOOKUP(E1721,'H O L D S'!S:S,'H O L D S'!O:O,0)</f>
        <v>0</v>
      </c>
      <c r="B1721" s="161" t="str">
        <f t="shared" si="26"/>
        <v>UH.GR.00042-10082</v>
      </c>
      <c r="C1721" s="161">
        <f>SUM(A1721:A1721)</f>
        <v>0</v>
      </c>
      <c r="D1721" s="161">
        <v>10082</v>
      </c>
      <c r="E1721" s="161" t="s">
        <v>504</v>
      </c>
      <c r="F1721" s="91"/>
      <c r="G1721" s="91"/>
      <c r="H1721" s="91"/>
      <c r="I1721" s="91"/>
      <c r="J1721" s="91"/>
      <c r="K1721" s="91"/>
      <c r="L1721" s="91"/>
      <c r="M1721" s="91"/>
    </row>
    <row r="1722" spans="1:13" ht="16" x14ac:dyDescent="0.2">
      <c r="A1722" s="95">
        <f>_xlfn.XLOOKUP(E1722,'H O L D S'!S:S,'H O L D S'!O:O,0)</f>
        <v>0</v>
      </c>
      <c r="B1722" s="161" t="str">
        <f t="shared" si="26"/>
        <v>UH.GR.00043-10082</v>
      </c>
      <c r="C1722" s="95">
        <f>SUM(A1722:A1722)</f>
        <v>0</v>
      </c>
      <c r="D1722" s="95">
        <v>10082</v>
      </c>
      <c r="E1722" s="95" t="s">
        <v>506</v>
      </c>
      <c r="F1722" s="91"/>
      <c r="G1722" s="91"/>
      <c r="H1722" s="91"/>
      <c r="I1722" s="91"/>
      <c r="J1722" s="91"/>
      <c r="K1722" s="91"/>
      <c r="L1722" s="91"/>
      <c r="M1722" s="91"/>
    </row>
    <row r="1723" spans="1:13" ht="16" x14ac:dyDescent="0.2">
      <c r="A1723" s="95">
        <f>_xlfn.XLOOKUP(E1723,'H O L D S'!S:S,'H O L D S'!O:O,0)</f>
        <v>0</v>
      </c>
      <c r="B1723" s="161" t="str">
        <f t="shared" si="26"/>
        <v>UH.GR.00044-10082</v>
      </c>
      <c r="C1723" s="95">
        <f>SUM(A1723:A1723)</f>
        <v>0</v>
      </c>
      <c r="D1723" s="95">
        <v>10082</v>
      </c>
      <c r="E1723" s="95" t="s">
        <v>508</v>
      </c>
      <c r="F1723" s="91"/>
      <c r="G1723" s="91"/>
      <c r="H1723" s="91"/>
      <c r="I1723" s="91"/>
      <c r="J1723" s="91"/>
      <c r="K1723" s="91"/>
      <c r="L1723" s="91"/>
      <c r="M1723" s="91"/>
    </row>
    <row r="1724" spans="1:13" ht="16" x14ac:dyDescent="0.2">
      <c r="A1724" s="95">
        <f>_xlfn.XLOOKUP(E1724,'H O L D S'!S:S,'H O L D S'!O:O,0)</f>
        <v>0</v>
      </c>
      <c r="B1724" s="161" t="str">
        <f t="shared" si="26"/>
        <v>UH.GR.00045-10082</v>
      </c>
      <c r="C1724" s="95">
        <f>SUM(A1724:A1724)</f>
        <v>0</v>
      </c>
      <c r="D1724" s="95">
        <v>10082</v>
      </c>
      <c r="E1724" s="95" t="s">
        <v>510</v>
      </c>
      <c r="F1724" s="91"/>
      <c r="G1724" s="91"/>
      <c r="H1724" s="91"/>
      <c r="I1724" s="91"/>
      <c r="J1724" s="91"/>
      <c r="K1724" s="91"/>
      <c r="L1724" s="91"/>
      <c r="M1724" s="91"/>
    </row>
    <row r="1725" spans="1:13" ht="16" x14ac:dyDescent="0.2">
      <c r="A1725" s="95">
        <f>_xlfn.XLOOKUP(E1725,'H O L D S'!S:S,'H O L D S'!O:O,0)</f>
        <v>0</v>
      </c>
      <c r="B1725" s="161" t="str">
        <f t="shared" si="26"/>
        <v>UH.GR.00046-10082</v>
      </c>
      <c r="C1725" s="95">
        <f>SUM(A1725:A1725)</f>
        <v>0</v>
      </c>
      <c r="D1725" s="95">
        <v>10082</v>
      </c>
      <c r="E1725" s="95" t="s">
        <v>512</v>
      </c>
      <c r="F1725" s="91"/>
      <c r="G1725" s="91"/>
      <c r="H1725" s="91"/>
      <c r="I1725" s="91"/>
      <c r="J1725" s="91"/>
      <c r="K1725" s="91"/>
      <c r="L1725" s="91"/>
      <c r="M1725" s="91"/>
    </row>
    <row r="1726" spans="1:13" ht="16" x14ac:dyDescent="0.2">
      <c r="A1726" s="95">
        <f>_xlfn.XLOOKUP(E1726,'H O L D S'!S:S,'H O L D S'!O:O,0)</f>
        <v>0</v>
      </c>
      <c r="B1726" s="161" t="str">
        <f t="shared" si="26"/>
        <v>UH.GR.00047-10082</v>
      </c>
      <c r="C1726" s="95">
        <f>SUM(A1726:A1726)</f>
        <v>0</v>
      </c>
      <c r="D1726" s="95">
        <v>10082</v>
      </c>
      <c r="E1726" s="95" t="s">
        <v>514</v>
      </c>
      <c r="F1726" s="91"/>
      <c r="G1726" s="91"/>
      <c r="H1726" s="91"/>
      <c r="I1726" s="91"/>
      <c r="J1726" s="91"/>
      <c r="K1726" s="91"/>
      <c r="L1726" s="91"/>
      <c r="M1726" s="91"/>
    </row>
    <row r="1727" spans="1:13" ht="16" x14ac:dyDescent="0.2">
      <c r="A1727" s="95">
        <f>_xlfn.XLOOKUP(E1727,'H O L D S'!S:S,'H O L D S'!O:O,0)</f>
        <v>0</v>
      </c>
      <c r="B1727" s="161" t="str">
        <f t="shared" si="26"/>
        <v>UH.GR.00048-10082</v>
      </c>
      <c r="C1727" s="95">
        <f>SUM(A1727:A1727)</f>
        <v>0</v>
      </c>
      <c r="D1727" s="95">
        <v>10082</v>
      </c>
      <c r="E1727" s="95" t="s">
        <v>516</v>
      </c>
      <c r="F1727" s="91"/>
      <c r="G1727" s="91"/>
      <c r="H1727" s="91"/>
      <c r="I1727" s="91"/>
      <c r="J1727" s="91"/>
      <c r="K1727" s="91"/>
      <c r="L1727" s="91"/>
      <c r="M1727" s="91"/>
    </row>
    <row r="1728" spans="1:13" ht="16" x14ac:dyDescent="0.2">
      <c r="A1728" s="95">
        <f>_xlfn.XLOOKUP(E1728,'H O L D S'!S:S,'H O L D S'!O:O,0)</f>
        <v>0</v>
      </c>
      <c r="B1728" s="161" t="str">
        <f t="shared" si="26"/>
        <v>UH.GR.00049-10082</v>
      </c>
      <c r="C1728" s="95">
        <f>SUM(A1728:A1728)</f>
        <v>0</v>
      </c>
      <c r="D1728" s="95">
        <v>10082</v>
      </c>
      <c r="E1728" s="95" t="s">
        <v>518</v>
      </c>
      <c r="F1728" s="91"/>
      <c r="G1728" s="91"/>
      <c r="H1728" s="91"/>
      <c r="I1728" s="91"/>
      <c r="J1728" s="91"/>
      <c r="K1728" s="91"/>
      <c r="L1728" s="91"/>
      <c r="M1728" s="91"/>
    </row>
    <row r="1729" spans="1:13" ht="16" x14ac:dyDescent="0.2">
      <c r="A1729" s="95">
        <f>_xlfn.XLOOKUP(E1729,'H O L D S'!S:S,'H O L D S'!O:O,0)</f>
        <v>0</v>
      </c>
      <c r="B1729" s="161" t="str">
        <f t="shared" si="26"/>
        <v>UH.GR.00050-10082</v>
      </c>
      <c r="C1729" s="95">
        <f>SUM(A1729:A1729)</f>
        <v>0</v>
      </c>
      <c r="D1729" s="95">
        <v>10082</v>
      </c>
      <c r="E1729" s="95" t="s">
        <v>520</v>
      </c>
      <c r="F1729" s="91"/>
      <c r="G1729" s="91"/>
      <c r="H1729" s="91"/>
      <c r="I1729" s="91"/>
      <c r="J1729" s="91"/>
      <c r="K1729" s="91"/>
      <c r="L1729" s="91"/>
      <c r="M1729" s="91"/>
    </row>
    <row r="1730" spans="1:13" ht="16" x14ac:dyDescent="0.2">
      <c r="A1730" s="95">
        <f>_xlfn.XLOOKUP(E1730,'H O L D S'!S:S,'H O L D S'!O:O,0)</f>
        <v>0</v>
      </c>
      <c r="B1730" s="161" t="str">
        <f t="shared" si="26"/>
        <v>UH.GR.00051-10082</v>
      </c>
      <c r="C1730" s="95">
        <f>SUM(A1730:A1730)</f>
        <v>0</v>
      </c>
      <c r="D1730" s="95">
        <v>10082</v>
      </c>
      <c r="E1730" s="95" t="s">
        <v>522</v>
      </c>
      <c r="F1730" s="91"/>
      <c r="G1730" s="91"/>
      <c r="H1730" s="91"/>
      <c r="I1730" s="91"/>
      <c r="J1730" s="91"/>
      <c r="K1730" s="91"/>
      <c r="L1730" s="91"/>
      <c r="M1730" s="91"/>
    </row>
    <row r="1731" spans="1:13" ht="16" x14ac:dyDescent="0.2">
      <c r="A1731" s="95">
        <f>_xlfn.XLOOKUP(E1731,'H O L D S'!S:S,'H O L D S'!O:O,0)</f>
        <v>0</v>
      </c>
      <c r="B1731" s="161" t="str">
        <f t="shared" ref="B1731:B1794" si="27">E1731&amp;"-"&amp;D1731</f>
        <v>UH.GR.00052-10082</v>
      </c>
      <c r="C1731" s="95">
        <f>SUM(A1731:A1731)</f>
        <v>0</v>
      </c>
      <c r="D1731" s="95">
        <v>10082</v>
      </c>
      <c r="E1731" s="95" t="s">
        <v>524</v>
      </c>
      <c r="F1731" s="91"/>
      <c r="G1731" s="91"/>
      <c r="H1731" s="91"/>
      <c r="I1731" s="91"/>
      <c r="J1731" s="91"/>
      <c r="K1731" s="91"/>
      <c r="L1731" s="91"/>
      <c r="M1731" s="91"/>
    </row>
    <row r="1732" spans="1:13" ht="16" x14ac:dyDescent="0.2">
      <c r="A1732" s="163">
        <f>_xlfn.XLOOKUP(E1732,'H O L D S'!S:S,'H O L D S'!O:O,0)</f>
        <v>0</v>
      </c>
      <c r="B1732" s="161" t="str">
        <f t="shared" si="27"/>
        <v>UH.GR.00053-10082</v>
      </c>
      <c r="C1732" s="163">
        <f>SUM(A1732:A1732)</f>
        <v>0</v>
      </c>
      <c r="D1732" s="163">
        <v>10082</v>
      </c>
      <c r="E1732" s="163" t="s">
        <v>527</v>
      </c>
      <c r="F1732" s="91"/>
      <c r="G1732" s="91"/>
      <c r="H1732" s="91"/>
      <c r="I1732" s="91"/>
      <c r="J1732" s="91"/>
      <c r="K1732" s="91"/>
      <c r="L1732" s="91"/>
      <c r="M1732" s="91"/>
    </row>
    <row r="1733" spans="1:13" ht="16" x14ac:dyDescent="0.2">
      <c r="A1733" s="95">
        <f>_xlfn.XLOOKUP(E1733,'H O L D S'!S:S,'H O L D S'!O:O,0)</f>
        <v>0</v>
      </c>
      <c r="B1733" s="161" t="str">
        <f t="shared" si="27"/>
        <v>UH.GR.00054-10082</v>
      </c>
      <c r="C1733" s="95">
        <f>SUM(A1733:A1733)</f>
        <v>0</v>
      </c>
      <c r="D1733" s="95">
        <v>10082</v>
      </c>
      <c r="E1733" s="95" t="s">
        <v>529</v>
      </c>
      <c r="F1733" s="91"/>
      <c r="G1733" s="91"/>
      <c r="H1733" s="91"/>
      <c r="I1733" s="91"/>
      <c r="J1733" s="91"/>
      <c r="K1733" s="91"/>
      <c r="L1733" s="91"/>
      <c r="M1733" s="91"/>
    </row>
    <row r="1734" spans="1:13" ht="16" x14ac:dyDescent="0.2">
      <c r="A1734" s="95">
        <f>_xlfn.XLOOKUP(E1734,'H O L D S'!S:S,'H O L D S'!O:O,0)</f>
        <v>0</v>
      </c>
      <c r="B1734" s="161" t="str">
        <f t="shared" si="27"/>
        <v>UH.GR.00055-10082</v>
      </c>
      <c r="C1734" s="95">
        <f>SUM(A1734:A1734)</f>
        <v>0</v>
      </c>
      <c r="D1734" s="95">
        <v>10082</v>
      </c>
      <c r="E1734" s="95" t="s">
        <v>531</v>
      </c>
      <c r="F1734" s="91"/>
      <c r="G1734" s="91"/>
      <c r="H1734" s="91"/>
      <c r="I1734" s="91"/>
      <c r="J1734" s="91"/>
      <c r="K1734" s="91"/>
      <c r="L1734" s="91"/>
      <c r="M1734" s="91"/>
    </row>
    <row r="1735" spans="1:13" ht="16" x14ac:dyDescent="0.2">
      <c r="A1735" s="95">
        <f>_xlfn.XLOOKUP(E1735,'H O L D S'!S:S,'H O L D S'!O:O,0)</f>
        <v>0</v>
      </c>
      <c r="B1735" s="161" t="str">
        <f t="shared" si="27"/>
        <v>UH.GR.00056-10082</v>
      </c>
      <c r="C1735" s="95">
        <f>SUM(A1735:A1735)</f>
        <v>0</v>
      </c>
      <c r="D1735" s="95">
        <v>10082</v>
      </c>
      <c r="E1735" s="95" t="s">
        <v>533</v>
      </c>
      <c r="F1735" s="91"/>
      <c r="G1735" s="91"/>
      <c r="H1735" s="91"/>
      <c r="I1735" s="91"/>
      <c r="J1735" s="91"/>
      <c r="K1735" s="91"/>
      <c r="L1735" s="91"/>
      <c r="M1735" s="91"/>
    </row>
    <row r="1736" spans="1:13" ht="16" x14ac:dyDescent="0.2">
      <c r="A1736" s="95">
        <f>_xlfn.XLOOKUP(E1736,'H O L D S'!S:S,'H O L D S'!O:O,0)</f>
        <v>0</v>
      </c>
      <c r="B1736" s="161" t="str">
        <f t="shared" si="27"/>
        <v>UH.GR.00057-10082</v>
      </c>
      <c r="C1736" s="95">
        <f>SUM(A1736:A1736)</f>
        <v>0</v>
      </c>
      <c r="D1736" s="95">
        <v>10082</v>
      </c>
      <c r="E1736" s="95" t="s">
        <v>535</v>
      </c>
      <c r="F1736" s="91"/>
      <c r="G1736" s="91"/>
      <c r="H1736" s="91"/>
      <c r="I1736" s="91"/>
      <c r="J1736" s="91"/>
      <c r="K1736" s="91"/>
      <c r="L1736" s="91"/>
      <c r="M1736" s="91"/>
    </row>
    <row r="1737" spans="1:13" ht="16" x14ac:dyDescent="0.2">
      <c r="A1737" s="95">
        <f>_xlfn.XLOOKUP(E1737,'H O L D S'!S:S,'H O L D S'!O:O,0)</f>
        <v>0</v>
      </c>
      <c r="B1737" s="161" t="str">
        <f t="shared" si="27"/>
        <v>UH.GR.00058-10082</v>
      </c>
      <c r="C1737" s="95">
        <f>SUM(A1737:A1737)</f>
        <v>0</v>
      </c>
      <c r="D1737" s="95">
        <v>10082</v>
      </c>
      <c r="E1737" s="95" t="s">
        <v>537</v>
      </c>
      <c r="F1737" s="91"/>
      <c r="G1737" s="91"/>
      <c r="H1737" s="91"/>
      <c r="I1737" s="91"/>
      <c r="J1737" s="91"/>
      <c r="K1737" s="91"/>
      <c r="L1737" s="91"/>
      <c r="M1737" s="91"/>
    </row>
    <row r="1738" spans="1:13" ht="16" x14ac:dyDescent="0.2">
      <c r="A1738" s="95">
        <f>_xlfn.XLOOKUP(E1738,'H O L D S'!S:S,'H O L D S'!O:O,0)</f>
        <v>0</v>
      </c>
      <c r="B1738" s="161" t="str">
        <f t="shared" si="27"/>
        <v>UH.GR.00059-10082</v>
      </c>
      <c r="C1738" s="95">
        <f>SUM(A1738:A1738)</f>
        <v>0</v>
      </c>
      <c r="D1738" s="95">
        <v>10082</v>
      </c>
      <c r="E1738" s="95" t="s">
        <v>539</v>
      </c>
      <c r="F1738" s="91"/>
      <c r="G1738" s="91"/>
      <c r="H1738" s="91"/>
      <c r="I1738" s="91"/>
      <c r="J1738" s="91"/>
      <c r="K1738" s="91"/>
      <c r="L1738" s="91"/>
      <c r="M1738" s="91"/>
    </row>
    <row r="1739" spans="1:13" ht="16" x14ac:dyDescent="0.2">
      <c r="A1739" s="95">
        <f>_xlfn.XLOOKUP(E1739,'H O L D S'!S:S,'H O L D S'!O:O,0)</f>
        <v>0</v>
      </c>
      <c r="B1739" s="161" t="str">
        <f t="shared" si="27"/>
        <v>UH.GR.00060-10082</v>
      </c>
      <c r="C1739" s="95">
        <f>SUM(A1739:A1739)</f>
        <v>0</v>
      </c>
      <c r="D1739" s="95">
        <v>10082</v>
      </c>
      <c r="E1739" s="95" t="s">
        <v>541</v>
      </c>
      <c r="F1739" s="91"/>
      <c r="G1739" s="91"/>
      <c r="H1739" s="91"/>
      <c r="I1739" s="91"/>
      <c r="J1739" s="91"/>
      <c r="K1739" s="91"/>
      <c r="L1739" s="91"/>
      <c r="M1739" s="91"/>
    </row>
    <row r="1740" spans="1:13" ht="16" x14ac:dyDescent="0.2">
      <c r="A1740" s="95">
        <f>_xlfn.XLOOKUP(E1740,'H O L D S'!S:S,'H O L D S'!O:O,0)</f>
        <v>0</v>
      </c>
      <c r="B1740" s="161" t="str">
        <f t="shared" si="27"/>
        <v>UH.GR.00061-10082</v>
      </c>
      <c r="C1740" s="95">
        <f>SUM(A1740:A1740)</f>
        <v>0</v>
      </c>
      <c r="D1740" s="95">
        <v>10082</v>
      </c>
      <c r="E1740" s="95" t="s">
        <v>543</v>
      </c>
      <c r="F1740" s="91"/>
      <c r="G1740" s="91"/>
      <c r="H1740" s="91"/>
      <c r="I1740" s="91"/>
      <c r="J1740" s="91"/>
      <c r="K1740" s="91"/>
      <c r="L1740" s="91"/>
      <c r="M1740" s="91"/>
    </row>
    <row r="1741" spans="1:13" ht="16" x14ac:dyDescent="0.2">
      <c r="A1741" s="95">
        <f>_xlfn.XLOOKUP(E1741,'H O L D S'!S:S,'H O L D S'!O:O,0)</f>
        <v>0</v>
      </c>
      <c r="B1741" s="161" t="str">
        <f t="shared" si="27"/>
        <v>UH.GR.00062-10082</v>
      </c>
      <c r="C1741" s="95">
        <f>SUM(A1741:A1741)</f>
        <v>0</v>
      </c>
      <c r="D1741" s="95">
        <v>10082</v>
      </c>
      <c r="E1741" s="95" t="s">
        <v>545</v>
      </c>
      <c r="F1741" s="91"/>
      <c r="G1741" s="91"/>
      <c r="H1741" s="91"/>
      <c r="I1741" s="91"/>
      <c r="J1741" s="91"/>
      <c r="K1741" s="91"/>
      <c r="L1741" s="91"/>
      <c r="M1741" s="91"/>
    </row>
    <row r="1742" spans="1:13" ht="16" x14ac:dyDescent="0.2">
      <c r="A1742" s="95">
        <f>_xlfn.XLOOKUP(E1742,'H O L D S'!S:S,'H O L D S'!O:O,0)</f>
        <v>0</v>
      </c>
      <c r="B1742" s="161" t="str">
        <f t="shared" si="27"/>
        <v>UH.GR.00063-10082</v>
      </c>
      <c r="C1742" s="95">
        <f>SUM(A1742:A1742)</f>
        <v>0</v>
      </c>
      <c r="D1742" s="95">
        <v>10082</v>
      </c>
      <c r="E1742" s="95" t="s">
        <v>547</v>
      </c>
      <c r="F1742" s="91"/>
      <c r="G1742" s="91"/>
      <c r="H1742" s="91"/>
      <c r="I1742" s="91"/>
      <c r="J1742" s="91"/>
      <c r="K1742" s="91"/>
      <c r="L1742" s="91"/>
      <c r="M1742" s="91"/>
    </row>
    <row r="1743" spans="1:13" ht="16" x14ac:dyDescent="0.2">
      <c r="A1743" s="95">
        <f>_xlfn.XLOOKUP(E1743,'H O L D S'!S:S,'H O L D S'!O:O,0)</f>
        <v>0</v>
      </c>
      <c r="B1743" s="161" t="str">
        <f t="shared" si="27"/>
        <v>UH.GR.00064-10082</v>
      </c>
      <c r="C1743" s="95">
        <f>SUM(A1743:A1743)</f>
        <v>0</v>
      </c>
      <c r="D1743" s="95">
        <v>10082</v>
      </c>
      <c r="E1743" s="95" t="s">
        <v>549</v>
      </c>
      <c r="F1743" s="91"/>
      <c r="G1743" s="91"/>
      <c r="H1743" s="91"/>
      <c r="I1743" s="91"/>
      <c r="J1743" s="91"/>
      <c r="K1743" s="91"/>
      <c r="L1743" s="91"/>
      <c r="M1743" s="91"/>
    </row>
    <row r="1744" spans="1:13" ht="16" x14ac:dyDescent="0.2">
      <c r="A1744" s="95">
        <f>_xlfn.XLOOKUP(E1744,'H O L D S'!S:S,'H O L D S'!O:O,0)</f>
        <v>0</v>
      </c>
      <c r="B1744" s="161" t="str">
        <f t="shared" si="27"/>
        <v>UH.GR.00065-10082</v>
      </c>
      <c r="C1744" s="95">
        <f>SUM(A1744:A1744)</f>
        <v>0</v>
      </c>
      <c r="D1744" s="95">
        <v>10082</v>
      </c>
      <c r="E1744" s="95" t="s">
        <v>551</v>
      </c>
      <c r="F1744" s="91"/>
      <c r="G1744" s="91"/>
      <c r="H1744" s="91"/>
      <c r="I1744" s="91"/>
      <c r="J1744" s="91"/>
      <c r="K1744" s="91"/>
      <c r="L1744" s="91"/>
      <c r="M1744" s="91"/>
    </row>
    <row r="1745" spans="1:13" ht="16" x14ac:dyDescent="0.2">
      <c r="A1745" s="95">
        <f>_xlfn.XLOOKUP(E1745,'H O L D S'!S:S,'H O L D S'!O:O,0)</f>
        <v>0</v>
      </c>
      <c r="B1745" s="161" t="str">
        <f t="shared" si="27"/>
        <v>UH.GR.00066-10082</v>
      </c>
      <c r="C1745" s="95">
        <f>SUM(A1745:A1745)</f>
        <v>0</v>
      </c>
      <c r="D1745" s="95">
        <v>10082</v>
      </c>
      <c r="E1745" s="95" t="s">
        <v>553</v>
      </c>
      <c r="F1745" s="91"/>
      <c r="G1745" s="91"/>
      <c r="H1745" s="91"/>
      <c r="I1745" s="91"/>
      <c r="J1745" s="91"/>
      <c r="K1745" s="91"/>
      <c r="L1745" s="91"/>
      <c r="M1745" s="91"/>
    </row>
    <row r="1746" spans="1:13" ht="16" x14ac:dyDescent="0.2">
      <c r="A1746" s="95">
        <f>_xlfn.XLOOKUP(E1746,'H O L D S'!S:S,'H O L D S'!O:O,0)</f>
        <v>0</v>
      </c>
      <c r="B1746" s="161" t="str">
        <f t="shared" si="27"/>
        <v>UH.GR.00067-10082</v>
      </c>
      <c r="C1746" s="95">
        <f>SUM(A1746:A1746)</f>
        <v>0</v>
      </c>
      <c r="D1746" s="95">
        <v>10082</v>
      </c>
      <c r="E1746" s="95" t="s">
        <v>555</v>
      </c>
      <c r="F1746" s="91"/>
      <c r="G1746" s="91"/>
      <c r="H1746" s="91"/>
      <c r="I1746" s="91"/>
      <c r="J1746" s="91"/>
      <c r="K1746" s="91"/>
      <c r="L1746" s="91"/>
      <c r="M1746" s="91"/>
    </row>
    <row r="1747" spans="1:13" ht="16" x14ac:dyDescent="0.2">
      <c r="A1747" s="95">
        <f>_xlfn.XLOOKUP(E1747,'H O L D S'!S:S,'H O L D S'!O:O,0)</f>
        <v>0</v>
      </c>
      <c r="B1747" s="161" t="str">
        <f t="shared" si="27"/>
        <v>UH.GR.00068-10082</v>
      </c>
      <c r="C1747" s="95">
        <f>SUM(A1747:A1747)</f>
        <v>0</v>
      </c>
      <c r="D1747" s="95">
        <v>10082</v>
      </c>
      <c r="E1747" s="95" t="s">
        <v>557</v>
      </c>
      <c r="F1747" s="91"/>
      <c r="G1747" s="91"/>
      <c r="H1747" s="91"/>
      <c r="I1747" s="91"/>
      <c r="J1747" s="91"/>
      <c r="K1747" s="91"/>
      <c r="L1747" s="91"/>
      <c r="M1747" s="91"/>
    </row>
    <row r="1748" spans="1:13" ht="16" x14ac:dyDescent="0.2">
      <c r="A1748" s="95">
        <f>_xlfn.XLOOKUP(E1748,'H O L D S'!S:S,'H O L D S'!O:O,0)</f>
        <v>0</v>
      </c>
      <c r="B1748" s="161" t="str">
        <f t="shared" si="27"/>
        <v>UH.GR.00069-10082</v>
      </c>
      <c r="C1748" s="95">
        <f>SUM(A1748:A1748)</f>
        <v>0</v>
      </c>
      <c r="D1748" s="95">
        <v>10082</v>
      </c>
      <c r="E1748" s="95" t="s">
        <v>559</v>
      </c>
      <c r="F1748" s="91"/>
      <c r="G1748" s="91"/>
      <c r="H1748" s="91"/>
      <c r="I1748" s="91"/>
      <c r="J1748" s="91"/>
      <c r="K1748" s="91"/>
      <c r="L1748" s="91"/>
      <c r="M1748" s="91"/>
    </row>
    <row r="1749" spans="1:13" ht="16" x14ac:dyDescent="0.2">
      <c r="A1749" s="95">
        <f>_xlfn.XLOOKUP(E1749,'H O L D S'!S:S,'H O L D S'!O:O,0)</f>
        <v>0</v>
      </c>
      <c r="B1749" s="161" t="str">
        <f t="shared" si="27"/>
        <v>UH.GR.00070-10082</v>
      </c>
      <c r="C1749" s="95">
        <f>SUM(A1749:A1749)</f>
        <v>0</v>
      </c>
      <c r="D1749" s="95">
        <v>10082</v>
      </c>
      <c r="E1749" s="95" t="s">
        <v>561</v>
      </c>
      <c r="F1749" s="91"/>
      <c r="G1749" s="91"/>
      <c r="H1749" s="91"/>
      <c r="I1749" s="91"/>
      <c r="J1749" s="91"/>
      <c r="K1749" s="91"/>
      <c r="L1749" s="91"/>
      <c r="M1749" s="91"/>
    </row>
    <row r="1750" spans="1:13" ht="16" x14ac:dyDescent="0.2">
      <c r="A1750" s="95">
        <f>_xlfn.XLOOKUP(E1750,'H O L D S'!S:S,'H O L D S'!O:O,0)</f>
        <v>0</v>
      </c>
      <c r="B1750" s="161" t="str">
        <f t="shared" si="27"/>
        <v>UH.GR.00071-10082</v>
      </c>
      <c r="C1750" s="95">
        <f>SUM(A1750:A1750)</f>
        <v>0</v>
      </c>
      <c r="D1750" s="95">
        <v>10082</v>
      </c>
      <c r="E1750" s="95" t="s">
        <v>563</v>
      </c>
      <c r="F1750" s="91"/>
      <c r="G1750" s="91"/>
      <c r="H1750" s="91"/>
      <c r="I1750" s="91"/>
      <c r="J1750" s="91"/>
      <c r="K1750" s="91"/>
      <c r="L1750" s="91"/>
      <c r="M1750" s="91"/>
    </row>
    <row r="1751" spans="1:13" ht="16" x14ac:dyDescent="0.2">
      <c r="A1751" s="161">
        <f>_xlfn.XLOOKUP(E1751,'H O L D S'!S:S,'H O L D S'!D:D,0)</f>
        <v>0</v>
      </c>
      <c r="B1751" s="161" t="str">
        <f t="shared" si="27"/>
        <v>UH.GR.00008-10084</v>
      </c>
      <c r="C1751" s="161">
        <f>SUM(A1751:A1751)</f>
        <v>0</v>
      </c>
      <c r="D1751" s="161">
        <v>10084</v>
      </c>
      <c r="E1751" s="161" t="s">
        <v>567</v>
      </c>
      <c r="F1751" s="91"/>
      <c r="G1751" s="89" t="s">
        <v>565</v>
      </c>
      <c r="H1751" s="89"/>
      <c r="I1751" s="91"/>
      <c r="J1751" s="91"/>
      <c r="K1751" s="91"/>
      <c r="L1751" s="91"/>
      <c r="M1751" s="91"/>
    </row>
    <row r="1752" spans="1:13" ht="16" x14ac:dyDescent="0.2">
      <c r="A1752" s="95">
        <f>_xlfn.XLOOKUP(E1752,'H O L D S'!S:S,'H O L D S'!D:D,0)</f>
        <v>0</v>
      </c>
      <c r="B1752" s="161" t="str">
        <f t="shared" si="27"/>
        <v>UH.GR.00009-10084</v>
      </c>
      <c r="C1752" s="95">
        <f>SUM(A1752:A1752)</f>
        <v>0</v>
      </c>
      <c r="D1752" s="95">
        <v>10084</v>
      </c>
      <c r="E1752" s="95" t="s">
        <v>569</v>
      </c>
      <c r="F1752" s="91"/>
      <c r="G1752" s="91"/>
      <c r="H1752" s="91"/>
      <c r="I1752" s="91"/>
      <c r="J1752" s="91"/>
      <c r="K1752" s="91"/>
      <c r="L1752" s="91"/>
      <c r="M1752" s="91"/>
    </row>
    <row r="1753" spans="1:13" ht="16" x14ac:dyDescent="0.2">
      <c r="A1753" s="95">
        <f>_xlfn.XLOOKUP(E1753,'H O L D S'!S:S,'H O L D S'!D:D,0)</f>
        <v>0</v>
      </c>
      <c r="B1753" s="161" t="str">
        <f t="shared" si="27"/>
        <v>UH.GR.00010-10084</v>
      </c>
      <c r="C1753" s="95">
        <f>SUM(A1753:A1753)</f>
        <v>0</v>
      </c>
      <c r="D1753" s="95">
        <v>10084</v>
      </c>
      <c r="E1753" s="95" t="s">
        <v>571</v>
      </c>
      <c r="F1753" s="91"/>
      <c r="G1753" s="91"/>
      <c r="H1753" s="91"/>
      <c r="I1753" s="91"/>
      <c r="J1753" s="91"/>
      <c r="K1753" s="91"/>
      <c r="L1753" s="91"/>
      <c r="M1753" s="91"/>
    </row>
    <row r="1754" spans="1:13" ht="16" x14ac:dyDescent="0.2">
      <c r="A1754" s="95">
        <f>_xlfn.XLOOKUP(E1754,'H O L D S'!S:S,'H O L D S'!D:D,0)</f>
        <v>0</v>
      </c>
      <c r="B1754" s="161" t="str">
        <f t="shared" si="27"/>
        <v>UH.GR.00011-10084</v>
      </c>
      <c r="C1754" s="95">
        <f>SUM(A1754:A1754)</f>
        <v>0</v>
      </c>
      <c r="D1754" s="95">
        <v>10084</v>
      </c>
      <c r="E1754" s="95" t="s">
        <v>573</v>
      </c>
      <c r="F1754" s="91"/>
      <c r="G1754" s="91"/>
      <c r="H1754" s="91"/>
      <c r="I1754" s="91"/>
      <c r="J1754" s="91"/>
      <c r="K1754" s="91"/>
      <c r="L1754" s="91"/>
      <c r="M1754" s="91"/>
    </row>
    <row r="1755" spans="1:13" ht="16" x14ac:dyDescent="0.2">
      <c r="A1755" s="95">
        <f>_xlfn.XLOOKUP(E1755,'H O L D S'!S:S,'H O L D S'!D:D,0)</f>
        <v>0</v>
      </c>
      <c r="B1755" s="161" t="str">
        <f t="shared" si="27"/>
        <v>UH.GR.00012-10084</v>
      </c>
      <c r="C1755" s="95">
        <f>SUM(A1755:A1755)</f>
        <v>0</v>
      </c>
      <c r="D1755" s="95">
        <v>10084</v>
      </c>
      <c r="E1755" s="95" t="s">
        <v>575</v>
      </c>
      <c r="F1755" s="91"/>
      <c r="G1755" s="91"/>
      <c r="H1755" s="91"/>
      <c r="I1755" s="91"/>
      <c r="J1755" s="91"/>
      <c r="K1755" s="91"/>
      <c r="L1755" s="91"/>
      <c r="M1755" s="91"/>
    </row>
    <row r="1756" spans="1:13" ht="16" x14ac:dyDescent="0.2">
      <c r="A1756" s="95">
        <f>_xlfn.XLOOKUP(E1756,'H O L D S'!S:S,'H O L D S'!D:D,0)</f>
        <v>0</v>
      </c>
      <c r="B1756" s="161" t="str">
        <f t="shared" si="27"/>
        <v>UH.GR.00013-10084</v>
      </c>
      <c r="C1756" s="95">
        <f>SUM(A1756:A1756)</f>
        <v>0</v>
      </c>
      <c r="D1756" s="95">
        <v>10084</v>
      </c>
      <c r="E1756" s="95" t="s">
        <v>577</v>
      </c>
      <c r="F1756" s="91"/>
      <c r="G1756" s="91"/>
      <c r="H1756" s="91"/>
      <c r="I1756" s="91"/>
      <c r="J1756" s="91"/>
      <c r="K1756" s="91"/>
      <c r="L1756" s="91"/>
      <c r="M1756" s="91"/>
    </row>
    <row r="1757" spans="1:13" ht="16" x14ac:dyDescent="0.2">
      <c r="A1757" s="161">
        <f>_xlfn.XLOOKUP(E1757,'H O L D S'!S:S,'H O L D S'!E:E,0)</f>
        <v>0</v>
      </c>
      <c r="B1757" s="161" t="str">
        <f t="shared" si="27"/>
        <v>UH.GR.00008-10085</v>
      </c>
      <c r="C1757" s="161">
        <f>SUM(A1757:A1757)</f>
        <v>0</v>
      </c>
      <c r="D1757" s="161">
        <v>10085</v>
      </c>
      <c r="E1757" s="161" t="s">
        <v>567</v>
      </c>
      <c r="F1757" s="91"/>
      <c r="G1757" s="91"/>
      <c r="H1757" s="91"/>
      <c r="I1757" s="91"/>
      <c r="J1757" s="91"/>
      <c r="K1757" s="91"/>
      <c r="L1757" s="91"/>
      <c r="M1757" s="91"/>
    </row>
    <row r="1758" spans="1:13" ht="16" x14ac:dyDescent="0.2">
      <c r="A1758" s="95">
        <f>_xlfn.XLOOKUP(E1758,'H O L D S'!S:S,'H O L D S'!E:E,0)</f>
        <v>0</v>
      </c>
      <c r="B1758" s="161" t="str">
        <f t="shared" si="27"/>
        <v>UH.GR.00009-10085</v>
      </c>
      <c r="C1758" s="95">
        <f>SUM(A1758:A1758)</f>
        <v>0</v>
      </c>
      <c r="D1758" s="95">
        <v>10085</v>
      </c>
      <c r="E1758" s="95" t="s">
        <v>569</v>
      </c>
      <c r="F1758" s="91"/>
      <c r="G1758" s="91"/>
      <c r="H1758" s="91"/>
      <c r="I1758" s="91"/>
      <c r="J1758" s="91"/>
      <c r="K1758" s="91"/>
      <c r="L1758" s="91"/>
      <c r="M1758" s="91"/>
    </row>
    <row r="1759" spans="1:13" ht="16" x14ac:dyDescent="0.2">
      <c r="A1759" s="95">
        <f>_xlfn.XLOOKUP(E1759,'H O L D S'!S:S,'H O L D S'!E:E,0)</f>
        <v>0</v>
      </c>
      <c r="B1759" s="161" t="str">
        <f t="shared" si="27"/>
        <v>UH.GR.00010-10085</v>
      </c>
      <c r="C1759" s="95">
        <f>SUM(A1759:A1759)</f>
        <v>0</v>
      </c>
      <c r="D1759" s="95">
        <v>10085</v>
      </c>
      <c r="E1759" s="95" t="s">
        <v>571</v>
      </c>
      <c r="F1759" s="91"/>
      <c r="G1759" s="91"/>
      <c r="H1759" s="91"/>
      <c r="I1759" s="91"/>
      <c r="J1759" s="91"/>
      <c r="K1759" s="91"/>
      <c r="L1759" s="91"/>
      <c r="M1759" s="91"/>
    </row>
    <row r="1760" spans="1:13" ht="16" x14ac:dyDescent="0.2">
      <c r="A1760" s="95">
        <f>_xlfn.XLOOKUP(E1760,'H O L D S'!S:S,'H O L D S'!E:E,0)</f>
        <v>0</v>
      </c>
      <c r="B1760" s="161" t="str">
        <f t="shared" si="27"/>
        <v>UH.GR.00011-10085</v>
      </c>
      <c r="C1760" s="95">
        <f>SUM(A1760:A1760)</f>
        <v>0</v>
      </c>
      <c r="D1760" s="95">
        <v>10085</v>
      </c>
      <c r="E1760" s="95" t="s">
        <v>573</v>
      </c>
      <c r="F1760" s="91"/>
      <c r="G1760" s="91"/>
      <c r="H1760" s="91"/>
      <c r="I1760" s="91"/>
      <c r="J1760" s="91"/>
      <c r="K1760" s="91"/>
      <c r="L1760" s="91"/>
      <c r="M1760" s="91"/>
    </row>
    <row r="1761" spans="1:13" ht="16" x14ac:dyDescent="0.2">
      <c r="A1761" s="95">
        <f>_xlfn.XLOOKUP(E1761,'H O L D S'!S:S,'H O L D S'!E:E,0)</f>
        <v>0</v>
      </c>
      <c r="B1761" s="161" t="str">
        <f t="shared" si="27"/>
        <v>UH.GR.00012-10085</v>
      </c>
      <c r="C1761" s="95">
        <f>SUM(A1761:A1761)</f>
        <v>0</v>
      </c>
      <c r="D1761" s="95">
        <v>10085</v>
      </c>
      <c r="E1761" s="95" t="s">
        <v>575</v>
      </c>
      <c r="F1761" s="91"/>
      <c r="G1761" s="91"/>
      <c r="H1761" s="91"/>
      <c r="I1761" s="91"/>
      <c r="J1761" s="91"/>
      <c r="K1761" s="91"/>
      <c r="L1761" s="91"/>
      <c r="M1761" s="91"/>
    </row>
    <row r="1762" spans="1:13" ht="16" x14ac:dyDescent="0.2">
      <c r="A1762" s="95">
        <f>_xlfn.XLOOKUP(E1762,'H O L D S'!S:S,'H O L D S'!E:E,0)</f>
        <v>0</v>
      </c>
      <c r="B1762" s="161" t="str">
        <f t="shared" si="27"/>
        <v>UH.GR.00013-10085</v>
      </c>
      <c r="C1762" s="95">
        <f>SUM(A1762:A1762)</f>
        <v>0</v>
      </c>
      <c r="D1762" s="95">
        <v>10085</v>
      </c>
      <c r="E1762" s="95" t="s">
        <v>577</v>
      </c>
      <c r="F1762" s="91"/>
      <c r="G1762" s="91"/>
      <c r="H1762" s="91"/>
      <c r="I1762" s="91"/>
      <c r="J1762" s="91"/>
      <c r="K1762" s="91"/>
      <c r="L1762" s="91"/>
      <c r="M1762" s="91"/>
    </row>
    <row r="1763" spans="1:13" ht="16" x14ac:dyDescent="0.2">
      <c r="A1763" s="161">
        <f>_xlfn.XLOOKUP(E1763,'H O L D S'!S:S,'H O L D S'!F:F,0)</f>
        <v>0</v>
      </c>
      <c r="B1763" s="161" t="str">
        <f t="shared" si="27"/>
        <v>UH.GR.00008-10086</v>
      </c>
      <c r="C1763" s="161">
        <f>SUM(A1763:A1763)</f>
        <v>0</v>
      </c>
      <c r="D1763" s="161">
        <v>10086</v>
      </c>
      <c r="E1763" s="161" t="s">
        <v>567</v>
      </c>
      <c r="F1763" s="91"/>
      <c r="G1763" s="91"/>
      <c r="H1763" s="91"/>
      <c r="I1763" s="91"/>
      <c r="J1763" s="91"/>
      <c r="K1763" s="91"/>
      <c r="L1763" s="91"/>
      <c r="M1763" s="91"/>
    </row>
    <row r="1764" spans="1:13" ht="16" x14ac:dyDescent="0.2">
      <c r="A1764" s="95">
        <f>_xlfn.XLOOKUP(E1764,'H O L D S'!S:S,'H O L D S'!F:F,0)</f>
        <v>0</v>
      </c>
      <c r="B1764" s="161" t="str">
        <f t="shared" si="27"/>
        <v>UH.GR.00009-10086</v>
      </c>
      <c r="C1764" s="95">
        <f>SUM(A1764:A1764)</f>
        <v>0</v>
      </c>
      <c r="D1764" s="95">
        <v>10086</v>
      </c>
      <c r="E1764" s="95" t="s">
        <v>569</v>
      </c>
      <c r="F1764" s="91"/>
      <c r="G1764" s="91"/>
      <c r="H1764" s="91"/>
      <c r="I1764" s="91"/>
      <c r="J1764" s="91"/>
      <c r="K1764" s="91"/>
      <c r="L1764" s="91"/>
      <c r="M1764" s="91"/>
    </row>
    <row r="1765" spans="1:13" ht="16" x14ac:dyDescent="0.2">
      <c r="A1765" s="95">
        <f>_xlfn.XLOOKUP(E1765,'H O L D S'!S:S,'H O L D S'!F:F,0)</f>
        <v>0</v>
      </c>
      <c r="B1765" s="161" t="str">
        <f t="shared" si="27"/>
        <v>UH.GR.00010-10086</v>
      </c>
      <c r="C1765" s="95">
        <f>SUM(A1765:A1765)</f>
        <v>0</v>
      </c>
      <c r="D1765" s="95">
        <v>10086</v>
      </c>
      <c r="E1765" s="95" t="s">
        <v>571</v>
      </c>
      <c r="F1765" s="91"/>
      <c r="G1765" s="91"/>
      <c r="H1765" s="91"/>
      <c r="I1765" s="91"/>
      <c r="J1765" s="91"/>
      <c r="K1765" s="91"/>
      <c r="L1765" s="91"/>
      <c r="M1765" s="91"/>
    </row>
    <row r="1766" spans="1:13" ht="16" x14ac:dyDescent="0.2">
      <c r="A1766" s="95">
        <f>_xlfn.XLOOKUP(E1766,'H O L D S'!S:S,'H O L D S'!F:F,0)</f>
        <v>0</v>
      </c>
      <c r="B1766" s="161" t="str">
        <f t="shared" si="27"/>
        <v>UH.GR.00011-10086</v>
      </c>
      <c r="C1766" s="95">
        <f>SUM(A1766:A1766)</f>
        <v>0</v>
      </c>
      <c r="D1766" s="95">
        <v>10086</v>
      </c>
      <c r="E1766" s="95" t="s">
        <v>573</v>
      </c>
      <c r="F1766" s="91"/>
      <c r="G1766" s="91"/>
      <c r="H1766" s="91"/>
      <c r="I1766" s="91"/>
      <c r="J1766" s="91"/>
      <c r="K1766" s="91"/>
      <c r="L1766" s="91"/>
      <c r="M1766" s="91"/>
    </row>
    <row r="1767" spans="1:13" ht="16" x14ac:dyDescent="0.2">
      <c r="A1767" s="95">
        <f>_xlfn.XLOOKUP(E1767,'H O L D S'!S:S,'H O L D S'!F:F,0)</f>
        <v>0</v>
      </c>
      <c r="B1767" s="161" t="str">
        <f t="shared" si="27"/>
        <v>UH.GR.00012-10086</v>
      </c>
      <c r="C1767" s="95">
        <f>SUM(A1767:A1767)</f>
        <v>0</v>
      </c>
      <c r="D1767" s="95">
        <v>10086</v>
      </c>
      <c r="E1767" s="95" t="s">
        <v>575</v>
      </c>
      <c r="F1767" s="91"/>
      <c r="G1767" s="91"/>
      <c r="H1767" s="91"/>
      <c r="I1767" s="91"/>
      <c r="J1767" s="91"/>
      <c r="K1767" s="91"/>
      <c r="L1767" s="91"/>
      <c r="M1767" s="91"/>
    </row>
    <row r="1768" spans="1:13" ht="16" x14ac:dyDescent="0.2">
      <c r="A1768" s="95">
        <f>_xlfn.XLOOKUP(E1768,'H O L D S'!S:S,'H O L D S'!F:F,0)</f>
        <v>0</v>
      </c>
      <c r="B1768" s="161" t="str">
        <f t="shared" si="27"/>
        <v>UH.GR.00013-10086</v>
      </c>
      <c r="C1768" s="95">
        <f>SUM(A1768:A1768)</f>
        <v>0</v>
      </c>
      <c r="D1768" s="95">
        <v>10086</v>
      </c>
      <c r="E1768" s="95" t="s">
        <v>577</v>
      </c>
      <c r="F1768" s="91"/>
      <c r="G1768" s="91"/>
      <c r="H1768" s="91"/>
      <c r="I1768" s="91"/>
      <c r="J1768" s="91"/>
      <c r="K1768" s="91"/>
      <c r="L1768" s="91"/>
      <c r="M1768" s="91"/>
    </row>
    <row r="1769" spans="1:13" ht="16" x14ac:dyDescent="0.2">
      <c r="A1769" s="161">
        <f>_xlfn.XLOOKUP(E1769,'H O L D S'!S:S,'H O L D S'!G:G,0)</f>
        <v>0</v>
      </c>
      <c r="B1769" s="161" t="str">
        <f t="shared" si="27"/>
        <v>UH.GR.00008-10088</v>
      </c>
      <c r="C1769" s="161">
        <f>SUM(A1769:A1769)</f>
        <v>0</v>
      </c>
      <c r="D1769" s="161">
        <v>10088</v>
      </c>
      <c r="E1769" s="161" t="s">
        <v>567</v>
      </c>
      <c r="F1769" s="91"/>
      <c r="G1769" s="91"/>
      <c r="H1769" s="91"/>
      <c r="I1769" s="91"/>
      <c r="J1769" s="91"/>
      <c r="K1769" s="91"/>
      <c r="L1769" s="91"/>
      <c r="M1769" s="91"/>
    </row>
    <row r="1770" spans="1:13" ht="16" x14ac:dyDescent="0.2">
      <c r="A1770" s="95">
        <f>_xlfn.XLOOKUP(E1770,'H O L D S'!S:S,'H O L D S'!G:G,0)</f>
        <v>0</v>
      </c>
      <c r="B1770" s="161" t="str">
        <f t="shared" si="27"/>
        <v>UH.GR.00009-10088</v>
      </c>
      <c r="C1770" s="95">
        <f>SUM(A1770:A1770)</f>
        <v>0</v>
      </c>
      <c r="D1770" s="95">
        <v>10088</v>
      </c>
      <c r="E1770" s="95" t="s">
        <v>569</v>
      </c>
      <c r="F1770" s="91"/>
      <c r="G1770" s="91"/>
      <c r="H1770" s="91"/>
      <c r="I1770" s="91"/>
      <c r="J1770" s="91"/>
      <c r="K1770" s="91"/>
      <c r="L1770" s="91"/>
      <c r="M1770" s="91"/>
    </row>
    <row r="1771" spans="1:13" ht="16" x14ac:dyDescent="0.2">
      <c r="A1771" s="95">
        <f>_xlfn.XLOOKUP(E1771,'H O L D S'!S:S,'H O L D S'!G:G,0)</f>
        <v>0</v>
      </c>
      <c r="B1771" s="161" t="str">
        <f t="shared" si="27"/>
        <v>UH.GR.00010-10088</v>
      </c>
      <c r="C1771" s="95">
        <f>SUM(A1771:A1771)</f>
        <v>0</v>
      </c>
      <c r="D1771" s="95">
        <v>10088</v>
      </c>
      <c r="E1771" s="95" t="s">
        <v>571</v>
      </c>
      <c r="F1771" s="91"/>
      <c r="G1771" s="91"/>
      <c r="H1771" s="91"/>
      <c r="I1771" s="91"/>
      <c r="J1771" s="91"/>
      <c r="K1771" s="91"/>
      <c r="L1771" s="91"/>
      <c r="M1771" s="91"/>
    </row>
    <row r="1772" spans="1:13" ht="16" x14ac:dyDescent="0.2">
      <c r="A1772" s="95">
        <f>_xlfn.XLOOKUP(E1772,'H O L D S'!S:S,'H O L D S'!G:G,0)</f>
        <v>0</v>
      </c>
      <c r="B1772" s="161" t="str">
        <f t="shared" si="27"/>
        <v>UH.GR.00011-10088</v>
      </c>
      <c r="C1772" s="95">
        <f>SUM(A1772:A1772)</f>
        <v>0</v>
      </c>
      <c r="D1772" s="95">
        <v>10088</v>
      </c>
      <c r="E1772" s="95" t="s">
        <v>573</v>
      </c>
      <c r="F1772" s="91"/>
      <c r="G1772" s="91"/>
      <c r="H1772" s="91"/>
      <c r="I1772" s="91"/>
      <c r="J1772" s="91"/>
      <c r="K1772" s="91"/>
      <c r="L1772" s="91"/>
      <c r="M1772" s="91"/>
    </row>
    <row r="1773" spans="1:13" ht="16" x14ac:dyDescent="0.2">
      <c r="A1773" s="95">
        <f>_xlfn.XLOOKUP(E1773,'H O L D S'!S:S,'H O L D S'!G:G,0)</f>
        <v>0</v>
      </c>
      <c r="B1773" s="161" t="str">
        <f t="shared" si="27"/>
        <v>UH.GR.00012-10088</v>
      </c>
      <c r="C1773" s="95">
        <f>SUM(A1773:A1773)</f>
        <v>0</v>
      </c>
      <c r="D1773" s="95">
        <v>10088</v>
      </c>
      <c r="E1773" s="95" t="s">
        <v>575</v>
      </c>
      <c r="F1773" s="91"/>
      <c r="G1773" s="91"/>
      <c r="H1773" s="91"/>
      <c r="I1773" s="91"/>
      <c r="J1773" s="91"/>
      <c r="K1773" s="91"/>
      <c r="L1773" s="91"/>
      <c r="M1773" s="91"/>
    </row>
    <row r="1774" spans="1:13" ht="16" x14ac:dyDescent="0.2">
      <c r="A1774" s="95">
        <f>_xlfn.XLOOKUP(E1774,'H O L D S'!S:S,'H O L D S'!G:G,0)</f>
        <v>0</v>
      </c>
      <c r="B1774" s="161" t="str">
        <f t="shared" si="27"/>
        <v>UH.GR.00013-10088</v>
      </c>
      <c r="C1774" s="95">
        <f>SUM(A1774:A1774)</f>
        <v>0</v>
      </c>
      <c r="D1774" s="95">
        <v>10088</v>
      </c>
      <c r="E1774" s="95" t="s">
        <v>577</v>
      </c>
      <c r="F1774" s="91"/>
      <c r="G1774" s="91"/>
      <c r="H1774" s="91"/>
      <c r="I1774" s="91"/>
      <c r="J1774" s="91"/>
      <c r="K1774" s="91"/>
      <c r="L1774" s="91"/>
      <c r="M1774" s="91"/>
    </row>
    <row r="1775" spans="1:13" ht="16" x14ac:dyDescent="0.2">
      <c r="A1775" s="161">
        <f>_xlfn.XLOOKUP(E1775,'H O L D S'!S:S,'H O L D S'!H:H,0)</f>
        <v>0</v>
      </c>
      <c r="B1775" s="161" t="str">
        <f t="shared" si="27"/>
        <v>UH.GR.00008-10089</v>
      </c>
      <c r="C1775" s="161">
        <f>SUM(A1775:A1775)</f>
        <v>0</v>
      </c>
      <c r="D1775" s="161">
        <v>10089</v>
      </c>
      <c r="E1775" s="161" t="s">
        <v>567</v>
      </c>
      <c r="F1775" s="91"/>
      <c r="G1775" s="91"/>
      <c r="H1775" s="91"/>
      <c r="I1775" s="91"/>
      <c r="J1775" s="91"/>
      <c r="K1775" s="91"/>
      <c r="L1775" s="91"/>
      <c r="M1775" s="91"/>
    </row>
    <row r="1776" spans="1:13" ht="16" x14ac:dyDescent="0.2">
      <c r="A1776" s="95">
        <f>_xlfn.XLOOKUP(E1776,'H O L D S'!S:S,'H O L D S'!H:H,0)</f>
        <v>0</v>
      </c>
      <c r="B1776" s="161" t="str">
        <f t="shared" si="27"/>
        <v>UH.GR.00009-10089</v>
      </c>
      <c r="C1776" s="95">
        <f>SUM(A1776:A1776)</f>
        <v>0</v>
      </c>
      <c r="D1776" s="95">
        <v>10089</v>
      </c>
      <c r="E1776" s="95" t="s">
        <v>569</v>
      </c>
      <c r="F1776" s="91"/>
      <c r="G1776" s="91"/>
      <c r="H1776" s="91"/>
      <c r="I1776" s="91"/>
      <c r="J1776" s="91"/>
      <c r="K1776" s="91"/>
      <c r="L1776" s="91"/>
      <c r="M1776" s="91"/>
    </row>
    <row r="1777" spans="1:13" ht="16" x14ac:dyDescent="0.2">
      <c r="A1777" s="95">
        <f>_xlfn.XLOOKUP(E1777,'H O L D S'!S:S,'H O L D S'!H:H,0)</f>
        <v>0</v>
      </c>
      <c r="B1777" s="161" t="str">
        <f t="shared" si="27"/>
        <v>UH.GR.00010-10089</v>
      </c>
      <c r="C1777" s="95">
        <f>SUM(A1777:A1777)</f>
        <v>0</v>
      </c>
      <c r="D1777" s="95">
        <v>10089</v>
      </c>
      <c r="E1777" s="95" t="s">
        <v>571</v>
      </c>
      <c r="F1777" s="91"/>
      <c r="G1777" s="91"/>
      <c r="H1777" s="91"/>
      <c r="I1777" s="91"/>
      <c r="J1777" s="91"/>
      <c r="K1777" s="91"/>
      <c r="L1777" s="91"/>
      <c r="M1777" s="91"/>
    </row>
    <row r="1778" spans="1:13" ht="16" x14ac:dyDescent="0.2">
      <c r="A1778" s="95">
        <f>_xlfn.XLOOKUP(E1778,'H O L D S'!S:S,'H O L D S'!H:H,0)</f>
        <v>0</v>
      </c>
      <c r="B1778" s="161" t="str">
        <f t="shared" si="27"/>
        <v>UH.GR.00011-10089</v>
      </c>
      <c r="C1778" s="95">
        <f>SUM(A1778:A1778)</f>
        <v>0</v>
      </c>
      <c r="D1778" s="95">
        <v>10089</v>
      </c>
      <c r="E1778" s="95" t="s">
        <v>573</v>
      </c>
      <c r="F1778" s="91"/>
      <c r="G1778" s="91"/>
      <c r="H1778" s="91"/>
      <c r="I1778" s="91"/>
      <c r="J1778" s="91"/>
      <c r="K1778" s="91"/>
      <c r="L1778" s="91"/>
      <c r="M1778" s="91"/>
    </row>
    <row r="1779" spans="1:13" ht="16" x14ac:dyDescent="0.2">
      <c r="A1779" s="95">
        <f>_xlfn.XLOOKUP(E1779,'H O L D S'!S:S,'H O L D S'!H:H,0)</f>
        <v>0</v>
      </c>
      <c r="B1779" s="161" t="str">
        <f t="shared" si="27"/>
        <v>UH.GR.00012-10089</v>
      </c>
      <c r="C1779" s="95">
        <f>SUM(A1779:A1779)</f>
        <v>0</v>
      </c>
      <c r="D1779" s="95">
        <v>10089</v>
      </c>
      <c r="E1779" s="95" t="s">
        <v>575</v>
      </c>
      <c r="F1779" s="91"/>
      <c r="G1779" s="91"/>
      <c r="H1779" s="91"/>
      <c r="I1779" s="91"/>
      <c r="J1779" s="91"/>
      <c r="K1779" s="91"/>
      <c r="L1779" s="91"/>
      <c r="M1779" s="91"/>
    </row>
    <row r="1780" spans="1:13" ht="16" x14ac:dyDescent="0.2">
      <c r="A1780" s="95">
        <f>_xlfn.XLOOKUP(E1780,'H O L D S'!S:S,'H O L D S'!H:H,0)</f>
        <v>0</v>
      </c>
      <c r="B1780" s="161" t="str">
        <f t="shared" si="27"/>
        <v>UH.GR.00013-10089</v>
      </c>
      <c r="C1780" s="95">
        <f>SUM(A1780:A1780)</f>
        <v>0</v>
      </c>
      <c r="D1780" s="95">
        <v>10089</v>
      </c>
      <c r="E1780" s="95" t="s">
        <v>577</v>
      </c>
      <c r="F1780" s="91"/>
      <c r="G1780" s="91"/>
      <c r="H1780" s="91"/>
      <c r="I1780" s="91"/>
      <c r="J1780" s="91"/>
      <c r="K1780" s="91"/>
      <c r="L1780" s="91"/>
      <c r="M1780" s="91"/>
    </row>
    <row r="1781" spans="1:13" ht="16" x14ac:dyDescent="0.2">
      <c r="A1781" s="161">
        <f>_xlfn.XLOOKUP(E1781,'H O L D S'!S:S,'H O L D S'!I:I,0)</f>
        <v>0</v>
      </c>
      <c r="B1781" s="161" t="str">
        <f t="shared" si="27"/>
        <v>UH.GR.00008-10090</v>
      </c>
      <c r="C1781" s="161">
        <f>SUM(A1781:A1781)</f>
        <v>0</v>
      </c>
      <c r="D1781" s="161">
        <v>10090</v>
      </c>
      <c r="E1781" s="161" t="s">
        <v>567</v>
      </c>
      <c r="F1781" s="91"/>
      <c r="G1781" s="91"/>
      <c r="H1781" s="91"/>
      <c r="I1781" s="91"/>
      <c r="J1781" s="91"/>
      <c r="K1781" s="91"/>
      <c r="L1781" s="91"/>
      <c r="M1781" s="91"/>
    </row>
    <row r="1782" spans="1:13" ht="16" x14ac:dyDescent="0.2">
      <c r="A1782" s="95">
        <f>_xlfn.XLOOKUP(E1782,'H O L D S'!S:S,'H O L D S'!I:I,0)</f>
        <v>0</v>
      </c>
      <c r="B1782" s="161" t="str">
        <f t="shared" si="27"/>
        <v>UH.GR.00009-10090</v>
      </c>
      <c r="C1782" s="95">
        <f>SUM(A1782:A1782)</f>
        <v>0</v>
      </c>
      <c r="D1782" s="95">
        <v>10090</v>
      </c>
      <c r="E1782" s="95" t="s">
        <v>569</v>
      </c>
      <c r="F1782" s="91"/>
      <c r="G1782" s="91"/>
      <c r="H1782" s="91"/>
      <c r="I1782" s="91"/>
      <c r="J1782" s="91"/>
      <c r="K1782" s="91"/>
      <c r="L1782" s="91"/>
      <c r="M1782" s="91"/>
    </row>
    <row r="1783" spans="1:13" ht="16" x14ac:dyDescent="0.2">
      <c r="A1783" s="95">
        <f>_xlfn.XLOOKUP(E1783,'H O L D S'!S:S,'H O L D S'!I:I,0)</f>
        <v>0</v>
      </c>
      <c r="B1783" s="161" t="str">
        <f t="shared" si="27"/>
        <v>UH.GR.00010-10090</v>
      </c>
      <c r="C1783" s="95">
        <f>SUM(A1783:A1783)</f>
        <v>0</v>
      </c>
      <c r="D1783" s="95">
        <v>10090</v>
      </c>
      <c r="E1783" s="95" t="s">
        <v>571</v>
      </c>
      <c r="F1783" s="91"/>
      <c r="G1783" s="91"/>
      <c r="H1783" s="91"/>
      <c r="I1783" s="91"/>
      <c r="J1783" s="91"/>
      <c r="K1783" s="91"/>
      <c r="L1783" s="91"/>
      <c r="M1783" s="91"/>
    </row>
    <row r="1784" spans="1:13" ht="16" x14ac:dyDescent="0.2">
      <c r="A1784" s="95">
        <f>_xlfn.XLOOKUP(E1784,'H O L D S'!S:S,'H O L D S'!I:I,0)</f>
        <v>0</v>
      </c>
      <c r="B1784" s="161" t="str">
        <f t="shared" si="27"/>
        <v>UH.GR.00011-10090</v>
      </c>
      <c r="C1784" s="95">
        <f>SUM(A1784:A1784)</f>
        <v>0</v>
      </c>
      <c r="D1784" s="95">
        <v>10090</v>
      </c>
      <c r="E1784" s="95" t="s">
        <v>573</v>
      </c>
      <c r="F1784" s="91"/>
      <c r="G1784" s="91"/>
      <c r="H1784" s="91"/>
      <c r="I1784" s="91"/>
      <c r="J1784" s="91"/>
      <c r="K1784" s="91"/>
      <c r="L1784" s="91"/>
      <c r="M1784" s="91"/>
    </row>
    <row r="1785" spans="1:13" ht="16" x14ac:dyDescent="0.2">
      <c r="A1785" s="95">
        <f>_xlfn.XLOOKUP(E1785,'H O L D S'!S:S,'H O L D S'!I:I,0)</f>
        <v>0</v>
      </c>
      <c r="B1785" s="161" t="str">
        <f t="shared" si="27"/>
        <v>UH.GR.00012-10090</v>
      </c>
      <c r="C1785" s="95">
        <f>SUM(A1785:A1785)</f>
        <v>0</v>
      </c>
      <c r="D1785" s="95">
        <v>10090</v>
      </c>
      <c r="E1785" s="95" t="s">
        <v>575</v>
      </c>
      <c r="F1785" s="91"/>
      <c r="G1785" s="91"/>
      <c r="H1785" s="91"/>
      <c r="I1785" s="91"/>
      <c r="J1785" s="91"/>
      <c r="K1785" s="91"/>
      <c r="L1785" s="91"/>
      <c r="M1785" s="91"/>
    </row>
    <row r="1786" spans="1:13" ht="16" x14ac:dyDescent="0.2">
      <c r="A1786" s="95">
        <f>_xlfn.XLOOKUP(E1786,'H O L D S'!S:S,'H O L D S'!I:I,0)</f>
        <v>0</v>
      </c>
      <c r="B1786" s="161" t="str">
        <f t="shared" si="27"/>
        <v>UH.GR.00013-10090</v>
      </c>
      <c r="C1786" s="95">
        <f>SUM(A1786:A1786)</f>
        <v>0</v>
      </c>
      <c r="D1786" s="95">
        <v>10090</v>
      </c>
      <c r="E1786" s="95" t="s">
        <v>577</v>
      </c>
      <c r="F1786" s="91"/>
      <c r="G1786" s="91"/>
      <c r="H1786" s="91"/>
      <c r="I1786" s="91"/>
      <c r="J1786" s="91"/>
      <c r="K1786" s="91"/>
      <c r="L1786" s="91"/>
      <c r="M1786" s="91"/>
    </row>
    <row r="1787" spans="1:13" ht="16" x14ac:dyDescent="0.2">
      <c r="A1787" s="161">
        <f>_xlfn.XLOOKUP(E1787,'H O L D S'!S:S,'H O L D S'!J:J,0)</f>
        <v>0</v>
      </c>
      <c r="B1787" s="161" t="str">
        <f t="shared" si="27"/>
        <v>UH.GR.00008-10091</v>
      </c>
      <c r="C1787" s="161">
        <f>SUM(A1787:A1787)</f>
        <v>0</v>
      </c>
      <c r="D1787" s="161">
        <v>10091</v>
      </c>
      <c r="E1787" s="161" t="s">
        <v>567</v>
      </c>
      <c r="F1787" s="91"/>
      <c r="G1787" s="91"/>
      <c r="H1787" s="91"/>
      <c r="I1787" s="91"/>
      <c r="J1787" s="91"/>
      <c r="K1787" s="91"/>
      <c r="L1787" s="91"/>
      <c r="M1787" s="91"/>
    </row>
    <row r="1788" spans="1:13" ht="16" x14ac:dyDescent="0.2">
      <c r="A1788" s="95">
        <f>_xlfn.XLOOKUP(E1788,'H O L D S'!S:S,'H O L D S'!J:J,0)</f>
        <v>0</v>
      </c>
      <c r="B1788" s="161" t="str">
        <f t="shared" si="27"/>
        <v>UH.GR.00009-10091</v>
      </c>
      <c r="C1788" s="95">
        <f>SUM(A1788:A1788)</f>
        <v>0</v>
      </c>
      <c r="D1788" s="95">
        <v>10091</v>
      </c>
      <c r="E1788" s="95" t="s">
        <v>569</v>
      </c>
      <c r="F1788" s="91"/>
      <c r="G1788" s="91"/>
      <c r="H1788" s="91"/>
      <c r="I1788" s="91"/>
      <c r="J1788" s="91"/>
      <c r="K1788" s="91"/>
      <c r="L1788" s="91"/>
      <c r="M1788" s="91"/>
    </row>
    <row r="1789" spans="1:13" ht="16" x14ac:dyDescent="0.2">
      <c r="A1789" s="95">
        <f>_xlfn.XLOOKUP(E1789,'H O L D S'!S:S,'H O L D S'!J:J,0)</f>
        <v>0</v>
      </c>
      <c r="B1789" s="161" t="str">
        <f t="shared" si="27"/>
        <v>UH.GR.00010-10091</v>
      </c>
      <c r="C1789" s="95">
        <f>SUM(A1789:A1789)</f>
        <v>0</v>
      </c>
      <c r="D1789" s="95">
        <v>10091</v>
      </c>
      <c r="E1789" s="95" t="s">
        <v>571</v>
      </c>
      <c r="F1789" s="91"/>
      <c r="G1789" s="91"/>
      <c r="H1789" s="91"/>
      <c r="I1789" s="91"/>
      <c r="J1789" s="91"/>
      <c r="K1789" s="91"/>
      <c r="L1789" s="91"/>
      <c r="M1789" s="91"/>
    </row>
    <row r="1790" spans="1:13" ht="16" x14ac:dyDescent="0.2">
      <c r="A1790" s="95">
        <f>_xlfn.XLOOKUP(E1790,'H O L D S'!S:S,'H O L D S'!J:J,0)</f>
        <v>0</v>
      </c>
      <c r="B1790" s="161" t="str">
        <f t="shared" si="27"/>
        <v>UH.GR.00011-10091</v>
      </c>
      <c r="C1790" s="95">
        <f>SUM(A1790:A1790)</f>
        <v>0</v>
      </c>
      <c r="D1790" s="95">
        <v>10091</v>
      </c>
      <c r="E1790" s="95" t="s">
        <v>573</v>
      </c>
      <c r="F1790" s="91"/>
      <c r="G1790" s="91"/>
      <c r="H1790" s="91"/>
      <c r="I1790" s="91"/>
      <c r="J1790" s="91"/>
      <c r="K1790" s="91"/>
      <c r="L1790" s="91"/>
      <c r="M1790" s="91"/>
    </row>
    <row r="1791" spans="1:13" ht="16" x14ac:dyDescent="0.2">
      <c r="A1791" s="95">
        <f>_xlfn.XLOOKUP(E1791,'H O L D S'!S:S,'H O L D S'!J:J,0)</f>
        <v>0</v>
      </c>
      <c r="B1791" s="161" t="str">
        <f t="shared" si="27"/>
        <v>UH.GR.00012-10091</v>
      </c>
      <c r="C1791" s="95">
        <f>SUM(A1791:A1791)</f>
        <v>0</v>
      </c>
      <c r="D1791" s="95">
        <v>10091</v>
      </c>
      <c r="E1791" s="95" t="s">
        <v>575</v>
      </c>
      <c r="F1791" s="91"/>
      <c r="G1791" s="91"/>
      <c r="H1791" s="91"/>
      <c r="I1791" s="91"/>
      <c r="J1791" s="91"/>
      <c r="K1791" s="91"/>
      <c r="L1791" s="91"/>
      <c r="M1791" s="91"/>
    </row>
    <row r="1792" spans="1:13" ht="16" x14ac:dyDescent="0.2">
      <c r="A1792" s="95">
        <f>_xlfn.XLOOKUP(E1792,'H O L D S'!S:S,'H O L D S'!J:J,0)</f>
        <v>0</v>
      </c>
      <c r="B1792" s="161" t="str">
        <f t="shared" si="27"/>
        <v>UH.GR.00013-10091</v>
      </c>
      <c r="C1792" s="95">
        <f>SUM(A1792:A1792)</f>
        <v>0</v>
      </c>
      <c r="D1792" s="95">
        <v>10091</v>
      </c>
      <c r="E1792" s="95" t="s">
        <v>577</v>
      </c>
      <c r="F1792" s="91"/>
      <c r="G1792" s="91"/>
      <c r="H1792" s="91"/>
      <c r="I1792" s="91"/>
      <c r="J1792" s="91"/>
      <c r="K1792" s="91"/>
      <c r="L1792" s="91"/>
      <c r="M1792" s="91"/>
    </row>
    <row r="1793" spans="1:13" ht="16" x14ac:dyDescent="0.2">
      <c r="A1793" s="161">
        <f>_xlfn.XLOOKUP(E1793,'H O L D S'!S:S,'H O L D S'!K:K,0)</f>
        <v>0</v>
      </c>
      <c r="B1793" s="161" t="str">
        <f t="shared" si="27"/>
        <v>UH.GR.00008-10094</v>
      </c>
      <c r="C1793" s="161">
        <f>SUM(A1793:A1793)</f>
        <v>0</v>
      </c>
      <c r="D1793" s="161">
        <v>10094</v>
      </c>
      <c r="E1793" s="161" t="s">
        <v>567</v>
      </c>
      <c r="F1793" s="91"/>
      <c r="G1793" s="91"/>
      <c r="H1793" s="91"/>
      <c r="I1793" s="91"/>
      <c r="J1793" s="91"/>
      <c r="K1793" s="91"/>
      <c r="L1793" s="91"/>
      <c r="M1793" s="91"/>
    </row>
    <row r="1794" spans="1:13" ht="16" x14ac:dyDescent="0.2">
      <c r="A1794" s="95">
        <f>_xlfn.XLOOKUP(E1794,'H O L D S'!S:S,'H O L D S'!K:K,0)</f>
        <v>0</v>
      </c>
      <c r="B1794" s="161" t="str">
        <f t="shared" si="27"/>
        <v>UH.GR.00009-10094</v>
      </c>
      <c r="C1794" s="95">
        <f>SUM(A1794:A1794)</f>
        <v>0</v>
      </c>
      <c r="D1794" s="95">
        <v>10094</v>
      </c>
      <c r="E1794" s="95" t="s">
        <v>569</v>
      </c>
      <c r="F1794" s="91"/>
      <c r="G1794" s="91"/>
      <c r="H1794" s="91"/>
      <c r="I1794" s="91"/>
      <c r="J1794" s="91"/>
      <c r="K1794" s="91"/>
      <c r="L1794" s="91"/>
      <c r="M1794" s="91"/>
    </row>
    <row r="1795" spans="1:13" ht="16" x14ac:dyDescent="0.2">
      <c r="A1795" s="95">
        <f>_xlfn.XLOOKUP(E1795,'H O L D S'!S:S,'H O L D S'!K:K,0)</f>
        <v>0</v>
      </c>
      <c r="B1795" s="161" t="str">
        <f t="shared" ref="B1795:B1858" si="28">E1795&amp;"-"&amp;D1795</f>
        <v>UH.GR.00010-10094</v>
      </c>
      <c r="C1795" s="95">
        <f>SUM(A1795:A1795)</f>
        <v>0</v>
      </c>
      <c r="D1795" s="95">
        <v>10094</v>
      </c>
      <c r="E1795" s="95" t="s">
        <v>571</v>
      </c>
      <c r="F1795" s="91"/>
      <c r="G1795" s="91"/>
      <c r="H1795" s="91"/>
      <c r="I1795" s="91"/>
      <c r="J1795" s="91"/>
      <c r="K1795" s="91"/>
      <c r="L1795" s="91"/>
      <c r="M1795" s="91"/>
    </row>
    <row r="1796" spans="1:13" ht="16" x14ac:dyDescent="0.2">
      <c r="A1796" s="95">
        <f>_xlfn.XLOOKUP(E1796,'H O L D S'!S:S,'H O L D S'!K:K,0)</f>
        <v>0</v>
      </c>
      <c r="B1796" s="161" t="str">
        <f t="shared" si="28"/>
        <v>UH.GR.00011-10094</v>
      </c>
      <c r="C1796" s="95">
        <f>SUM(A1796:A1796)</f>
        <v>0</v>
      </c>
      <c r="D1796" s="95">
        <v>10094</v>
      </c>
      <c r="E1796" s="95" t="s">
        <v>573</v>
      </c>
      <c r="F1796" s="91"/>
      <c r="G1796" s="91"/>
      <c r="H1796" s="91"/>
      <c r="I1796" s="91"/>
      <c r="J1796" s="91"/>
      <c r="K1796" s="91"/>
      <c r="L1796" s="91"/>
      <c r="M1796" s="91"/>
    </row>
    <row r="1797" spans="1:13" ht="16" x14ac:dyDescent="0.2">
      <c r="A1797" s="95">
        <f>_xlfn.XLOOKUP(E1797,'H O L D S'!S:S,'H O L D S'!K:K,0)</f>
        <v>0</v>
      </c>
      <c r="B1797" s="161" t="str">
        <f t="shared" si="28"/>
        <v>UH.GR.00012-10094</v>
      </c>
      <c r="C1797" s="95">
        <f>SUM(A1797:A1797)</f>
        <v>0</v>
      </c>
      <c r="D1797" s="95">
        <v>10094</v>
      </c>
      <c r="E1797" s="95" t="s">
        <v>575</v>
      </c>
      <c r="F1797" s="91"/>
      <c r="G1797" s="91"/>
      <c r="H1797" s="91"/>
      <c r="I1797" s="91"/>
      <c r="J1797" s="91"/>
      <c r="K1797" s="91"/>
      <c r="L1797" s="91"/>
      <c r="M1797" s="91"/>
    </row>
    <row r="1798" spans="1:13" ht="16" x14ac:dyDescent="0.2">
      <c r="A1798" s="95">
        <f>_xlfn.XLOOKUP(E1798,'H O L D S'!S:S,'H O L D S'!K:K,0)</f>
        <v>0</v>
      </c>
      <c r="B1798" s="161" t="str">
        <f t="shared" si="28"/>
        <v>UH.GR.00013-10094</v>
      </c>
      <c r="C1798" s="95">
        <f>SUM(A1798:A1798)</f>
        <v>0</v>
      </c>
      <c r="D1798" s="95">
        <v>10094</v>
      </c>
      <c r="E1798" s="95" t="s">
        <v>577</v>
      </c>
      <c r="F1798" s="91"/>
      <c r="G1798" s="91"/>
      <c r="H1798" s="91"/>
      <c r="I1798" s="91"/>
      <c r="J1798" s="91"/>
      <c r="K1798" s="91"/>
      <c r="L1798" s="91"/>
      <c r="M1798" s="91"/>
    </row>
    <row r="1799" spans="1:13" ht="16" x14ac:dyDescent="0.2">
      <c r="A1799" s="161">
        <f>_xlfn.XLOOKUP(E1799,'H O L D S'!S:S,'H O L D S'!L:L,0)</f>
        <v>0</v>
      </c>
      <c r="B1799" s="161" t="str">
        <f t="shared" si="28"/>
        <v>UH.GR.00008-10095</v>
      </c>
      <c r="C1799" s="161">
        <f>SUM(A1799:A1799)</f>
        <v>0</v>
      </c>
      <c r="D1799" s="161">
        <v>10095</v>
      </c>
      <c r="E1799" s="161" t="s">
        <v>567</v>
      </c>
      <c r="F1799" s="91"/>
      <c r="G1799" s="91"/>
      <c r="H1799" s="91"/>
      <c r="I1799" s="91"/>
      <c r="J1799" s="91"/>
      <c r="K1799" s="91"/>
      <c r="L1799" s="91"/>
      <c r="M1799" s="91"/>
    </row>
    <row r="1800" spans="1:13" ht="16" x14ac:dyDescent="0.2">
      <c r="A1800" s="95">
        <f>_xlfn.XLOOKUP(E1800,'H O L D S'!S:S,'H O L D S'!L:L,0)</f>
        <v>0</v>
      </c>
      <c r="B1800" s="161" t="str">
        <f t="shared" si="28"/>
        <v>UH.GR.00009-10095</v>
      </c>
      <c r="C1800" s="95">
        <f>SUM(A1800:A1800)</f>
        <v>0</v>
      </c>
      <c r="D1800" s="95">
        <v>10095</v>
      </c>
      <c r="E1800" s="95" t="s">
        <v>569</v>
      </c>
      <c r="F1800" s="91"/>
      <c r="G1800" s="91"/>
      <c r="H1800" s="91"/>
      <c r="I1800" s="91"/>
      <c r="J1800" s="91"/>
      <c r="K1800" s="91"/>
      <c r="L1800" s="91"/>
      <c r="M1800" s="91"/>
    </row>
    <row r="1801" spans="1:13" ht="16" x14ac:dyDescent="0.2">
      <c r="A1801" s="95">
        <f>_xlfn.XLOOKUP(E1801,'H O L D S'!S:S,'H O L D S'!L:L,0)</f>
        <v>0</v>
      </c>
      <c r="B1801" s="161" t="str">
        <f t="shared" si="28"/>
        <v>UH.GR.00010-10095</v>
      </c>
      <c r="C1801" s="95">
        <f>SUM(A1801:A1801)</f>
        <v>0</v>
      </c>
      <c r="D1801" s="95">
        <v>10095</v>
      </c>
      <c r="E1801" s="95" t="s">
        <v>571</v>
      </c>
      <c r="F1801" s="91"/>
      <c r="G1801" s="91"/>
      <c r="H1801" s="91"/>
      <c r="I1801" s="91"/>
      <c r="J1801" s="91"/>
      <c r="K1801" s="91"/>
      <c r="L1801" s="91"/>
      <c r="M1801" s="91"/>
    </row>
    <row r="1802" spans="1:13" ht="16" x14ac:dyDescent="0.2">
      <c r="A1802" s="95">
        <f>_xlfn.XLOOKUP(E1802,'H O L D S'!S:S,'H O L D S'!L:L,0)</f>
        <v>0</v>
      </c>
      <c r="B1802" s="161" t="str">
        <f t="shared" si="28"/>
        <v>UH.GR.00011-10095</v>
      </c>
      <c r="C1802" s="95">
        <f>SUM(A1802:A1802)</f>
        <v>0</v>
      </c>
      <c r="D1802" s="95">
        <v>10095</v>
      </c>
      <c r="E1802" s="95" t="s">
        <v>573</v>
      </c>
      <c r="F1802" s="91"/>
      <c r="G1802" s="91"/>
      <c r="H1802" s="91"/>
      <c r="I1802" s="91"/>
      <c r="J1802" s="91"/>
      <c r="K1802" s="91"/>
      <c r="L1802" s="91"/>
      <c r="M1802" s="91"/>
    </row>
    <row r="1803" spans="1:13" ht="16" x14ac:dyDescent="0.2">
      <c r="A1803" s="95">
        <f>_xlfn.XLOOKUP(E1803,'H O L D S'!S:S,'H O L D S'!L:L,0)</f>
        <v>0</v>
      </c>
      <c r="B1803" s="161" t="str">
        <f t="shared" si="28"/>
        <v>UH.GR.00012-10095</v>
      </c>
      <c r="C1803" s="95">
        <f>SUM(A1803:A1803)</f>
        <v>0</v>
      </c>
      <c r="D1803" s="95">
        <v>10095</v>
      </c>
      <c r="E1803" s="95" t="s">
        <v>575</v>
      </c>
      <c r="F1803" s="91"/>
      <c r="G1803" s="91"/>
      <c r="H1803" s="91"/>
      <c r="I1803" s="91"/>
      <c r="J1803" s="91"/>
      <c r="K1803" s="91"/>
      <c r="L1803" s="91"/>
      <c r="M1803" s="91"/>
    </row>
    <row r="1804" spans="1:13" ht="16" x14ac:dyDescent="0.2">
      <c r="A1804" s="95">
        <f>_xlfn.XLOOKUP(E1804,'H O L D S'!S:S,'H O L D S'!L:L,0)</f>
        <v>0</v>
      </c>
      <c r="B1804" s="161" t="str">
        <f t="shared" si="28"/>
        <v>UH.GR.00013-10095</v>
      </c>
      <c r="C1804" s="95">
        <f>SUM(A1804:A1804)</f>
        <v>0</v>
      </c>
      <c r="D1804" s="95">
        <v>10095</v>
      </c>
      <c r="E1804" s="95" t="s">
        <v>577</v>
      </c>
      <c r="F1804" s="91"/>
      <c r="G1804" s="91"/>
      <c r="H1804" s="91"/>
      <c r="I1804" s="91"/>
      <c r="J1804" s="91"/>
      <c r="K1804" s="91"/>
      <c r="L1804" s="91"/>
      <c r="M1804" s="91"/>
    </row>
    <row r="1805" spans="1:13" ht="16" x14ac:dyDescent="0.2">
      <c r="A1805" s="161">
        <f>_xlfn.XLOOKUP(E1805,'H O L D S'!S:S,'H O L D S'!N:N,0)</f>
        <v>0</v>
      </c>
      <c r="B1805" s="161" t="str">
        <f t="shared" si="28"/>
        <v>UH.GR.00008-10083</v>
      </c>
      <c r="C1805" s="161">
        <f>SUM(A1805:A1805)</f>
        <v>0</v>
      </c>
      <c r="D1805" s="161">
        <v>10083</v>
      </c>
      <c r="E1805" s="161" t="s">
        <v>567</v>
      </c>
      <c r="F1805" s="91"/>
      <c r="G1805" s="91"/>
      <c r="H1805" s="91"/>
      <c r="I1805" s="91"/>
      <c r="J1805" s="91"/>
      <c r="K1805" s="91"/>
      <c r="L1805" s="91"/>
      <c r="M1805" s="91"/>
    </row>
    <row r="1806" spans="1:13" ht="16" x14ac:dyDescent="0.2">
      <c r="A1806" s="95">
        <f>_xlfn.XLOOKUP(E1806,'H O L D S'!S:S,'H O L D S'!N:N,0)</f>
        <v>0</v>
      </c>
      <c r="B1806" s="161" t="str">
        <f t="shared" si="28"/>
        <v>UH.GR.00009-10083</v>
      </c>
      <c r="C1806" s="95">
        <f>SUM(A1806:A1806)</f>
        <v>0</v>
      </c>
      <c r="D1806" s="95">
        <v>10083</v>
      </c>
      <c r="E1806" s="95" t="s">
        <v>569</v>
      </c>
      <c r="F1806" s="91"/>
      <c r="G1806" s="91"/>
      <c r="H1806" s="91"/>
      <c r="I1806" s="91"/>
      <c r="J1806" s="91"/>
      <c r="K1806" s="91"/>
      <c r="L1806" s="91"/>
      <c r="M1806" s="91"/>
    </row>
    <row r="1807" spans="1:13" ht="16" x14ac:dyDescent="0.2">
      <c r="A1807" s="95">
        <f>_xlfn.XLOOKUP(E1807,'H O L D S'!S:S,'H O L D S'!N:N,0)</f>
        <v>0</v>
      </c>
      <c r="B1807" s="161" t="str">
        <f t="shared" si="28"/>
        <v>UH.GR.00010-10083</v>
      </c>
      <c r="C1807" s="95">
        <f>SUM(A1807:A1807)</f>
        <v>0</v>
      </c>
      <c r="D1807" s="95">
        <v>10083</v>
      </c>
      <c r="E1807" s="95" t="s">
        <v>571</v>
      </c>
      <c r="F1807" s="91"/>
      <c r="G1807" s="91"/>
      <c r="H1807" s="91"/>
      <c r="I1807" s="91"/>
      <c r="J1807" s="91"/>
      <c r="K1807" s="91"/>
      <c r="L1807" s="91"/>
      <c r="M1807" s="91"/>
    </row>
    <row r="1808" spans="1:13" ht="16" x14ac:dyDescent="0.2">
      <c r="A1808" s="95">
        <f>_xlfn.XLOOKUP(E1808,'H O L D S'!S:S,'H O L D S'!N:N,0)</f>
        <v>0</v>
      </c>
      <c r="B1808" s="161" t="str">
        <f t="shared" si="28"/>
        <v>UH.GR.00011-10083</v>
      </c>
      <c r="C1808" s="95">
        <f>SUM(A1808:A1808)</f>
        <v>0</v>
      </c>
      <c r="D1808" s="95">
        <v>10083</v>
      </c>
      <c r="E1808" s="95" t="s">
        <v>573</v>
      </c>
      <c r="F1808" s="91"/>
      <c r="G1808" s="91"/>
      <c r="H1808" s="91"/>
      <c r="I1808" s="91"/>
      <c r="J1808" s="91"/>
      <c r="K1808" s="91"/>
      <c r="L1808" s="91"/>
      <c r="M1808" s="91"/>
    </row>
    <row r="1809" spans="1:13" ht="16" x14ac:dyDescent="0.2">
      <c r="A1809" s="95">
        <f>_xlfn.XLOOKUP(E1809,'H O L D S'!S:S,'H O L D S'!N:N,0)</f>
        <v>0</v>
      </c>
      <c r="B1809" s="161" t="str">
        <f t="shared" si="28"/>
        <v>UH.GR.00012-10083</v>
      </c>
      <c r="C1809" s="95">
        <f>SUM(A1809:A1809)</f>
        <v>0</v>
      </c>
      <c r="D1809" s="95">
        <v>10083</v>
      </c>
      <c r="E1809" s="95" t="s">
        <v>575</v>
      </c>
      <c r="F1809" s="91"/>
      <c r="G1809" s="91"/>
      <c r="H1809" s="91"/>
      <c r="I1809" s="91"/>
      <c r="J1809" s="91"/>
      <c r="K1809" s="91"/>
      <c r="L1809" s="91"/>
      <c r="M1809" s="91"/>
    </row>
    <row r="1810" spans="1:13" ht="16" x14ac:dyDescent="0.2">
      <c r="A1810" s="95">
        <f>_xlfn.XLOOKUP(E1810,'H O L D S'!S:S,'H O L D S'!N:N,0)</f>
        <v>0</v>
      </c>
      <c r="B1810" s="161" t="str">
        <f t="shared" si="28"/>
        <v>UH.GR.00013-10083</v>
      </c>
      <c r="C1810" s="95">
        <f>SUM(A1810:A1810)</f>
        <v>0</v>
      </c>
      <c r="D1810" s="95">
        <v>10083</v>
      </c>
      <c r="E1810" s="95" t="s">
        <v>577</v>
      </c>
      <c r="F1810" s="91"/>
      <c r="G1810" s="91"/>
      <c r="H1810" s="91"/>
      <c r="I1810" s="91"/>
      <c r="J1810" s="91"/>
      <c r="K1810" s="91"/>
      <c r="L1810" s="91"/>
      <c r="M1810" s="91"/>
    </row>
    <row r="1811" spans="1:13" ht="16" x14ac:dyDescent="0.2">
      <c r="A1811" s="161">
        <f>_xlfn.XLOOKUP(E1811,'H O L D S'!S:S,'H O L D S'!O:O,0)</f>
        <v>0</v>
      </c>
      <c r="B1811" s="161" t="str">
        <f t="shared" si="28"/>
        <v>UH.GR.00008-10082</v>
      </c>
      <c r="C1811" s="161">
        <f>SUM(A1811:A1811)</f>
        <v>0</v>
      </c>
      <c r="D1811" s="161">
        <v>10082</v>
      </c>
      <c r="E1811" s="161" t="s">
        <v>567</v>
      </c>
      <c r="F1811" s="91"/>
      <c r="G1811" s="91"/>
      <c r="H1811" s="91"/>
      <c r="I1811" s="91"/>
      <c r="J1811" s="91"/>
      <c r="K1811" s="91"/>
      <c r="L1811" s="91"/>
      <c r="M1811" s="91"/>
    </row>
    <row r="1812" spans="1:13" ht="16" x14ac:dyDescent="0.2">
      <c r="A1812" s="95">
        <f>_xlfn.XLOOKUP(E1812,'H O L D S'!S:S,'H O L D S'!O:O,0)</f>
        <v>0</v>
      </c>
      <c r="B1812" s="161" t="str">
        <f t="shared" si="28"/>
        <v>UH.GR.00009-10082</v>
      </c>
      <c r="C1812" s="95">
        <f>SUM(A1812:A1812)</f>
        <v>0</v>
      </c>
      <c r="D1812" s="95">
        <v>10082</v>
      </c>
      <c r="E1812" s="95" t="s">
        <v>569</v>
      </c>
      <c r="F1812" s="91"/>
      <c r="G1812" s="91"/>
      <c r="H1812" s="91"/>
      <c r="I1812" s="91"/>
      <c r="J1812" s="91"/>
      <c r="K1812" s="91"/>
      <c r="L1812" s="91"/>
      <c r="M1812" s="91"/>
    </row>
    <row r="1813" spans="1:13" ht="16" x14ac:dyDescent="0.2">
      <c r="A1813" s="95">
        <f>_xlfn.XLOOKUP(E1813,'H O L D S'!S:S,'H O L D S'!O:O,0)</f>
        <v>0</v>
      </c>
      <c r="B1813" s="161" t="str">
        <f t="shared" si="28"/>
        <v>UH.GR.00010-10082</v>
      </c>
      <c r="C1813" s="95">
        <f>SUM(A1813:A1813)</f>
        <v>0</v>
      </c>
      <c r="D1813" s="95">
        <v>10082</v>
      </c>
      <c r="E1813" s="95" t="s">
        <v>571</v>
      </c>
      <c r="F1813" s="91"/>
      <c r="G1813" s="91"/>
      <c r="H1813" s="91"/>
      <c r="I1813" s="91"/>
      <c r="J1813" s="91"/>
      <c r="K1813" s="91"/>
      <c r="L1813" s="91"/>
      <c r="M1813" s="91"/>
    </row>
    <row r="1814" spans="1:13" ht="16" x14ac:dyDescent="0.2">
      <c r="A1814" s="95">
        <f>_xlfn.XLOOKUP(E1814,'H O L D S'!S:S,'H O L D S'!O:O,0)</f>
        <v>0</v>
      </c>
      <c r="B1814" s="161" t="str">
        <f t="shared" si="28"/>
        <v>UH.GR.00011-10082</v>
      </c>
      <c r="C1814" s="95">
        <f>SUM(A1814:A1814)</f>
        <v>0</v>
      </c>
      <c r="D1814" s="95">
        <v>10082</v>
      </c>
      <c r="E1814" s="95" t="s">
        <v>573</v>
      </c>
      <c r="F1814" s="91"/>
      <c r="G1814" s="91"/>
      <c r="H1814" s="91"/>
      <c r="I1814" s="91"/>
      <c r="J1814" s="91"/>
      <c r="K1814" s="91"/>
      <c r="L1814" s="91"/>
      <c r="M1814" s="91"/>
    </row>
    <row r="1815" spans="1:13" ht="16" x14ac:dyDescent="0.2">
      <c r="A1815" s="95">
        <f>_xlfn.XLOOKUP(E1815,'H O L D S'!S:S,'H O L D S'!O:O,0)</f>
        <v>0</v>
      </c>
      <c r="B1815" s="161" t="str">
        <f t="shared" si="28"/>
        <v>UH.GR.00012-10082</v>
      </c>
      <c r="C1815" s="95">
        <f>SUM(A1815:A1815)</f>
        <v>0</v>
      </c>
      <c r="D1815" s="95">
        <v>10082</v>
      </c>
      <c r="E1815" s="95" t="s">
        <v>575</v>
      </c>
      <c r="F1815" s="91"/>
      <c r="G1815" s="91"/>
      <c r="H1815" s="91"/>
      <c r="I1815" s="91"/>
      <c r="J1815" s="91"/>
      <c r="K1815" s="91"/>
      <c r="L1815" s="91"/>
      <c r="M1815" s="91"/>
    </row>
    <row r="1816" spans="1:13" ht="16" x14ac:dyDescent="0.2">
      <c r="A1816" s="95">
        <f>_xlfn.XLOOKUP(E1816,'H O L D S'!S:S,'H O L D S'!O:O,0)</f>
        <v>0</v>
      </c>
      <c r="B1816" s="161" t="str">
        <f t="shared" si="28"/>
        <v>UH.GR.00013-10082</v>
      </c>
      <c r="C1816" s="95">
        <f>SUM(A1816:A1816)</f>
        <v>0</v>
      </c>
      <c r="D1816" s="95">
        <v>10082</v>
      </c>
      <c r="E1816" s="95" t="s">
        <v>577</v>
      </c>
      <c r="F1816" s="91"/>
      <c r="G1816" s="91"/>
      <c r="H1816" s="91"/>
      <c r="I1816" s="91"/>
      <c r="J1816" s="91"/>
      <c r="K1816" s="91"/>
      <c r="L1816" s="91"/>
      <c r="M1816" s="91"/>
    </row>
    <row r="1817" spans="1:13" ht="16" x14ac:dyDescent="0.2">
      <c r="A1817" s="161">
        <f>_xlfn.XLOOKUP(E1817,'H O L D S'!S:S,'H O L D S'!D:D,0)</f>
        <v>0</v>
      </c>
      <c r="B1817" s="161" t="str">
        <f t="shared" si="28"/>
        <v>UH.GR.00020-10084</v>
      </c>
      <c r="C1817" s="161">
        <f>SUM(A1817:A1817)</f>
        <v>0</v>
      </c>
      <c r="D1817" s="161">
        <v>10084</v>
      </c>
      <c r="E1817" s="161" t="s">
        <v>579</v>
      </c>
      <c r="F1817" s="91"/>
      <c r="G1817" s="91"/>
      <c r="H1817" s="91"/>
      <c r="I1817" s="91"/>
      <c r="J1817" s="91"/>
      <c r="K1817" s="91"/>
      <c r="L1817" s="91"/>
      <c r="M1817" s="91"/>
    </row>
    <row r="1818" spans="1:13" ht="16" x14ac:dyDescent="0.2">
      <c r="A1818" s="95">
        <f>_xlfn.XLOOKUP(E1818,'H O L D S'!S:S,'H O L D S'!D:D,0)</f>
        <v>0</v>
      </c>
      <c r="B1818" s="161" t="str">
        <f t="shared" si="28"/>
        <v>UH.GR.00021-10084</v>
      </c>
      <c r="C1818" s="95">
        <f>SUM(A1818:A1818)</f>
        <v>0</v>
      </c>
      <c r="D1818" s="95">
        <v>10084</v>
      </c>
      <c r="E1818" s="95" t="s">
        <v>581</v>
      </c>
      <c r="F1818" s="91"/>
      <c r="G1818" s="91"/>
      <c r="H1818" s="91"/>
      <c r="I1818" s="91"/>
      <c r="J1818" s="91"/>
      <c r="K1818" s="91"/>
      <c r="L1818" s="91"/>
      <c r="M1818" s="91"/>
    </row>
    <row r="1819" spans="1:13" ht="16" x14ac:dyDescent="0.2">
      <c r="A1819" s="95">
        <f>_xlfn.XLOOKUP(E1819,'H O L D S'!S:S,'H O L D S'!D:D,0)</f>
        <v>0</v>
      </c>
      <c r="B1819" s="161" t="str">
        <f t="shared" si="28"/>
        <v>UH.GR.00022-10084</v>
      </c>
      <c r="C1819" s="95">
        <f>SUM(A1819:A1819)</f>
        <v>0</v>
      </c>
      <c r="D1819" s="95">
        <v>10084</v>
      </c>
      <c r="E1819" s="95" t="s">
        <v>583</v>
      </c>
      <c r="F1819" s="91"/>
      <c r="G1819" s="91"/>
      <c r="H1819" s="91"/>
      <c r="I1819" s="91"/>
      <c r="J1819" s="91"/>
      <c r="K1819" s="91"/>
      <c r="L1819" s="91"/>
      <c r="M1819" s="91"/>
    </row>
    <row r="1820" spans="1:13" ht="16" x14ac:dyDescent="0.2">
      <c r="A1820" s="161">
        <f>_xlfn.XLOOKUP(E1820,'H O L D S'!S:S,'H O L D S'!E:E,0)</f>
        <v>0</v>
      </c>
      <c r="B1820" s="161" t="str">
        <f t="shared" si="28"/>
        <v>UH.GR.00020-10085</v>
      </c>
      <c r="C1820" s="161">
        <f>SUM(A1820:A1820)</f>
        <v>0</v>
      </c>
      <c r="D1820" s="161">
        <v>10085</v>
      </c>
      <c r="E1820" s="161" t="s">
        <v>579</v>
      </c>
      <c r="F1820" s="91"/>
      <c r="G1820" s="91"/>
      <c r="H1820" s="91"/>
      <c r="I1820" s="91"/>
      <c r="J1820" s="91"/>
      <c r="K1820" s="91"/>
      <c r="L1820" s="91"/>
      <c r="M1820" s="91"/>
    </row>
    <row r="1821" spans="1:13" ht="16" x14ac:dyDescent="0.2">
      <c r="A1821" s="95">
        <f>_xlfn.XLOOKUP(E1821,'H O L D S'!S:S,'H O L D S'!E:E,0)</f>
        <v>0</v>
      </c>
      <c r="B1821" s="161" t="str">
        <f t="shared" si="28"/>
        <v>UH.GR.00021-10085</v>
      </c>
      <c r="C1821" s="95">
        <f>SUM(A1821:A1821)</f>
        <v>0</v>
      </c>
      <c r="D1821" s="95">
        <v>10085</v>
      </c>
      <c r="E1821" s="95" t="s">
        <v>581</v>
      </c>
      <c r="F1821" s="91"/>
      <c r="G1821" s="91"/>
      <c r="H1821" s="91"/>
      <c r="I1821" s="91"/>
      <c r="J1821" s="91"/>
      <c r="K1821" s="91"/>
      <c r="L1821" s="91"/>
      <c r="M1821" s="91"/>
    </row>
    <row r="1822" spans="1:13" ht="16" x14ac:dyDescent="0.2">
      <c r="A1822" s="95">
        <f>_xlfn.XLOOKUP(E1822,'H O L D S'!S:S,'H O L D S'!E:E,0)</f>
        <v>0</v>
      </c>
      <c r="B1822" s="161" t="str">
        <f t="shared" si="28"/>
        <v>UH.GR.00022-10085</v>
      </c>
      <c r="C1822" s="95">
        <f>SUM(A1822:A1822)</f>
        <v>0</v>
      </c>
      <c r="D1822" s="95">
        <v>10085</v>
      </c>
      <c r="E1822" s="95" t="s">
        <v>583</v>
      </c>
      <c r="F1822" s="91"/>
      <c r="G1822" s="91"/>
      <c r="H1822" s="91"/>
      <c r="I1822" s="91"/>
      <c r="J1822" s="91"/>
      <c r="K1822" s="91"/>
      <c r="L1822" s="91"/>
      <c r="M1822" s="91"/>
    </row>
    <row r="1823" spans="1:13" ht="16" x14ac:dyDescent="0.2">
      <c r="A1823" s="161">
        <f>_xlfn.XLOOKUP(E1823,'H O L D S'!S:S,'H O L D S'!F:F,0)</f>
        <v>0</v>
      </c>
      <c r="B1823" s="161" t="str">
        <f t="shared" si="28"/>
        <v>UH.GR.00020-10086</v>
      </c>
      <c r="C1823" s="161">
        <f>SUM(A1823:A1823)</f>
        <v>0</v>
      </c>
      <c r="D1823" s="161">
        <v>10086</v>
      </c>
      <c r="E1823" s="161" t="s">
        <v>579</v>
      </c>
      <c r="F1823" s="91"/>
      <c r="G1823" s="91"/>
      <c r="H1823" s="91"/>
      <c r="I1823" s="91"/>
      <c r="J1823" s="91"/>
      <c r="K1823" s="91"/>
      <c r="L1823" s="91"/>
      <c r="M1823" s="91"/>
    </row>
    <row r="1824" spans="1:13" ht="16" x14ac:dyDescent="0.2">
      <c r="A1824" s="95">
        <f>_xlfn.XLOOKUP(E1824,'H O L D S'!S:S,'H O L D S'!F:F,0)</f>
        <v>0</v>
      </c>
      <c r="B1824" s="161" t="str">
        <f t="shared" si="28"/>
        <v>UH.GR.00021-10086</v>
      </c>
      <c r="C1824" s="95">
        <f>SUM(A1824:A1824)</f>
        <v>0</v>
      </c>
      <c r="D1824" s="95">
        <v>10086</v>
      </c>
      <c r="E1824" s="95" t="s">
        <v>581</v>
      </c>
      <c r="F1824" s="91"/>
      <c r="G1824" s="91"/>
      <c r="H1824" s="91"/>
      <c r="I1824" s="91"/>
      <c r="J1824" s="91"/>
      <c r="K1824" s="91"/>
      <c r="L1824" s="91"/>
      <c r="M1824" s="91"/>
    </row>
    <row r="1825" spans="1:13" ht="16" x14ac:dyDescent="0.2">
      <c r="A1825" s="95">
        <f>_xlfn.XLOOKUP(E1825,'H O L D S'!S:S,'H O L D S'!F:F,0)</f>
        <v>0</v>
      </c>
      <c r="B1825" s="161" t="str">
        <f t="shared" si="28"/>
        <v>UH.GR.00022-10086</v>
      </c>
      <c r="C1825" s="95">
        <f>SUM(A1825:A1825)</f>
        <v>0</v>
      </c>
      <c r="D1825" s="95">
        <v>10086</v>
      </c>
      <c r="E1825" s="95" t="s">
        <v>583</v>
      </c>
      <c r="F1825" s="91"/>
      <c r="G1825" s="91"/>
      <c r="H1825" s="91"/>
      <c r="I1825" s="91"/>
      <c r="J1825" s="91"/>
      <c r="K1825" s="91"/>
      <c r="L1825" s="91"/>
      <c r="M1825" s="91"/>
    </row>
    <row r="1826" spans="1:13" ht="16" x14ac:dyDescent="0.2">
      <c r="A1826" s="161">
        <f>_xlfn.XLOOKUP(E1826,'H O L D S'!S:S,'H O L D S'!G:G,0)</f>
        <v>0</v>
      </c>
      <c r="B1826" s="161" t="str">
        <f t="shared" si="28"/>
        <v>UH.GR.00020-10088</v>
      </c>
      <c r="C1826" s="161">
        <f>SUM(A1826:A1826)</f>
        <v>0</v>
      </c>
      <c r="D1826" s="161">
        <v>10088</v>
      </c>
      <c r="E1826" s="161" t="s">
        <v>579</v>
      </c>
      <c r="F1826" s="91"/>
      <c r="G1826" s="91"/>
      <c r="H1826" s="91"/>
      <c r="I1826" s="91"/>
      <c r="J1826" s="91"/>
      <c r="K1826" s="91"/>
      <c r="L1826" s="91"/>
      <c r="M1826" s="91"/>
    </row>
    <row r="1827" spans="1:13" ht="16" x14ac:dyDescent="0.2">
      <c r="A1827" s="95">
        <f>_xlfn.XLOOKUP(E1827,'H O L D S'!S:S,'H O L D S'!G:G,0)</f>
        <v>0</v>
      </c>
      <c r="B1827" s="161" t="str">
        <f t="shared" si="28"/>
        <v>UH.GR.00021-10088</v>
      </c>
      <c r="C1827" s="95">
        <f>SUM(A1827:A1827)</f>
        <v>0</v>
      </c>
      <c r="D1827" s="95">
        <v>10088</v>
      </c>
      <c r="E1827" s="95" t="s">
        <v>581</v>
      </c>
      <c r="F1827" s="91"/>
      <c r="G1827" s="91"/>
      <c r="H1827" s="91"/>
      <c r="I1827" s="91"/>
      <c r="J1827" s="91"/>
      <c r="K1827" s="91"/>
      <c r="L1827" s="91"/>
      <c r="M1827" s="91"/>
    </row>
    <row r="1828" spans="1:13" ht="16" x14ac:dyDescent="0.2">
      <c r="A1828" s="95">
        <f>_xlfn.XLOOKUP(E1828,'H O L D S'!S:S,'H O L D S'!G:G,0)</f>
        <v>0</v>
      </c>
      <c r="B1828" s="161" t="str">
        <f t="shared" si="28"/>
        <v>UH.GR.00022-10088</v>
      </c>
      <c r="C1828" s="95">
        <f>SUM(A1828:A1828)</f>
        <v>0</v>
      </c>
      <c r="D1828" s="95">
        <v>10088</v>
      </c>
      <c r="E1828" s="95" t="s">
        <v>583</v>
      </c>
      <c r="F1828" s="91"/>
      <c r="G1828" s="91"/>
      <c r="H1828" s="91"/>
      <c r="I1828" s="91"/>
      <c r="J1828" s="91"/>
      <c r="K1828" s="91"/>
      <c r="L1828" s="91"/>
      <c r="M1828" s="91"/>
    </row>
    <row r="1829" spans="1:13" ht="16" x14ac:dyDescent="0.2">
      <c r="A1829" s="161">
        <f>_xlfn.XLOOKUP(E1829,'H O L D S'!S:S,'H O L D S'!H:H,0)</f>
        <v>0</v>
      </c>
      <c r="B1829" s="161" t="str">
        <f t="shared" si="28"/>
        <v>UH.GR.00020-10089</v>
      </c>
      <c r="C1829" s="161">
        <f>SUM(A1829:A1829)</f>
        <v>0</v>
      </c>
      <c r="D1829" s="161">
        <v>10089</v>
      </c>
      <c r="E1829" s="161" t="s">
        <v>579</v>
      </c>
      <c r="F1829" s="91"/>
      <c r="G1829" s="91"/>
      <c r="H1829" s="91"/>
      <c r="I1829" s="91"/>
      <c r="J1829" s="91"/>
      <c r="K1829" s="91"/>
      <c r="L1829" s="91"/>
      <c r="M1829" s="91"/>
    </row>
    <row r="1830" spans="1:13" ht="16" x14ac:dyDescent="0.2">
      <c r="A1830" s="95">
        <f>_xlfn.XLOOKUP(E1830,'H O L D S'!S:S,'H O L D S'!H:H,0)</f>
        <v>0</v>
      </c>
      <c r="B1830" s="161" t="str">
        <f t="shared" si="28"/>
        <v>UH.GR.00021-10089</v>
      </c>
      <c r="C1830" s="95">
        <f>SUM(A1830:A1830)</f>
        <v>0</v>
      </c>
      <c r="D1830" s="95">
        <v>10089</v>
      </c>
      <c r="E1830" s="95" t="s">
        <v>581</v>
      </c>
      <c r="F1830" s="91"/>
      <c r="G1830" s="91"/>
      <c r="H1830" s="91"/>
      <c r="I1830" s="91"/>
      <c r="J1830" s="91"/>
      <c r="K1830" s="91"/>
      <c r="L1830" s="91"/>
      <c r="M1830" s="91"/>
    </row>
    <row r="1831" spans="1:13" ht="16" x14ac:dyDescent="0.2">
      <c r="A1831" s="95">
        <f>_xlfn.XLOOKUP(E1831,'H O L D S'!S:S,'H O L D S'!H:H,0)</f>
        <v>0</v>
      </c>
      <c r="B1831" s="161" t="str">
        <f t="shared" si="28"/>
        <v>UH.GR.00022-10089</v>
      </c>
      <c r="C1831" s="95">
        <f>SUM(A1831:A1831)</f>
        <v>0</v>
      </c>
      <c r="D1831" s="95">
        <v>10089</v>
      </c>
      <c r="E1831" s="95" t="s">
        <v>583</v>
      </c>
      <c r="F1831" s="91"/>
      <c r="G1831" s="91"/>
      <c r="H1831" s="91"/>
      <c r="I1831" s="91"/>
      <c r="J1831" s="91"/>
      <c r="K1831" s="91"/>
      <c r="L1831" s="91"/>
      <c r="M1831" s="91"/>
    </row>
    <row r="1832" spans="1:13" ht="16" x14ac:dyDescent="0.2">
      <c r="A1832" s="161">
        <f>_xlfn.XLOOKUP(E1832,'H O L D S'!S:S,'H O L D S'!I:I,0)</f>
        <v>0</v>
      </c>
      <c r="B1832" s="161" t="str">
        <f t="shared" si="28"/>
        <v>UH.GR.00020-10090</v>
      </c>
      <c r="C1832" s="161">
        <f>SUM(A1832:A1832)</f>
        <v>0</v>
      </c>
      <c r="D1832" s="161">
        <v>10090</v>
      </c>
      <c r="E1832" s="161" t="s">
        <v>579</v>
      </c>
      <c r="F1832" s="91"/>
      <c r="G1832" s="91"/>
      <c r="H1832" s="91"/>
      <c r="I1832" s="91"/>
      <c r="J1832" s="91"/>
      <c r="K1832" s="91"/>
      <c r="L1832" s="91"/>
      <c r="M1832" s="91"/>
    </row>
    <row r="1833" spans="1:13" ht="16" x14ac:dyDescent="0.2">
      <c r="A1833" s="95">
        <f>_xlfn.XLOOKUP(E1833,'H O L D S'!S:S,'H O L D S'!I:I,0)</f>
        <v>0</v>
      </c>
      <c r="B1833" s="161" t="str">
        <f t="shared" si="28"/>
        <v>UH.GR.00021-10090</v>
      </c>
      <c r="C1833" s="95">
        <f>SUM(A1833:A1833)</f>
        <v>0</v>
      </c>
      <c r="D1833" s="95">
        <v>10090</v>
      </c>
      <c r="E1833" s="95" t="s">
        <v>581</v>
      </c>
      <c r="F1833" s="91"/>
      <c r="G1833" s="91"/>
      <c r="H1833" s="91"/>
      <c r="I1833" s="91"/>
      <c r="J1833" s="91"/>
      <c r="K1833" s="91"/>
      <c r="L1833" s="91"/>
      <c r="M1833" s="91"/>
    </row>
    <row r="1834" spans="1:13" ht="16" x14ac:dyDescent="0.2">
      <c r="A1834" s="95">
        <f>_xlfn.XLOOKUP(E1834,'H O L D S'!S:S,'H O L D S'!I:I,0)</f>
        <v>0</v>
      </c>
      <c r="B1834" s="161" t="str">
        <f t="shared" si="28"/>
        <v>UH.GR.00022-10090</v>
      </c>
      <c r="C1834" s="95">
        <f>SUM(A1834:A1834)</f>
        <v>0</v>
      </c>
      <c r="D1834" s="95">
        <v>10090</v>
      </c>
      <c r="E1834" s="95" t="s">
        <v>583</v>
      </c>
      <c r="F1834" s="91"/>
      <c r="G1834" s="91"/>
      <c r="H1834" s="91"/>
      <c r="I1834" s="91"/>
      <c r="J1834" s="91"/>
      <c r="K1834" s="91"/>
      <c r="L1834" s="91"/>
      <c r="M1834" s="91"/>
    </row>
    <row r="1835" spans="1:13" ht="16" x14ac:dyDescent="0.2">
      <c r="A1835" s="161">
        <f>_xlfn.XLOOKUP(E1835,'H O L D S'!S:S,'H O L D S'!J:J,0)</f>
        <v>0</v>
      </c>
      <c r="B1835" s="161" t="str">
        <f t="shared" si="28"/>
        <v>UH.GR.00020-10091</v>
      </c>
      <c r="C1835" s="161">
        <f>SUM(A1835:A1835)</f>
        <v>0</v>
      </c>
      <c r="D1835" s="161">
        <v>10091</v>
      </c>
      <c r="E1835" s="161" t="s">
        <v>579</v>
      </c>
      <c r="F1835" s="91"/>
      <c r="G1835" s="91"/>
      <c r="H1835" s="91"/>
      <c r="I1835" s="91"/>
      <c r="J1835" s="91"/>
      <c r="K1835" s="91"/>
      <c r="L1835" s="91"/>
      <c r="M1835" s="91"/>
    </row>
    <row r="1836" spans="1:13" ht="16" x14ac:dyDescent="0.2">
      <c r="A1836" s="95">
        <f>_xlfn.XLOOKUP(E1836,'H O L D S'!S:S,'H O L D S'!J:J,0)</f>
        <v>0</v>
      </c>
      <c r="B1836" s="161" t="str">
        <f t="shared" si="28"/>
        <v>UH.GR.00021-10091</v>
      </c>
      <c r="C1836" s="95">
        <f>SUM(A1836:A1836)</f>
        <v>0</v>
      </c>
      <c r="D1836" s="95">
        <v>10091</v>
      </c>
      <c r="E1836" s="95" t="s">
        <v>581</v>
      </c>
      <c r="F1836" s="91"/>
      <c r="G1836" s="91"/>
      <c r="H1836" s="91"/>
      <c r="I1836" s="91"/>
      <c r="J1836" s="91"/>
      <c r="K1836" s="91"/>
      <c r="L1836" s="91"/>
      <c r="M1836" s="91"/>
    </row>
    <row r="1837" spans="1:13" ht="16" x14ac:dyDescent="0.2">
      <c r="A1837" s="95">
        <f>_xlfn.XLOOKUP(E1837,'H O L D S'!S:S,'H O L D S'!J:J,0)</f>
        <v>0</v>
      </c>
      <c r="B1837" s="161" t="str">
        <f t="shared" si="28"/>
        <v>UH.GR.00022-10091</v>
      </c>
      <c r="C1837" s="95">
        <f>SUM(A1837:A1837)</f>
        <v>0</v>
      </c>
      <c r="D1837" s="95">
        <v>10091</v>
      </c>
      <c r="E1837" s="95" t="s">
        <v>583</v>
      </c>
      <c r="F1837" s="91"/>
      <c r="G1837" s="91"/>
      <c r="H1837" s="91"/>
      <c r="I1837" s="91"/>
      <c r="J1837" s="91"/>
      <c r="K1837" s="91"/>
      <c r="L1837" s="91"/>
      <c r="M1837" s="91"/>
    </row>
    <row r="1838" spans="1:13" ht="16" x14ac:dyDescent="0.2">
      <c r="A1838" s="161">
        <f>_xlfn.XLOOKUP(E1838,'H O L D S'!S:S,'H O L D S'!K:K,0)</f>
        <v>0</v>
      </c>
      <c r="B1838" s="161" t="str">
        <f t="shared" si="28"/>
        <v>UH.GR.00020-10094</v>
      </c>
      <c r="C1838" s="161">
        <f>SUM(A1838:A1838)</f>
        <v>0</v>
      </c>
      <c r="D1838" s="161">
        <v>10094</v>
      </c>
      <c r="E1838" s="161" t="s">
        <v>579</v>
      </c>
      <c r="F1838" s="91"/>
      <c r="G1838" s="91"/>
      <c r="H1838" s="91"/>
      <c r="I1838" s="91"/>
      <c r="J1838" s="91"/>
      <c r="K1838" s="91"/>
      <c r="L1838" s="91"/>
      <c r="M1838" s="91"/>
    </row>
    <row r="1839" spans="1:13" ht="16" x14ac:dyDescent="0.2">
      <c r="A1839" s="95">
        <f>_xlfn.XLOOKUP(E1839,'H O L D S'!S:S,'H O L D S'!K:K,0)</f>
        <v>0</v>
      </c>
      <c r="B1839" s="161" t="str">
        <f t="shared" si="28"/>
        <v>UH.GR.00021-10094</v>
      </c>
      <c r="C1839" s="95">
        <f>SUM(A1839:A1839)</f>
        <v>0</v>
      </c>
      <c r="D1839" s="95">
        <v>10094</v>
      </c>
      <c r="E1839" s="95" t="s">
        <v>581</v>
      </c>
      <c r="F1839" s="91"/>
      <c r="G1839" s="91"/>
      <c r="H1839" s="91"/>
      <c r="I1839" s="91"/>
      <c r="J1839" s="91"/>
      <c r="K1839" s="91"/>
      <c r="L1839" s="91"/>
      <c r="M1839" s="91"/>
    </row>
    <row r="1840" spans="1:13" ht="16" x14ac:dyDescent="0.2">
      <c r="A1840" s="95">
        <f>_xlfn.XLOOKUP(E1840,'H O L D S'!S:S,'H O L D S'!K:K,0)</f>
        <v>0</v>
      </c>
      <c r="B1840" s="161" t="str">
        <f t="shared" si="28"/>
        <v>UH.GR.00022-10094</v>
      </c>
      <c r="C1840" s="95">
        <f>SUM(A1840:A1840)</f>
        <v>0</v>
      </c>
      <c r="D1840" s="95">
        <v>10094</v>
      </c>
      <c r="E1840" s="95" t="s">
        <v>583</v>
      </c>
      <c r="F1840" s="91"/>
      <c r="G1840" s="91"/>
      <c r="H1840" s="91"/>
      <c r="I1840" s="91"/>
      <c r="J1840" s="91"/>
      <c r="K1840" s="91"/>
      <c r="L1840" s="91"/>
      <c r="M1840" s="91"/>
    </row>
    <row r="1841" spans="1:13" ht="16" x14ac:dyDescent="0.2">
      <c r="A1841" s="161">
        <f>_xlfn.XLOOKUP(E1841,'H O L D S'!S:S,'H O L D S'!L:L,0)</f>
        <v>0</v>
      </c>
      <c r="B1841" s="161" t="str">
        <f t="shared" si="28"/>
        <v>UH.GR.00020-10095</v>
      </c>
      <c r="C1841" s="161">
        <f>SUM(A1841:A1841)</f>
        <v>0</v>
      </c>
      <c r="D1841" s="161">
        <v>10095</v>
      </c>
      <c r="E1841" s="161" t="s">
        <v>579</v>
      </c>
      <c r="F1841" s="91"/>
      <c r="G1841" s="91"/>
      <c r="H1841" s="91"/>
      <c r="I1841" s="91"/>
      <c r="J1841" s="91"/>
      <c r="K1841" s="91"/>
      <c r="L1841" s="91"/>
      <c r="M1841" s="91"/>
    </row>
    <row r="1842" spans="1:13" ht="16" x14ac:dyDescent="0.2">
      <c r="A1842" s="95">
        <f>_xlfn.XLOOKUP(E1842,'H O L D S'!S:S,'H O L D S'!L:L,0)</f>
        <v>0</v>
      </c>
      <c r="B1842" s="161" t="str">
        <f t="shared" si="28"/>
        <v>UH.GR.00021-10095</v>
      </c>
      <c r="C1842" s="95">
        <f>SUM(A1842:A1842)</f>
        <v>0</v>
      </c>
      <c r="D1842" s="95">
        <v>10095</v>
      </c>
      <c r="E1842" s="95" t="s">
        <v>581</v>
      </c>
      <c r="F1842" s="91"/>
      <c r="G1842" s="91"/>
      <c r="H1842" s="91"/>
      <c r="I1842" s="91"/>
      <c r="J1842" s="91"/>
      <c r="K1842" s="91"/>
      <c r="L1842" s="91"/>
      <c r="M1842" s="91"/>
    </row>
    <row r="1843" spans="1:13" ht="16" x14ac:dyDescent="0.2">
      <c r="A1843" s="95">
        <f>_xlfn.XLOOKUP(E1843,'H O L D S'!S:S,'H O L D S'!L:L,0)</f>
        <v>0</v>
      </c>
      <c r="B1843" s="161" t="str">
        <f t="shared" si="28"/>
        <v>UH.GR.00022-10095</v>
      </c>
      <c r="C1843" s="95">
        <f>SUM(A1843:A1843)</f>
        <v>0</v>
      </c>
      <c r="D1843" s="95">
        <v>10095</v>
      </c>
      <c r="E1843" s="95" t="s">
        <v>583</v>
      </c>
      <c r="F1843" s="91"/>
      <c r="G1843" s="91"/>
      <c r="H1843" s="91"/>
      <c r="I1843" s="91"/>
      <c r="J1843" s="91"/>
      <c r="K1843" s="91"/>
      <c r="L1843" s="91"/>
      <c r="M1843" s="91"/>
    </row>
    <row r="1844" spans="1:13" ht="16" x14ac:dyDescent="0.2">
      <c r="A1844" s="161">
        <f>_xlfn.XLOOKUP(E1844,'H O L D S'!S:S,'H O L D S'!N:N,0)</f>
        <v>0</v>
      </c>
      <c r="B1844" s="161" t="str">
        <f t="shared" si="28"/>
        <v>UH.GR.00020-10083</v>
      </c>
      <c r="C1844" s="161">
        <f>SUM(A1844:A1844)</f>
        <v>0</v>
      </c>
      <c r="D1844" s="161">
        <v>10083</v>
      </c>
      <c r="E1844" s="161" t="s">
        <v>579</v>
      </c>
      <c r="F1844" s="91"/>
      <c r="G1844" s="91"/>
      <c r="H1844" s="91"/>
      <c r="I1844" s="91"/>
      <c r="J1844" s="91"/>
      <c r="K1844" s="91"/>
      <c r="L1844" s="91"/>
      <c r="M1844" s="91"/>
    </row>
    <row r="1845" spans="1:13" ht="16" x14ac:dyDescent="0.2">
      <c r="A1845" s="95">
        <f>_xlfn.XLOOKUP(E1845,'H O L D S'!S:S,'H O L D S'!N:N,0)</f>
        <v>0</v>
      </c>
      <c r="B1845" s="161" t="str">
        <f t="shared" si="28"/>
        <v>UH.GR.00021-10083</v>
      </c>
      <c r="C1845" s="95">
        <f>SUM(A1845:A1845)</f>
        <v>0</v>
      </c>
      <c r="D1845" s="95">
        <v>10083</v>
      </c>
      <c r="E1845" s="95" t="s">
        <v>581</v>
      </c>
      <c r="F1845" s="91"/>
      <c r="G1845" s="91"/>
      <c r="H1845" s="91"/>
      <c r="I1845" s="91"/>
      <c r="J1845" s="91"/>
      <c r="K1845" s="91"/>
      <c r="L1845" s="91"/>
      <c r="M1845" s="91"/>
    </row>
    <row r="1846" spans="1:13" ht="16" x14ac:dyDescent="0.2">
      <c r="A1846" s="95">
        <f>_xlfn.XLOOKUP(E1846,'H O L D S'!S:S,'H O L D S'!N:N,0)</f>
        <v>0</v>
      </c>
      <c r="B1846" s="161" t="str">
        <f t="shared" si="28"/>
        <v>UH.GR.00022-10083</v>
      </c>
      <c r="C1846" s="95">
        <f>SUM(A1846:A1846)</f>
        <v>0</v>
      </c>
      <c r="D1846" s="95">
        <v>10083</v>
      </c>
      <c r="E1846" s="95" t="s">
        <v>583</v>
      </c>
      <c r="F1846" s="91"/>
      <c r="G1846" s="91"/>
      <c r="H1846" s="91"/>
      <c r="I1846" s="91"/>
      <c r="J1846" s="91"/>
      <c r="K1846" s="91"/>
      <c r="L1846" s="91"/>
      <c r="M1846" s="91"/>
    </row>
    <row r="1847" spans="1:13" ht="16" x14ac:dyDescent="0.2">
      <c r="A1847" s="161">
        <f>_xlfn.XLOOKUP(E1847,'H O L D S'!S:S,'H O L D S'!O:O,0)</f>
        <v>0</v>
      </c>
      <c r="B1847" s="161" t="str">
        <f t="shared" si="28"/>
        <v>UH.GR.00020-10082</v>
      </c>
      <c r="C1847" s="161">
        <f>SUM(A1847:A1847)</f>
        <v>0</v>
      </c>
      <c r="D1847" s="161">
        <v>10082</v>
      </c>
      <c r="E1847" s="161" t="s">
        <v>579</v>
      </c>
      <c r="F1847" s="91"/>
      <c r="G1847" s="91"/>
      <c r="H1847" s="91"/>
      <c r="I1847" s="91"/>
      <c r="J1847" s="91"/>
      <c r="K1847" s="91"/>
      <c r="L1847" s="91"/>
      <c r="M1847" s="91"/>
    </row>
    <row r="1848" spans="1:13" ht="16" x14ac:dyDescent="0.2">
      <c r="A1848" s="95">
        <f>_xlfn.XLOOKUP(E1848,'H O L D S'!S:S,'H O L D S'!O:O,0)</f>
        <v>0</v>
      </c>
      <c r="B1848" s="161" t="str">
        <f t="shared" si="28"/>
        <v>UH.GR.00021-10082</v>
      </c>
      <c r="C1848" s="95">
        <f>SUM(A1848:A1848)</f>
        <v>0</v>
      </c>
      <c r="D1848" s="95">
        <v>10082</v>
      </c>
      <c r="E1848" s="95" t="s">
        <v>581</v>
      </c>
      <c r="F1848" s="91"/>
      <c r="G1848" s="91"/>
      <c r="H1848" s="91"/>
      <c r="I1848" s="91"/>
      <c r="J1848" s="91"/>
      <c r="K1848" s="91"/>
      <c r="L1848" s="91"/>
      <c r="M1848" s="91"/>
    </row>
    <row r="1849" spans="1:13" ht="16" x14ac:dyDescent="0.2">
      <c r="A1849" s="95">
        <f>_xlfn.XLOOKUP(E1849,'H O L D S'!S:S,'H O L D S'!O:O,0)</f>
        <v>0</v>
      </c>
      <c r="B1849" s="161" t="str">
        <f t="shared" si="28"/>
        <v>UH.GR.00022-10082</v>
      </c>
      <c r="C1849" s="95">
        <f>SUM(A1849:A1849)</f>
        <v>0</v>
      </c>
      <c r="D1849" s="95">
        <v>10082</v>
      </c>
      <c r="E1849" s="95" t="s">
        <v>583</v>
      </c>
      <c r="F1849" s="91"/>
      <c r="G1849" s="91"/>
      <c r="H1849" s="91"/>
      <c r="I1849" s="91"/>
      <c r="J1849" s="91"/>
      <c r="K1849" s="91"/>
      <c r="L1849" s="91"/>
      <c r="M1849" s="91"/>
    </row>
    <row r="1850" spans="1:13" ht="16" x14ac:dyDescent="0.2">
      <c r="A1850" s="161">
        <f>_xlfn.XLOOKUP(E1850,'H O L D S'!S:S,'H O L D S'!D:D,0)</f>
        <v>0</v>
      </c>
      <c r="B1850" s="161" t="str">
        <f t="shared" si="28"/>
        <v>UH.GR.00038-10084</v>
      </c>
      <c r="C1850" s="161">
        <f>SUM(A1850:A1850)</f>
        <v>0</v>
      </c>
      <c r="D1850" s="161">
        <v>10084</v>
      </c>
      <c r="E1850" s="161" t="s">
        <v>587</v>
      </c>
      <c r="F1850" s="91"/>
      <c r="G1850" s="91"/>
      <c r="H1850" s="91"/>
      <c r="I1850" s="91"/>
      <c r="J1850" s="91"/>
      <c r="K1850" s="91"/>
      <c r="L1850" s="91"/>
      <c r="M1850" s="91"/>
    </row>
    <row r="1851" spans="1:13" ht="16" x14ac:dyDescent="0.2">
      <c r="A1851" s="95">
        <f>_xlfn.XLOOKUP(E1851,'H O L D S'!S:S,'H O L D S'!D:D,0)</f>
        <v>0</v>
      </c>
      <c r="B1851" s="161" t="str">
        <f t="shared" si="28"/>
        <v>UH.GR.00039-10084</v>
      </c>
      <c r="C1851" s="95">
        <f>SUM(A1851:A1851)</f>
        <v>0</v>
      </c>
      <c r="D1851" s="95">
        <v>10084</v>
      </c>
      <c r="E1851" s="95" t="s">
        <v>589</v>
      </c>
      <c r="F1851" s="91"/>
      <c r="G1851" s="91"/>
      <c r="H1851" s="91"/>
      <c r="I1851" s="91"/>
      <c r="J1851" s="91"/>
      <c r="K1851" s="91"/>
      <c r="L1851" s="91"/>
      <c r="M1851" s="91"/>
    </row>
    <row r="1852" spans="1:13" ht="16" x14ac:dyDescent="0.2">
      <c r="A1852" s="95">
        <f>_xlfn.XLOOKUP(E1852,'H O L D S'!S:S,'H O L D S'!D:D,0)</f>
        <v>0</v>
      </c>
      <c r="B1852" s="161" t="str">
        <f t="shared" si="28"/>
        <v>UH.GR.00040-10084</v>
      </c>
      <c r="C1852" s="95">
        <f>SUM(A1852:A1852)</f>
        <v>0</v>
      </c>
      <c r="D1852" s="95">
        <v>10084</v>
      </c>
      <c r="E1852" s="95" t="s">
        <v>591</v>
      </c>
      <c r="F1852" s="91"/>
      <c r="G1852" s="91"/>
      <c r="H1852" s="91"/>
      <c r="I1852" s="91"/>
      <c r="J1852" s="91"/>
      <c r="K1852" s="91"/>
      <c r="L1852" s="91"/>
      <c r="M1852" s="91"/>
    </row>
    <row r="1853" spans="1:13" ht="16" x14ac:dyDescent="0.2">
      <c r="A1853" s="95">
        <f>_xlfn.XLOOKUP(E1853,'H O L D S'!S:S,'H O L D S'!D:D,0)</f>
        <v>0</v>
      </c>
      <c r="B1853" s="161" t="str">
        <f t="shared" si="28"/>
        <v>UH.GR.00041-10084</v>
      </c>
      <c r="C1853" s="95">
        <f>SUM(A1853:A1853)</f>
        <v>0</v>
      </c>
      <c r="D1853" s="95">
        <v>10084</v>
      </c>
      <c r="E1853" s="95" t="s">
        <v>593</v>
      </c>
      <c r="F1853" s="91"/>
      <c r="G1853" s="91"/>
      <c r="H1853" s="91"/>
      <c r="I1853" s="91"/>
      <c r="J1853" s="91"/>
      <c r="K1853" s="91"/>
      <c r="L1853" s="91"/>
      <c r="M1853" s="91"/>
    </row>
    <row r="1854" spans="1:13" ht="16" x14ac:dyDescent="0.2">
      <c r="A1854" s="161">
        <f>_xlfn.XLOOKUP(E1854,'H O L D S'!S:S,'H O L D S'!E:E,0)</f>
        <v>0</v>
      </c>
      <c r="B1854" s="161" t="str">
        <f t="shared" si="28"/>
        <v>UH.GR.00038-10085</v>
      </c>
      <c r="C1854" s="161">
        <f>SUM(A1854:A1854)</f>
        <v>0</v>
      </c>
      <c r="D1854" s="161">
        <v>10085</v>
      </c>
      <c r="E1854" s="161" t="s">
        <v>587</v>
      </c>
      <c r="F1854" s="91"/>
      <c r="G1854" s="91"/>
      <c r="H1854" s="91"/>
      <c r="I1854" s="91"/>
      <c r="J1854" s="91"/>
      <c r="K1854" s="91"/>
      <c r="L1854" s="91"/>
      <c r="M1854" s="91"/>
    </row>
    <row r="1855" spans="1:13" ht="16" x14ac:dyDescent="0.2">
      <c r="A1855" s="95">
        <f>_xlfn.XLOOKUP(E1855,'H O L D S'!S:S,'H O L D S'!E:E,0)</f>
        <v>0</v>
      </c>
      <c r="B1855" s="161" t="str">
        <f t="shared" si="28"/>
        <v>UH.GR.00039-10085</v>
      </c>
      <c r="C1855" s="95">
        <f>SUM(A1855:A1855)</f>
        <v>0</v>
      </c>
      <c r="D1855" s="95">
        <v>10085</v>
      </c>
      <c r="E1855" s="95" t="s">
        <v>589</v>
      </c>
      <c r="F1855" s="91"/>
      <c r="G1855" s="91"/>
      <c r="H1855" s="91"/>
      <c r="I1855" s="91"/>
      <c r="J1855" s="91"/>
      <c r="K1855" s="91"/>
      <c r="L1855" s="91"/>
      <c r="M1855" s="91"/>
    </row>
    <row r="1856" spans="1:13" ht="16" x14ac:dyDescent="0.2">
      <c r="A1856" s="95">
        <f>_xlfn.XLOOKUP(E1856,'H O L D S'!S:S,'H O L D S'!E:E,0)</f>
        <v>0</v>
      </c>
      <c r="B1856" s="161" t="str">
        <f t="shared" si="28"/>
        <v>UH.GR.00040-10085</v>
      </c>
      <c r="C1856" s="95">
        <f>SUM(A1856:A1856)</f>
        <v>0</v>
      </c>
      <c r="D1856" s="95">
        <v>10085</v>
      </c>
      <c r="E1856" s="95" t="s">
        <v>591</v>
      </c>
      <c r="F1856" s="91"/>
      <c r="G1856" s="91"/>
      <c r="H1856" s="91"/>
      <c r="I1856" s="91"/>
      <c r="J1856" s="91"/>
      <c r="K1856" s="91"/>
      <c r="L1856" s="91"/>
      <c r="M1856" s="91"/>
    </row>
    <row r="1857" spans="1:13" ht="16" x14ac:dyDescent="0.2">
      <c r="A1857" s="95">
        <f>_xlfn.XLOOKUP(E1857,'H O L D S'!S:S,'H O L D S'!E:E,0)</f>
        <v>0</v>
      </c>
      <c r="B1857" s="161" t="str">
        <f t="shared" si="28"/>
        <v>UH.GR.00041-10085</v>
      </c>
      <c r="C1857" s="95">
        <f>SUM(A1857:A1857)</f>
        <v>0</v>
      </c>
      <c r="D1857" s="95">
        <v>10085</v>
      </c>
      <c r="E1857" s="95" t="s">
        <v>593</v>
      </c>
      <c r="F1857" s="91"/>
      <c r="G1857" s="91"/>
      <c r="H1857" s="91"/>
      <c r="I1857" s="91"/>
      <c r="J1857" s="91"/>
      <c r="K1857" s="91"/>
      <c r="L1857" s="91"/>
      <c r="M1857" s="91"/>
    </row>
    <row r="1858" spans="1:13" ht="16" x14ac:dyDescent="0.2">
      <c r="A1858" s="161">
        <f>_xlfn.XLOOKUP(E1858,'H O L D S'!S:S,'H O L D S'!F:F,0)</f>
        <v>0</v>
      </c>
      <c r="B1858" s="161" t="str">
        <f t="shared" si="28"/>
        <v>UH.GR.00038-10086</v>
      </c>
      <c r="C1858" s="161">
        <f>SUM(A1858:A1858)</f>
        <v>0</v>
      </c>
      <c r="D1858" s="161">
        <v>10086</v>
      </c>
      <c r="E1858" s="161" t="s">
        <v>587</v>
      </c>
      <c r="F1858" s="91"/>
      <c r="G1858" s="91"/>
      <c r="H1858" s="91"/>
      <c r="I1858" s="91"/>
      <c r="J1858" s="91"/>
      <c r="K1858" s="91"/>
      <c r="L1858" s="91"/>
      <c r="M1858" s="91"/>
    </row>
    <row r="1859" spans="1:13" ht="16" x14ac:dyDescent="0.2">
      <c r="A1859" s="95">
        <f>_xlfn.XLOOKUP(E1859,'H O L D S'!S:S,'H O L D S'!F:F,0)</f>
        <v>0</v>
      </c>
      <c r="B1859" s="161" t="str">
        <f t="shared" ref="B1859:B1922" si="29">E1859&amp;"-"&amp;D1859</f>
        <v>UH.GR.00039-10086</v>
      </c>
      <c r="C1859" s="95">
        <f>SUM(A1859:A1859)</f>
        <v>0</v>
      </c>
      <c r="D1859" s="95">
        <v>10086</v>
      </c>
      <c r="E1859" s="95" t="s">
        <v>589</v>
      </c>
      <c r="F1859" s="91"/>
      <c r="G1859" s="91"/>
      <c r="H1859" s="91"/>
      <c r="I1859" s="91"/>
      <c r="J1859" s="91"/>
      <c r="K1859" s="91"/>
      <c r="L1859" s="91"/>
      <c r="M1859" s="91"/>
    </row>
    <row r="1860" spans="1:13" ht="16" x14ac:dyDescent="0.2">
      <c r="A1860" s="95">
        <f>_xlfn.XLOOKUP(E1860,'H O L D S'!S:S,'H O L D S'!F:F,0)</f>
        <v>0</v>
      </c>
      <c r="B1860" s="161" t="str">
        <f t="shared" si="29"/>
        <v>UH.GR.00040-10086</v>
      </c>
      <c r="C1860" s="95">
        <f>SUM(A1860:A1860)</f>
        <v>0</v>
      </c>
      <c r="D1860" s="95">
        <v>10086</v>
      </c>
      <c r="E1860" s="95" t="s">
        <v>591</v>
      </c>
      <c r="F1860" s="91"/>
      <c r="G1860" s="91"/>
      <c r="H1860" s="91"/>
      <c r="I1860" s="91"/>
      <c r="J1860" s="91"/>
      <c r="K1860" s="91"/>
      <c r="L1860" s="91"/>
      <c r="M1860" s="91"/>
    </row>
    <row r="1861" spans="1:13" ht="16" x14ac:dyDescent="0.2">
      <c r="A1861" s="95">
        <f>_xlfn.XLOOKUP(E1861,'H O L D S'!S:S,'H O L D S'!F:F,0)</f>
        <v>0</v>
      </c>
      <c r="B1861" s="161" t="str">
        <f t="shared" si="29"/>
        <v>UH.GR.00041-10086</v>
      </c>
      <c r="C1861" s="95">
        <f>SUM(A1861:A1861)</f>
        <v>0</v>
      </c>
      <c r="D1861" s="95">
        <v>10086</v>
      </c>
      <c r="E1861" s="95" t="s">
        <v>593</v>
      </c>
      <c r="F1861" s="91"/>
      <c r="G1861" s="91"/>
      <c r="H1861" s="91"/>
      <c r="I1861" s="91"/>
      <c r="J1861" s="91"/>
      <c r="K1861" s="91"/>
      <c r="L1861" s="91"/>
      <c r="M1861" s="91"/>
    </row>
    <row r="1862" spans="1:13" ht="16" x14ac:dyDescent="0.2">
      <c r="A1862" s="161">
        <f>_xlfn.XLOOKUP(E1862,'H O L D S'!S:S,'H O L D S'!G:G,0)</f>
        <v>0</v>
      </c>
      <c r="B1862" s="161" t="str">
        <f t="shared" si="29"/>
        <v>UH.GR.00038-10088</v>
      </c>
      <c r="C1862" s="161">
        <f>SUM(A1862:A1862)</f>
        <v>0</v>
      </c>
      <c r="D1862" s="161">
        <v>10088</v>
      </c>
      <c r="E1862" s="161" t="s">
        <v>587</v>
      </c>
      <c r="F1862" s="91"/>
      <c r="G1862" s="91"/>
      <c r="H1862" s="91"/>
      <c r="I1862" s="91"/>
      <c r="J1862" s="91"/>
      <c r="K1862" s="91"/>
      <c r="L1862" s="91"/>
      <c r="M1862" s="91"/>
    </row>
    <row r="1863" spans="1:13" ht="16" x14ac:dyDescent="0.2">
      <c r="A1863" s="95">
        <f>_xlfn.XLOOKUP(E1863,'H O L D S'!S:S,'H O L D S'!G:G,0)</f>
        <v>0</v>
      </c>
      <c r="B1863" s="161" t="str">
        <f t="shared" si="29"/>
        <v>UH.GR.00039-10088</v>
      </c>
      <c r="C1863" s="95">
        <f>SUM(A1863:A1863)</f>
        <v>0</v>
      </c>
      <c r="D1863" s="95">
        <v>10088</v>
      </c>
      <c r="E1863" s="95" t="s">
        <v>589</v>
      </c>
      <c r="F1863" s="91"/>
      <c r="G1863" s="91"/>
      <c r="H1863" s="91"/>
      <c r="I1863" s="91"/>
      <c r="J1863" s="91"/>
      <c r="K1863" s="91"/>
      <c r="L1863" s="91"/>
      <c r="M1863" s="91"/>
    </row>
    <row r="1864" spans="1:13" ht="16" x14ac:dyDescent="0.2">
      <c r="A1864" s="95">
        <f>_xlfn.XLOOKUP(E1864,'H O L D S'!S:S,'H O L D S'!G:G,0)</f>
        <v>0</v>
      </c>
      <c r="B1864" s="161" t="str">
        <f t="shared" si="29"/>
        <v>UH.GR.00040-10088</v>
      </c>
      <c r="C1864" s="95">
        <f>SUM(A1864:A1864)</f>
        <v>0</v>
      </c>
      <c r="D1864" s="95">
        <v>10088</v>
      </c>
      <c r="E1864" s="95" t="s">
        <v>591</v>
      </c>
      <c r="F1864" s="91"/>
      <c r="G1864" s="91"/>
      <c r="H1864" s="91"/>
      <c r="I1864" s="91"/>
      <c r="J1864" s="91"/>
      <c r="K1864" s="91"/>
      <c r="L1864" s="91"/>
      <c r="M1864" s="91"/>
    </row>
    <row r="1865" spans="1:13" ht="16" x14ac:dyDescent="0.2">
      <c r="A1865" s="95">
        <f>_xlfn.XLOOKUP(E1865,'H O L D S'!S:S,'H O L D S'!G:G,0)</f>
        <v>0</v>
      </c>
      <c r="B1865" s="161" t="str">
        <f t="shared" si="29"/>
        <v>UH.GR.00041-10088</v>
      </c>
      <c r="C1865" s="95">
        <f>SUM(A1865:A1865)</f>
        <v>0</v>
      </c>
      <c r="D1865" s="95">
        <v>10088</v>
      </c>
      <c r="E1865" s="95" t="s">
        <v>593</v>
      </c>
      <c r="F1865" s="91"/>
      <c r="G1865" s="91"/>
      <c r="H1865" s="91"/>
      <c r="I1865" s="91"/>
      <c r="J1865" s="91"/>
      <c r="K1865" s="91"/>
      <c r="L1865" s="91"/>
      <c r="M1865" s="91"/>
    </row>
    <row r="1866" spans="1:13" ht="16" x14ac:dyDescent="0.2">
      <c r="A1866" s="161">
        <f>_xlfn.XLOOKUP(E1866,'H O L D S'!S:S,'H O L D S'!H:H,0)</f>
        <v>0</v>
      </c>
      <c r="B1866" s="161" t="str">
        <f t="shared" si="29"/>
        <v>UH.GR.00038-10089</v>
      </c>
      <c r="C1866" s="161">
        <f>SUM(A1866:A1866)</f>
        <v>0</v>
      </c>
      <c r="D1866" s="161">
        <v>10089</v>
      </c>
      <c r="E1866" s="161" t="s">
        <v>587</v>
      </c>
      <c r="F1866" s="91"/>
      <c r="G1866" s="91"/>
      <c r="H1866" s="91"/>
      <c r="I1866" s="91"/>
      <c r="J1866" s="91"/>
      <c r="K1866" s="91"/>
      <c r="L1866" s="91"/>
      <c r="M1866" s="91"/>
    </row>
    <row r="1867" spans="1:13" ht="16" x14ac:dyDescent="0.2">
      <c r="A1867" s="95">
        <f>_xlfn.XLOOKUP(E1867,'H O L D S'!S:S,'H O L D S'!H:H,0)</f>
        <v>0</v>
      </c>
      <c r="B1867" s="161" t="str">
        <f t="shared" si="29"/>
        <v>UH.GR.00039-10089</v>
      </c>
      <c r="C1867" s="95">
        <f>SUM(A1867:A1867)</f>
        <v>0</v>
      </c>
      <c r="D1867" s="95">
        <v>10089</v>
      </c>
      <c r="E1867" s="95" t="s">
        <v>589</v>
      </c>
      <c r="F1867" s="91"/>
      <c r="G1867" s="91"/>
      <c r="H1867" s="91"/>
      <c r="I1867" s="91"/>
      <c r="J1867" s="91"/>
      <c r="K1867" s="91"/>
      <c r="L1867" s="91"/>
      <c r="M1867" s="91"/>
    </row>
    <row r="1868" spans="1:13" ht="16" x14ac:dyDescent="0.2">
      <c r="A1868" s="95">
        <f>_xlfn.XLOOKUP(E1868,'H O L D S'!S:S,'H O L D S'!H:H,0)</f>
        <v>0</v>
      </c>
      <c r="B1868" s="161" t="str">
        <f t="shared" si="29"/>
        <v>UH.GR.00040-10089</v>
      </c>
      <c r="C1868" s="95">
        <f>SUM(A1868:A1868)</f>
        <v>0</v>
      </c>
      <c r="D1868" s="95">
        <v>10089</v>
      </c>
      <c r="E1868" s="95" t="s">
        <v>591</v>
      </c>
      <c r="F1868" s="91"/>
      <c r="G1868" s="91"/>
      <c r="H1868" s="91"/>
      <c r="I1868" s="91"/>
      <c r="J1868" s="91"/>
      <c r="K1868" s="91"/>
      <c r="L1868" s="91"/>
      <c r="M1868" s="91"/>
    </row>
    <row r="1869" spans="1:13" ht="16" x14ac:dyDescent="0.2">
      <c r="A1869" s="95">
        <f>_xlfn.XLOOKUP(E1869,'H O L D S'!S:S,'H O L D S'!H:H,0)</f>
        <v>0</v>
      </c>
      <c r="B1869" s="161" t="str">
        <f t="shared" si="29"/>
        <v>UH.GR.00041-10089</v>
      </c>
      <c r="C1869" s="95">
        <f>SUM(A1869:A1869)</f>
        <v>0</v>
      </c>
      <c r="D1869" s="95">
        <v>10089</v>
      </c>
      <c r="E1869" s="95" t="s">
        <v>593</v>
      </c>
      <c r="F1869" s="91"/>
      <c r="G1869" s="91"/>
      <c r="H1869" s="91"/>
      <c r="I1869" s="91"/>
      <c r="J1869" s="91"/>
      <c r="K1869" s="91"/>
      <c r="L1869" s="91"/>
      <c r="M1869" s="91"/>
    </row>
    <row r="1870" spans="1:13" ht="16" x14ac:dyDescent="0.2">
      <c r="A1870" s="161">
        <f>_xlfn.XLOOKUP(E1870,'H O L D S'!S:S,'H O L D S'!I:I,0)</f>
        <v>0</v>
      </c>
      <c r="B1870" s="161" t="str">
        <f t="shared" si="29"/>
        <v>UH.GR.00038-10090</v>
      </c>
      <c r="C1870" s="161">
        <f>SUM(A1870:A1870)</f>
        <v>0</v>
      </c>
      <c r="D1870" s="161">
        <v>10090</v>
      </c>
      <c r="E1870" s="161" t="s">
        <v>587</v>
      </c>
      <c r="F1870" s="91"/>
      <c r="G1870" s="91"/>
      <c r="H1870" s="91"/>
      <c r="I1870" s="91"/>
      <c r="J1870" s="91"/>
      <c r="K1870" s="91"/>
      <c r="L1870" s="91"/>
      <c r="M1870" s="91"/>
    </row>
    <row r="1871" spans="1:13" ht="16" x14ac:dyDescent="0.2">
      <c r="A1871" s="95">
        <f>_xlfn.XLOOKUP(E1871,'H O L D S'!S:S,'H O L D S'!I:I,0)</f>
        <v>0</v>
      </c>
      <c r="B1871" s="161" t="str">
        <f t="shared" si="29"/>
        <v>UH.GR.00039-10090</v>
      </c>
      <c r="C1871" s="95">
        <f>SUM(A1871:A1871)</f>
        <v>0</v>
      </c>
      <c r="D1871" s="95">
        <v>10090</v>
      </c>
      <c r="E1871" s="95" t="s">
        <v>589</v>
      </c>
      <c r="F1871" s="91"/>
      <c r="G1871" s="91"/>
      <c r="H1871" s="91"/>
      <c r="I1871" s="91"/>
      <c r="J1871" s="91"/>
      <c r="K1871" s="91"/>
      <c r="L1871" s="91"/>
      <c r="M1871" s="91"/>
    </row>
    <row r="1872" spans="1:13" ht="16" x14ac:dyDescent="0.2">
      <c r="A1872" s="95">
        <f>_xlfn.XLOOKUP(E1872,'H O L D S'!S:S,'H O L D S'!I:I,0)</f>
        <v>0</v>
      </c>
      <c r="B1872" s="161" t="str">
        <f t="shared" si="29"/>
        <v>UH.GR.00040-10090</v>
      </c>
      <c r="C1872" s="95">
        <f>SUM(A1872:A1872)</f>
        <v>0</v>
      </c>
      <c r="D1872" s="95">
        <v>10090</v>
      </c>
      <c r="E1872" s="95" t="s">
        <v>591</v>
      </c>
      <c r="F1872" s="91"/>
      <c r="G1872" s="91"/>
      <c r="H1872" s="91"/>
      <c r="I1872" s="91"/>
      <c r="J1872" s="91"/>
      <c r="K1872" s="91"/>
      <c r="L1872" s="91"/>
      <c r="M1872" s="91"/>
    </row>
    <row r="1873" spans="1:13" ht="16" x14ac:dyDescent="0.2">
      <c r="A1873" s="95">
        <f>_xlfn.XLOOKUP(E1873,'H O L D S'!S:S,'H O L D S'!I:I,0)</f>
        <v>0</v>
      </c>
      <c r="B1873" s="161" t="str">
        <f t="shared" si="29"/>
        <v>UH.GR.00041-10090</v>
      </c>
      <c r="C1873" s="95">
        <f>SUM(A1873:A1873)</f>
        <v>0</v>
      </c>
      <c r="D1873" s="95">
        <v>10090</v>
      </c>
      <c r="E1873" s="95" t="s">
        <v>593</v>
      </c>
      <c r="F1873" s="91"/>
      <c r="G1873" s="91"/>
      <c r="H1873" s="91"/>
      <c r="I1873" s="91"/>
      <c r="J1873" s="91"/>
      <c r="K1873" s="91"/>
      <c r="L1873" s="91"/>
      <c r="M1873" s="91"/>
    </row>
    <row r="1874" spans="1:13" ht="16" x14ac:dyDescent="0.2">
      <c r="A1874" s="161">
        <f>_xlfn.XLOOKUP(E1874,'H O L D S'!S:S,'H O L D S'!J:J,0)</f>
        <v>0</v>
      </c>
      <c r="B1874" s="161" t="str">
        <f t="shared" si="29"/>
        <v>UH.GR.00038-10091</v>
      </c>
      <c r="C1874" s="161">
        <f>SUM(A1874:A1874)</f>
        <v>0</v>
      </c>
      <c r="D1874" s="161">
        <v>10091</v>
      </c>
      <c r="E1874" s="161" t="s">
        <v>587</v>
      </c>
      <c r="F1874" s="91"/>
      <c r="G1874" s="91"/>
      <c r="H1874" s="91"/>
      <c r="I1874" s="91"/>
      <c r="J1874" s="91"/>
      <c r="K1874" s="91"/>
      <c r="L1874" s="91"/>
      <c r="M1874" s="91"/>
    </row>
    <row r="1875" spans="1:13" ht="16" x14ac:dyDescent="0.2">
      <c r="A1875" s="95">
        <f>_xlfn.XLOOKUP(E1875,'H O L D S'!S:S,'H O L D S'!J:J,0)</f>
        <v>0</v>
      </c>
      <c r="B1875" s="161" t="str">
        <f t="shared" si="29"/>
        <v>UH.GR.00039-10091</v>
      </c>
      <c r="C1875" s="95">
        <f>SUM(A1875:A1875)</f>
        <v>0</v>
      </c>
      <c r="D1875" s="95">
        <v>10091</v>
      </c>
      <c r="E1875" s="95" t="s">
        <v>589</v>
      </c>
      <c r="F1875" s="91"/>
      <c r="G1875" s="91"/>
      <c r="H1875" s="91"/>
      <c r="I1875" s="91"/>
      <c r="J1875" s="91"/>
      <c r="K1875" s="91"/>
      <c r="L1875" s="91"/>
      <c r="M1875" s="91"/>
    </row>
    <row r="1876" spans="1:13" ht="16" x14ac:dyDescent="0.2">
      <c r="A1876" s="95">
        <f>_xlfn.XLOOKUP(E1876,'H O L D S'!S:S,'H O L D S'!J:J,0)</f>
        <v>0</v>
      </c>
      <c r="B1876" s="161" t="str">
        <f t="shared" si="29"/>
        <v>UH.GR.00040-10091</v>
      </c>
      <c r="C1876" s="95">
        <f>SUM(A1876:A1876)</f>
        <v>0</v>
      </c>
      <c r="D1876" s="95">
        <v>10091</v>
      </c>
      <c r="E1876" s="95" t="s">
        <v>591</v>
      </c>
      <c r="F1876" s="91"/>
      <c r="G1876" s="91"/>
      <c r="H1876" s="91"/>
      <c r="I1876" s="91"/>
      <c r="J1876" s="91"/>
      <c r="K1876" s="91"/>
      <c r="L1876" s="91"/>
      <c r="M1876" s="91"/>
    </row>
    <row r="1877" spans="1:13" ht="16" x14ac:dyDescent="0.2">
      <c r="A1877" s="95">
        <f>_xlfn.XLOOKUP(E1877,'H O L D S'!S:S,'H O L D S'!J:J,0)</f>
        <v>0</v>
      </c>
      <c r="B1877" s="161" t="str">
        <f t="shared" si="29"/>
        <v>UH.GR.00041-10091</v>
      </c>
      <c r="C1877" s="95">
        <f>SUM(A1877:A1877)</f>
        <v>0</v>
      </c>
      <c r="D1877" s="95">
        <v>10091</v>
      </c>
      <c r="E1877" s="95" t="s">
        <v>593</v>
      </c>
      <c r="F1877" s="91"/>
      <c r="G1877" s="91"/>
      <c r="H1877" s="91"/>
      <c r="I1877" s="91"/>
      <c r="J1877" s="91"/>
      <c r="K1877" s="91"/>
      <c r="L1877" s="91"/>
      <c r="M1877" s="91"/>
    </row>
    <row r="1878" spans="1:13" ht="16" x14ac:dyDescent="0.2">
      <c r="A1878" s="161">
        <f>_xlfn.XLOOKUP(E1878,'H O L D S'!S:S,'H O L D S'!K:K,0)</f>
        <v>0</v>
      </c>
      <c r="B1878" s="161" t="str">
        <f t="shared" si="29"/>
        <v>UH.GR.00038-10094</v>
      </c>
      <c r="C1878" s="161">
        <f>SUM(A1878:A1878)</f>
        <v>0</v>
      </c>
      <c r="D1878" s="161">
        <v>10094</v>
      </c>
      <c r="E1878" s="161" t="s">
        <v>587</v>
      </c>
      <c r="F1878" s="91"/>
      <c r="G1878" s="91"/>
      <c r="H1878" s="91"/>
      <c r="I1878" s="91"/>
      <c r="J1878" s="91"/>
      <c r="K1878" s="91"/>
      <c r="L1878" s="91"/>
      <c r="M1878" s="91"/>
    </row>
    <row r="1879" spans="1:13" ht="16" x14ac:dyDescent="0.2">
      <c r="A1879" s="95">
        <f>_xlfn.XLOOKUP(E1879,'H O L D S'!S:S,'H O L D S'!K:K,0)</f>
        <v>0</v>
      </c>
      <c r="B1879" s="161" t="str">
        <f t="shared" si="29"/>
        <v>UH.GR.00039-10094</v>
      </c>
      <c r="C1879" s="95">
        <f>SUM(A1879:A1879)</f>
        <v>0</v>
      </c>
      <c r="D1879" s="95">
        <v>10094</v>
      </c>
      <c r="E1879" s="95" t="s">
        <v>589</v>
      </c>
      <c r="F1879" s="91"/>
      <c r="G1879" s="91"/>
      <c r="H1879" s="91"/>
      <c r="I1879" s="91"/>
      <c r="J1879" s="91"/>
      <c r="K1879" s="91"/>
      <c r="L1879" s="91"/>
      <c r="M1879" s="91"/>
    </row>
    <row r="1880" spans="1:13" ht="16" x14ac:dyDescent="0.2">
      <c r="A1880" s="95">
        <f>_xlfn.XLOOKUP(E1880,'H O L D S'!S:S,'H O L D S'!K:K,0)</f>
        <v>0</v>
      </c>
      <c r="B1880" s="161" t="str">
        <f t="shared" si="29"/>
        <v>UH.GR.00040-10094</v>
      </c>
      <c r="C1880" s="95">
        <f>SUM(A1880:A1880)</f>
        <v>0</v>
      </c>
      <c r="D1880" s="95">
        <v>10094</v>
      </c>
      <c r="E1880" s="95" t="s">
        <v>591</v>
      </c>
      <c r="F1880" s="91"/>
      <c r="G1880" s="91"/>
      <c r="H1880" s="91"/>
      <c r="I1880" s="91"/>
      <c r="J1880" s="91"/>
      <c r="K1880" s="91"/>
      <c r="L1880" s="91"/>
      <c r="M1880" s="91"/>
    </row>
    <row r="1881" spans="1:13" ht="16" x14ac:dyDescent="0.2">
      <c r="A1881" s="95">
        <f>_xlfn.XLOOKUP(E1881,'H O L D S'!S:S,'H O L D S'!K:K,0)</f>
        <v>0</v>
      </c>
      <c r="B1881" s="161" t="str">
        <f t="shared" si="29"/>
        <v>UH.GR.00041-10094</v>
      </c>
      <c r="C1881" s="95">
        <f>SUM(A1881:A1881)</f>
        <v>0</v>
      </c>
      <c r="D1881" s="95">
        <v>10094</v>
      </c>
      <c r="E1881" s="95" t="s">
        <v>593</v>
      </c>
      <c r="F1881" s="91"/>
      <c r="G1881" s="91"/>
      <c r="H1881" s="91"/>
      <c r="I1881" s="91"/>
      <c r="J1881" s="91"/>
      <c r="K1881" s="91"/>
      <c r="L1881" s="91"/>
      <c r="M1881" s="91"/>
    </row>
    <row r="1882" spans="1:13" ht="16" x14ac:dyDescent="0.2">
      <c r="A1882" s="161">
        <f>_xlfn.XLOOKUP(E1882,'H O L D S'!S:S,'H O L D S'!L:L,0)</f>
        <v>0</v>
      </c>
      <c r="B1882" s="161" t="str">
        <f t="shared" si="29"/>
        <v>UH.GR.00038-10095</v>
      </c>
      <c r="C1882" s="161">
        <f>SUM(A1882:A1882)</f>
        <v>0</v>
      </c>
      <c r="D1882" s="161">
        <v>10095</v>
      </c>
      <c r="E1882" s="161" t="s">
        <v>587</v>
      </c>
      <c r="F1882" s="91"/>
      <c r="G1882" s="91"/>
      <c r="H1882" s="91"/>
      <c r="I1882" s="91"/>
      <c r="J1882" s="91"/>
      <c r="K1882" s="91"/>
      <c r="L1882" s="91"/>
      <c r="M1882" s="91"/>
    </row>
    <row r="1883" spans="1:13" ht="16" x14ac:dyDescent="0.2">
      <c r="A1883" s="95">
        <f>_xlfn.XLOOKUP(E1883,'H O L D S'!S:S,'H O L D S'!L:L,0)</f>
        <v>0</v>
      </c>
      <c r="B1883" s="161" t="str">
        <f t="shared" si="29"/>
        <v>UH.GR.00039-10095</v>
      </c>
      <c r="C1883" s="95">
        <f>SUM(A1883:A1883)</f>
        <v>0</v>
      </c>
      <c r="D1883" s="95">
        <v>10095</v>
      </c>
      <c r="E1883" s="95" t="s">
        <v>589</v>
      </c>
      <c r="F1883" s="91"/>
      <c r="G1883" s="91"/>
      <c r="H1883" s="91"/>
      <c r="I1883" s="91"/>
      <c r="J1883" s="91"/>
      <c r="K1883" s="91"/>
      <c r="L1883" s="91"/>
      <c r="M1883" s="91"/>
    </row>
    <row r="1884" spans="1:13" ht="16" x14ac:dyDescent="0.2">
      <c r="A1884" s="95">
        <f>_xlfn.XLOOKUP(E1884,'H O L D S'!S:S,'H O L D S'!L:L,0)</f>
        <v>0</v>
      </c>
      <c r="B1884" s="161" t="str">
        <f t="shared" si="29"/>
        <v>UH.GR.00040-10095</v>
      </c>
      <c r="C1884" s="95">
        <f>SUM(A1884:A1884)</f>
        <v>0</v>
      </c>
      <c r="D1884" s="95">
        <v>10095</v>
      </c>
      <c r="E1884" s="95" t="s">
        <v>591</v>
      </c>
      <c r="F1884" s="91"/>
      <c r="G1884" s="91"/>
      <c r="H1884" s="91"/>
      <c r="I1884" s="91"/>
      <c r="J1884" s="91"/>
      <c r="K1884" s="91"/>
      <c r="L1884" s="91"/>
      <c r="M1884" s="91"/>
    </row>
    <row r="1885" spans="1:13" ht="16" x14ac:dyDescent="0.2">
      <c r="A1885" s="95">
        <f>_xlfn.XLOOKUP(E1885,'H O L D S'!S:S,'H O L D S'!L:L,0)</f>
        <v>0</v>
      </c>
      <c r="B1885" s="161" t="str">
        <f t="shared" si="29"/>
        <v>UH.GR.00041-10095</v>
      </c>
      <c r="C1885" s="95">
        <f>SUM(A1885:A1885)</f>
        <v>0</v>
      </c>
      <c r="D1885" s="95">
        <v>10095</v>
      </c>
      <c r="E1885" s="95" t="s">
        <v>593</v>
      </c>
      <c r="F1885" s="91"/>
      <c r="G1885" s="91"/>
      <c r="H1885" s="91"/>
      <c r="I1885" s="91"/>
      <c r="J1885" s="91"/>
      <c r="K1885" s="91"/>
      <c r="L1885" s="91"/>
      <c r="M1885" s="91"/>
    </row>
    <row r="1886" spans="1:13" ht="16" x14ac:dyDescent="0.2">
      <c r="A1886" s="161">
        <f>_xlfn.XLOOKUP(E1886,'H O L D S'!S:S,'H O L D S'!N:N,0)</f>
        <v>0</v>
      </c>
      <c r="B1886" s="161" t="str">
        <f t="shared" si="29"/>
        <v>UH.GR.00038-10083</v>
      </c>
      <c r="C1886" s="161">
        <f>SUM(A1886:A1886)</f>
        <v>0</v>
      </c>
      <c r="D1886" s="161">
        <v>10083</v>
      </c>
      <c r="E1886" s="161" t="s">
        <v>587</v>
      </c>
      <c r="F1886" s="91"/>
      <c r="G1886" s="91"/>
      <c r="H1886" s="91"/>
      <c r="I1886" s="91"/>
      <c r="J1886" s="91"/>
      <c r="K1886" s="91"/>
      <c r="L1886" s="91"/>
      <c r="M1886" s="91"/>
    </row>
    <row r="1887" spans="1:13" ht="16" x14ac:dyDescent="0.2">
      <c r="A1887" s="95">
        <f>_xlfn.XLOOKUP(E1887,'H O L D S'!S:S,'H O L D S'!N:N,0)</f>
        <v>0</v>
      </c>
      <c r="B1887" s="161" t="str">
        <f t="shared" si="29"/>
        <v>UH.GR.00039-10083</v>
      </c>
      <c r="C1887" s="95">
        <f>SUM(A1887:A1887)</f>
        <v>0</v>
      </c>
      <c r="D1887" s="95">
        <v>10083</v>
      </c>
      <c r="E1887" s="95" t="s">
        <v>589</v>
      </c>
      <c r="F1887" s="91"/>
      <c r="G1887" s="91"/>
      <c r="H1887" s="91"/>
      <c r="I1887" s="91"/>
      <c r="J1887" s="91"/>
      <c r="K1887" s="91"/>
      <c r="L1887" s="91"/>
      <c r="M1887" s="91"/>
    </row>
    <row r="1888" spans="1:13" ht="16" x14ac:dyDescent="0.2">
      <c r="A1888" s="95">
        <f>_xlfn.XLOOKUP(E1888,'H O L D S'!S:S,'H O L D S'!N:N,0)</f>
        <v>0</v>
      </c>
      <c r="B1888" s="161" t="str">
        <f t="shared" si="29"/>
        <v>UH.GR.00040-10083</v>
      </c>
      <c r="C1888" s="95">
        <f>SUM(A1888:A1888)</f>
        <v>0</v>
      </c>
      <c r="D1888" s="95">
        <v>10083</v>
      </c>
      <c r="E1888" s="95" t="s">
        <v>591</v>
      </c>
      <c r="F1888" s="91"/>
      <c r="G1888" s="91"/>
      <c r="H1888" s="91"/>
      <c r="I1888" s="91"/>
      <c r="J1888" s="91"/>
      <c r="K1888" s="91"/>
      <c r="L1888" s="91"/>
      <c r="M1888" s="91"/>
    </row>
    <row r="1889" spans="1:13" ht="16" x14ac:dyDescent="0.2">
      <c r="A1889" s="95">
        <f>_xlfn.XLOOKUP(E1889,'H O L D S'!S:S,'H O L D S'!N:N,0)</f>
        <v>0</v>
      </c>
      <c r="B1889" s="161" t="str">
        <f t="shared" si="29"/>
        <v>UH.GR.00041-10083</v>
      </c>
      <c r="C1889" s="95">
        <f>SUM(A1889:A1889)</f>
        <v>0</v>
      </c>
      <c r="D1889" s="95">
        <v>10083</v>
      </c>
      <c r="E1889" s="95" t="s">
        <v>593</v>
      </c>
      <c r="F1889" s="91"/>
      <c r="G1889" s="91"/>
      <c r="H1889" s="91"/>
      <c r="I1889" s="91"/>
      <c r="J1889" s="91"/>
      <c r="K1889" s="91"/>
      <c r="L1889" s="91"/>
      <c r="M1889" s="91"/>
    </row>
    <row r="1890" spans="1:13" ht="16" x14ac:dyDescent="0.2">
      <c r="A1890" s="161">
        <f>_xlfn.XLOOKUP(E1890,'H O L D S'!S:S,'H O L D S'!O:O,0)</f>
        <v>0</v>
      </c>
      <c r="B1890" s="161" t="str">
        <f t="shared" si="29"/>
        <v>UH.GR.00038-10082</v>
      </c>
      <c r="C1890" s="161">
        <f>SUM(A1890:A1890)</f>
        <v>0</v>
      </c>
      <c r="D1890" s="161">
        <v>10082</v>
      </c>
      <c r="E1890" s="161" t="s">
        <v>587</v>
      </c>
      <c r="F1890" s="91"/>
      <c r="G1890" s="91"/>
      <c r="H1890" s="91"/>
      <c r="I1890" s="91"/>
      <c r="J1890" s="91"/>
      <c r="K1890" s="91"/>
      <c r="L1890" s="91"/>
      <c r="M1890" s="91"/>
    </row>
    <row r="1891" spans="1:13" ht="16" x14ac:dyDescent="0.2">
      <c r="A1891" s="95">
        <f>_xlfn.XLOOKUP(E1891,'H O L D S'!S:S,'H O L D S'!O:O,0)</f>
        <v>0</v>
      </c>
      <c r="B1891" s="161" t="str">
        <f t="shared" si="29"/>
        <v>UH.GR.00039-10082</v>
      </c>
      <c r="C1891" s="95">
        <f>SUM(A1891:A1891)</f>
        <v>0</v>
      </c>
      <c r="D1891" s="95">
        <v>10082</v>
      </c>
      <c r="E1891" s="95" t="s">
        <v>589</v>
      </c>
      <c r="F1891" s="91"/>
      <c r="G1891" s="91"/>
      <c r="H1891" s="91"/>
      <c r="I1891" s="91"/>
      <c r="J1891" s="91"/>
      <c r="K1891" s="91"/>
      <c r="L1891" s="91"/>
      <c r="M1891" s="91"/>
    </row>
    <row r="1892" spans="1:13" ht="16" x14ac:dyDescent="0.2">
      <c r="A1892" s="95">
        <f>_xlfn.XLOOKUP(E1892,'H O L D S'!S:S,'H O L D S'!O:O,0)</f>
        <v>0</v>
      </c>
      <c r="B1892" s="161" t="str">
        <f t="shared" si="29"/>
        <v>UH.GR.00040-10082</v>
      </c>
      <c r="C1892" s="95">
        <f>SUM(A1892:A1892)</f>
        <v>0</v>
      </c>
      <c r="D1892" s="95">
        <v>10082</v>
      </c>
      <c r="E1892" s="95" t="s">
        <v>591</v>
      </c>
      <c r="F1892" s="91"/>
      <c r="G1892" s="91"/>
      <c r="H1892" s="91"/>
      <c r="I1892" s="91"/>
      <c r="J1892" s="91"/>
      <c r="K1892" s="91"/>
      <c r="L1892" s="91"/>
      <c r="M1892" s="91"/>
    </row>
    <row r="1893" spans="1:13" ht="16" x14ac:dyDescent="0.2">
      <c r="A1893" s="95">
        <f>_xlfn.XLOOKUP(E1893,'H O L D S'!S:S,'H O L D S'!O:O,0)</f>
        <v>0</v>
      </c>
      <c r="B1893" s="161" t="str">
        <f t="shared" si="29"/>
        <v>UH.GR.00041-10082</v>
      </c>
      <c r="C1893" s="95">
        <f>SUM(A1893:A1893)</f>
        <v>0</v>
      </c>
      <c r="D1893" s="95">
        <v>10082</v>
      </c>
      <c r="E1893" s="95" t="s">
        <v>593</v>
      </c>
      <c r="F1893" s="91"/>
      <c r="G1893" s="91"/>
      <c r="H1893" s="91"/>
      <c r="I1893" s="91"/>
      <c r="J1893" s="91"/>
      <c r="K1893" s="91"/>
      <c r="L1893" s="91"/>
      <c r="M1893" s="91"/>
    </row>
    <row r="1894" spans="1:13" ht="16" x14ac:dyDescent="0.2">
      <c r="A1894" s="161">
        <f>_xlfn.XLOOKUP(E1894,'H O L D S'!S:S,'H O L D S'!D:D,0)</f>
        <v>0</v>
      </c>
      <c r="B1894" s="161" t="str">
        <f t="shared" si="29"/>
        <v>UH.GR.00029-10084</v>
      </c>
      <c r="C1894" s="161">
        <f>SUM(A1894:A1894)</f>
        <v>0</v>
      </c>
      <c r="D1894" s="161">
        <v>10084</v>
      </c>
      <c r="E1894" s="161" t="s">
        <v>585</v>
      </c>
      <c r="F1894" s="91"/>
      <c r="G1894" s="91"/>
      <c r="H1894" s="91"/>
      <c r="I1894" s="91"/>
      <c r="J1894" s="91"/>
      <c r="K1894" s="91"/>
      <c r="L1894" s="91"/>
      <c r="M1894" s="91"/>
    </row>
    <row r="1895" spans="1:13" ht="16" x14ac:dyDescent="0.2">
      <c r="A1895" s="161">
        <f>_xlfn.XLOOKUP(E1895,'H O L D S'!S:S,'H O L D S'!E:E,0)</f>
        <v>0</v>
      </c>
      <c r="B1895" s="161" t="str">
        <f t="shared" si="29"/>
        <v>UH.GR.00029-10085</v>
      </c>
      <c r="C1895" s="161">
        <f>SUM(A1895:A1895)</f>
        <v>0</v>
      </c>
      <c r="D1895" s="161">
        <v>10085</v>
      </c>
      <c r="E1895" s="161" t="s">
        <v>585</v>
      </c>
      <c r="F1895" s="91"/>
      <c r="G1895" s="91"/>
      <c r="H1895" s="91"/>
      <c r="I1895" s="91"/>
      <c r="J1895" s="91"/>
      <c r="K1895" s="91"/>
      <c r="L1895" s="91"/>
      <c r="M1895" s="91"/>
    </row>
    <row r="1896" spans="1:13" ht="16" x14ac:dyDescent="0.2">
      <c r="A1896" s="161">
        <f>_xlfn.XLOOKUP(E1896,'H O L D S'!S:S,'H O L D S'!F:F,0)</f>
        <v>0</v>
      </c>
      <c r="B1896" s="161" t="str">
        <f t="shared" si="29"/>
        <v>UH.GR.00029-10086</v>
      </c>
      <c r="C1896" s="161">
        <f>SUM(A1896:A1896)</f>
        <v>0</v>
      </c>
      <c r="D1896" s="161">
        <v>10086</v>
      </c>
      <c r="E1896" s="161" t="s">
        <v>585</v>
      </c>
      <c r="F1896" s="91"/>
      <c r="G1896" s="91"/>
      <c r="H1896" s="91"/>
      <c r="I1896" s="91"/>
      <c r="J1896" s="91"/>
      <c r="K1896" s="91"/>
      <c r="L1896" s="91"/>
      <c r="M1896" s="91"/>
    </row>
    <row r="1897" spans="1:13" ht="16" x14ac:dyDescent="0.2">
      <c r="A1897" s="161">
        <f>_xlfn.XLOOKUP(E1897,'H O L D S'!S:S,'H O L D S'!G:G,0)</f>
        <v>0</v>
      </c>
      <c r="B1897" s="161" t="str">
        <f t="shared" si="29"/>
        <v>UH.GR.00029-10088</v>
      </c>
      <c r="C1897" s="161">
        <f>SUM(A1897:A1897)</f>
        <v>0</v>
      </c>
      <c r="D1897" s="161">
        <v>10088</v>
      </c>
      <c r="E1897" s="161" t="s">
        <v>585</v>
      </c>
      <c r="F1897" s="91"/>
      <c r="G1897" s="91"/>
      <c r="H1897" s="91"/>
      <c r="I1897" s="91"/>
      <c r="J1897" s="91"/>
      <c r="K1897" s="91"/>
      <c r="L1897" s="91"/>
      <c r="M1897" s="91"/>
    </row>
    <row r="1898" spans="1:13" ht="16" x14ac:dyDescent="0.2">
      <c r="A1898" s="161">
        <f>_xlfn.XLOOKUP(E1898,'H O L D S'!S:S,'H O L D S'!H:H,0)</f>
        <v>0</v>
      </c>
      <c r="B1898" s="161" t="str">
        <f t="shared" si="29"/>
        <v>UH.GR.00029-10089</v>
      </c>
      <c r="C1898" s="161">
        <f>SUM(A1898:A1898)</f>
        <v>0</v>
      </c>
      <c r="D1898" s="161">
        <v>10089</v>
      </c>
      <c r="E1898" s="161" t="s">
        <v>585</v>
      </c>
      <c r="F1898" s="91"/>
      <c r="G1898" s="91"/>
      <c r="H1898" s="91"/>
      <c r="I1898" s="91"/>
      <c r="J1898" s="91"/>
      <c r="K1898" s="91"/>
      <c r="L1898" s="91"/>
      <c r="M1898" s="91"/>
    </row>
    <row r="1899" spans="1:13" ht="16" x14ac:dyDescent="0.2">
      <c r="A1899" s="161">
        <f>_xlfn.XLOOKUP(E1899,'H O L D S'!S:S,'H O L D S'!I:I,0)</f>
        <v>0</v>
      </c>
      <c r="B1899" s="161" t="str">
        <f t="shared" si="29"/>
        <v>UH.GR.00029-10090</v>
      </c>
      <c r="C1899" s="161">
        <f>SUM(A1899:A1899)</f>
        <v>0</v>
      </c>
      <c r="D1899" s="161">
        <v>10090</v>
      </c>
      <c r="E1899" s="161" t="s">
        <v>585</v>
      </c>
      <c r="F1899" s="91"/>
      <c r="G1899" s="91"/>
      <c r="H1899" s="91"/>
      <c r="I1899" s="91"/>
      <c r="J1899" s="91"/>
      <c r="K1899" s="91"/>
      <c r="L1899" s="91"/>
      <c r="M1899" s="91"/>
    </row>
    <row r="1900" spans="1:13" ht="16" x14ac:dyDescent="0.2">
      <c r="A1900" s="161">
        <f>_xlfn.XLOOKUP(E1900,'H O L D S'!S:S,'H O L D S'!J:J,0)</f>
        <v>0</v>
      </c>
      <c r="B1900" s="161" t="str">
        <f t="shared" si="29"/>
        <v>UH.GR.00029-10091</v>
      </c>
      <c r="C1900" s="161">
        <f>SUM(A1900:A1900)</f>
        <v>0</v>
      </c>
      <c r="D1900" s="161">
        <v>10091</v>
      </c>
      <c r="E1900" s="161" t="s">
        <v>585</v>
      </c>
      <c r="F1900" s="91"/>
      <c r="G1900" s="91"/>
      <c r="H1900" s="91"/>
      <c r="I1900" s="91"/>
      <c r="J1900" s="91"/>
      <c r="K1900" s="91"/>
      <c r="L1900" s="91"/>
      <c r="M1900" s="91"/>
    </row>
    <row r="1901" spans="1:13" ht="16" x14ac:dyDescent="0.2">
      <c r="A1901" s="161">
        <f>_xlfn.XLOOKUP(E1901,'H O L D S'!S:S,'H O L D S'!K:K,0)</f>
        <v>0</v>
      </c>
      <c r="B1901" s="161" t="str">
        <f t="shared" si="29"/>
        <v>UH.GR.00029-10094</v>
      </c>
      <c r="C1901" s="161">
        <f>SUM(A1901:A1901)</f>
        <v>0</v>
      </c>
      <c r="D1901" s="161">
        <v>10094</v>
      </c>
      <c r="E1901" s="161" t="s">
        <v>585</v>
      </c>
      <c r="F1901" s="91"/>
      <c r="G1901" s="91"/>
      <c r="H1901" s="91"/>
      <c r="I1901" s="91"/>
      <c r="J1901" s="91"/>
      <c r="K1901" s="91"/>
      <c r="L1901" s="91"/>
      <c r="M1901" s="91"/>
    </row>
    <row r="1902" spans="1:13" ht="16" x14ac:dyDescent="0.2">
      <c r="A1902" s="161">
        <f>_xlfn.XLOOKUP(E1902,'H O L D S'!S:S,'H O L D S'!L:L,0)</f>
        <v>0</v>
      </c>
      <c r="B1902" s="161" t="str">
        <f t="shared" si="29"/>
        <v>UH.GR.00029-10095</v>
      </c>
      <c r="C1902" s="161">
        <f>SUM(A1902:A1902)</f>
        <v>0</v>
      </c>
      <c r="D1902" s="161">
        <v>10095</v>
      </c>
      <c r="E1902" s="161" t="s">
        <v>585</v>
      </c>
      <c r="F1902" s="91"/>
      <c r="G1902" s="91"/>
      <c r="H1902" s="91"/>
      <c r="I1902" s="91"/>
      <c r="J1902" s="91"/>
      <c r="K1902" s="91"/>
      <c r="L1902" s="91"/>
      <c r="M1902" s="91"/>
    </row>
    <row r="1903" spans="1:13" ht="16" x14ac:dyDescent="0.2">
      <c r="A1903" s="161">
        <f>_xlfn.XLOOKUP(E1903,'H O L D S'!S:S,'H O L D S'!N:N,0)</f>
        <v>0</v>
      </c>
      <c r="B1903" s="161" t="str">
        <f t="shared" si="29"/>
        <v>UH.GR.00029-10083</v>
      </c>
      <c r="C1903" s="161">
        <f>SUM(A1903:A1903)</f>
        <v>0</v>
      </c>
      <c r="D1903" s="161">
        <v>10083</v>
      </c>
      <c r="E1903" s="161" t="s">
        <v>585</v>
      </c>
      <c r="F1903" s="91"/>
      <c r="G1903" s="91"/>
      <c r="H1903" s="91"/>
      <c r="I1903" s="91"/>
      <c r="J1903" s="91"/>
      <c r="K1903" s="91"/>
      <c r="L1903" s="91"/>
      <c r="M1903" s="91"/>
    </row>
    <row r="1904" spans="1:13" ht="16" x14ac:dyDescent="0.2">
      <c r="A1904" s="161">
        <f>_xlfn.XLOOKUP(E1904,'H O L D S'!S:S,'H O L D S'!O:O,0)</f>
        <v>0</v>
      </c>
      <c r="B1904" s="161" t="str">
        <f t="shared" si="29"/>
        <v>UH.GR.00029-10082</v>
      </c>
      <c r="C1904" s="161">
        <f>SUM(A1904:A1904)</f>
        <v>0</v>
      </c>
      <c r="D1904" s="161">
        <v>10082</v>
      </c>
      <c r="E1904" s="161" t="s">
        <v>585</v>
      </c>
      <c r="F1904" s="91"/>
      <c r="G1904" s="91"/>
      <c r="H1904" s="91"/>
      <c r="I1904" s="91"/>
      <c r="J1904" s="91"/>
      <c r="K1904" s="91"/>
      <c r="L1904" s="91"/>
      <c r="M1904" s="91"/>
    </row>
    <row r="1905" spans="1:13" ht="16" x14ac:dyDescent="0.2">
      <c r="A1905" s="161">
        <f>_xlfn.XLOOKUP(E1905,'M A C R O S'!R:R,'M A C R O S'!D:D,0)</f>
        <v>0</v>
      </c>
      <c r="B1905" s="161" t="str">
        <f t="shared" si="29"/>
        <v>UH.VM.00140-10124</v>
      </c>
      <c r="C1905" s="161">
        <f>SUM(A1905:A1905)</f>
        <v>0</v>
      </c>
      <c r="D1905" s="161">
        <v>10124</v>
      </c>
      <c r="E1905" s="161" t="s">
        <v>132</v>
      </c>
      <c r="F1905" s="91" t="e">
        <f>_xlfn.XLOOKUP(#REF!,'F U L L   S E T S  (-10%)'!T:T,'F U L L   S E T S  (-10%)'!E:E,0)+_xlfn.XLOOKUP(#REF!,'M A C R O S'!R:R,'M A C R O S'!D:D,0)</f>
        <v>#REF!</v>
      </c>
      <c r="G1905" s="139" t="s">
        <v>72</v>
      </c>
      <c r="H1905" s="91">
        <f>_xlfn.XLOOKUP(G1905,'F U L L   S E T S  (-10%)'!T:T,'F U L L   S E T S  (-10%)'!E:E,0)</f>
        <v>0</v>
      </c>
      <c r="I1905" s="91"/>
      <c r="J1905" s="91"/>
      <c r="K1905" s="91"/>
      <c r="L1905" s="91"/>
      <c r="M1905" s="91"/>
    </row>
    <row r="1906" spans="1:13" ht="16" x14ac:dyDescent="0.2">
      <c r="A1906" s="95">
        <f>_xlfn.XLOOKUP(E1906,'M A C R O S'!R:R,'M A C R O S'!D:D,0)</f>
        <v>0</v>
      </c>
      <c r="B1906" s="161" t="str">
        <f t="shared" si="29"/>
        <v>UH.VM.00141-10124</v>
      </c>
      <c r="C1906" s="95">
        <f>SUM(A1906:A1906)</f>
        <v>0</v>
      </c>
      <c r="D1906" s="95">
        <v>10124</v>
      </c>
      <c r="E1906" s="95" t="s">
        <v>134</v>
      </c>
      <c r="F1906" s="91" t="e">
        <f>_xlfn.XLOOKUP(#REF!,'F U L L   S E T S  (-10%)'!T:T,'F U L L   S E T S  (-10%)'!E:E,0)+_xlfn.XLOOKUP(#REF!,'M A C R O S'!R:R,'M A C R O S'!D:D,0)</f>
        <v>#REF!</v>
      </c>
      <c r="G1906" s="139" t="s">
        <v>72</v>
      </c>
      <c r="H1906" s="91">
        <f>_xlfn.XLOOKUP(G1906,'F U L L   S E T S  (-10%)'!T:T,'F U L L   S E T S  (-10%)'!E:E,0)</f>
        <v>0</v>
      </c>
    </row>
    <row r="1907" spans="1:13" ht="16" x14ac:dyDescent="0.2">
      <c r="A1907" s="95">
        <f>_xlfn.XLOOKUP(E1907,'M A C R O S'!R:R,'M A C R O S'!D:D,0)</f>
        <v>0</v>
      </c>
      <c r="B1907" s="161" t="str">
        <f t="shared" si="29"/>
        <v>UH.VM.00142-10124</v>
      </c>
      <c r="C1907" s="95">
        <f>SUM(A1907:A1907)</f>
        <v>0</v>
      </c>
      <c r="D1907" s="95">
        <v>10124</v>
      </c>
      <c r="E1907" s="95" t="s">
        <v>136</v>
      </c>
      <c r="F1907" s="91" t="e">
        <f>_xlfn.XLOOKUP(#REF!,'F U L L   S E T S  (-10%)'!T:T,'F U L L   S E T S  (-10%)'!E:E,0)+_xlfn.XLOOKUP(#REF!,'M A C R O S'!R:R,'M A C R O S'!D:D,0)</f>
        <v>#REF!</v>
      </c>
      <c r="G1907" s="139" t="s">
        <v>72</v>
      </c>
      <c r="H1907" s="91">
        <f>_xlfn.XLOOKUP(G1907,'F U L L   S E T S  (-10%)'!T:T,'F U L L   S E T S  (-10%)'!E:E,0)</f>
        <v>0</v>
      </c>
    </row>
    <row r="1908" spans="1:13" ht="16" x14ac:dyDescent="0.2">
      <c r="A1908" s="95">
        <f>_xlfn.XLOOKUP(E1908,'M A C R O S'!R:R,'M A C R O S'!D:D,0)</f>
        <v>0</v>
      </c>
      <c r="B1908" s="161" t="str">
        <f t="shared" si="29"/>
        <v>UH.VM.00143-10124</v>
      </c>
      <c r="C1908" s="95">
        <f>SUM(A1908:A1908)</f>
        <v>0</v>
      </c>
      <c r="D1908" s="95">
        <v>10124</v>
      </c>
      <c r="E1908" s="95" t="s">
        <v>138</v>
      </c>
      <c r="F1908" s="91" t="e">
        <f>_xlfn.XLOOKUP(#REF!,'F U L L   S E T S  (-10%)'!T:T,'F U L L   S E T S  (-10%)'!E:E,0)+_xlfn.XLOOKUP(#REF!,'M A C R O S'!R:R,'M A C R O S'!D:D,0)</f>
        <v>#REF!</v>
      </c>
      <c r="G1908" s="139" t="s">
        <v>72</v>
      </c>
      <c r="H1908" s="91">
        <f>_xlfn.XLOOKUP(G1908,'F U L L   S E T S  (-10%)'!T:T,'F U L L   S E T S  (-10%)'!E:E,0)</f>
        <v>0</v>
      </c>
    </row>
    <row r="1909" spans="1:13" ht="16" x14ac:dyDescent="0.2">
      <c r="A1909" s="95">
        <f>_xlfn.XLOOKUP(E1909,'M A C R O S'!R:R,'M A C R O S'!D:D,0)</f>
        <v>0</v>
      </c>
      <c r="B1909" s="161" t="str">
        <f t="shared" si="29"/>
        <v>UH.VM.00144-10124</v>
      </c>
      <c r="C1909" s="95">
        <f>SUM(A1909:A1909)</f>
        <v>0</v>
      </c>
      <c r="D1909" s="95">
        <v>10124</v>
      </c>
      <c r="E1909" s="95" t="s">
        <v>140</v>
      </c>
      <c r="F1909" s="91" t="e">
        <f>_xlfn.XLOOKUP(#REF!,'F U L L   S E T S  (-10%)'!T:T,'F U L L   S E T S  (-10%)'!E:E,0)+_xlfn.XLOOKUP(#REF!,'M A C R O S'!R:R,'M A C R O S'!D:D,0)</f>
        <v>#REF!</v>
      </c>
      <c r="G1909" s="139" t="s">
        <v>72</v>
      </c>
      <c r="H1909" s="91">
        <f>_xlfn.XLOOKUP(G1909,'F U L L   S E T S  (-10%)'!T:T,'F U L L   S E T S  (-10%)'!E:E,0)</f>
        <v>0</v>
      </c>
    </row>
    <row r="1910" spans="1:13" ht="16" x14ac:dyDescent="0.2">
      <c r="A1910" s="95">
        <f>_xlfn.XLOOKUP(E1910,'M A C R O S'!R:R,'M A C R O S'!D:D,0)</f>
        <v>0</v>
      </c>
      <c r="B1910" s="161" t="str">
        <f t="shared" si="29"/>
        <v>UH.VM.00145-10124</v>
      </c>
      <c r="C1910" s="95">
        <f>SUM(A1910:A1910)</f>
        <v>0</v>
      </c>
      <c r="D1910" s="95">
        <v>10124</v>
      </c>
      <c r="E1910" s="95" t="s">
        <v>142</v>
      </c>
      <c r="F1910" s="91" t="e">
        <f>_xlfn.XLOOKUP(#REF!,'F U L L   S E T S  (-10%)'!T:T,'F U L L   S E T S  (-10%)'!E:E,0)+_xlfn.XLOOKUP(#REF!,'M A C R O S'!R:R,'M A C R O S'!D:D,0)</f>
        <v>#REF!</v>
      </c>
      <c r="G1910" s="139" t="s">
        <v>72</v>
      </c>
      <c r="H1910" s="91">
        <f>_xlfn.XLOOKUP(G1910,'F U L L   S E T S  (-10%)'!T:T,'F U L L   S E T S  (-10%)'!E:E,0)</f>
        <v>0</v>
      </c>
    </row>
    <row r="1911" spans="1:13" ht="16" x14ac:dyDescent="0.2">
      <c r="A1911" s="95">
        <f>_xlfn.XLOOKUP(E1911,'M A C R O S'!R:R,'M A C R O S'!D:D,0)</f>
        <v>0</v>
      </c>
      <c r="B1911" s="161" t="str">
        <f t="shared" si="29"/>
        <v>UH.VM.00146-10124</v>
      </c>
      <c r="C1911" s="95">
        <f>SUM(A1911:A1911)</f>
        <v>0</v>
      </c>
      <c r="D1911" s="95">
        <v>10124</v>
      </c>
      <c r="E1911" s="95" t="s">
        <v>144</v>
      </c>
      <c r="F1911" s="91" t="e">
        <f>_xlfn.XLOOKUP(#REF!,'F U L L   S E T S  (-10%)'!T:T,'F U L L   S E T S  (-10%)'!E:E,0)+_xlfn.XLOOKUP(#REF!,'M A C R O S'!R:R,'M A C R O S'!D:D,0)</f>
        <v>#REF!</v>
      </c>
      <c r="G1911" s="139" t="s">
        <v>72</v>
      </c>
      <c r="H1911" s="91">
        <f>_xlfn.XLOOKUP(G1911,'F U L L   S E T S  (-10%)'!T:T,'F U L L   S E T S  (-10%)'!E:E,0)</f>
        <v>0</v>
      </c>
    </row>
    <row r="1912" spans="1:13" ht="16" x14ac:dyDescent="0.2">
      <c r="A1912" s="95">
        <f>_xlfn.XLOOKUP(E1912,'M A C R O S'!R:R,'M A C R O S'!D:D,0)</f>
        <v>0</v>
      </c>
      <c r="B1912" s="161" t="str">
        <f t="shared" si="29"/>
        <v>UH.VM.00147-10124</v>
      </c>
      <c r="C1912" s="95">
        <f>SUM(A1912:A1912)</f>
        <v>0</v>
      </c>
      <c r="D1912" s="95">
        <v>10124</v>
      </c>
      <c r="E1912" s="95" t="s">
        <v>146</v>
      </c>
      <c r="F1912" s="91" t="e">
        <f>_xlfn.XLOOKUP(#REF!,'F U L L   S E T S  (-10%)'!T:T,'F U L L   S E T S  (-10%)'!E:E,0)+_xlfn.XLOOKUP(#REF!,'M A C R O S'!R:R,'M A C R O S'!D:D,0)</f>
        <v>#REF!</v>
      </c>
      <c r="G1912" s="139" t="s">
        <v>72</v>
      </c>
      <c r="H1912" s="91">
        <f>_xlfn.XLOOKUP(G1912,'F U L L   S E T S  (-10%)'!T:T,'F U L L   S E T S  (-10%)'!E:E,0)</f>
        <v>0</v>
      </c>
    </row>
    <row r="1913" spans="1:13" ht="16" x14ac:dyDescent="0.2">
      <c r="A1913" s="95">
        <f>_xlfn.XLOOKUP(E1913,'M A C R O S'!R:R,'M A C R O S'!D:D,0)</f>
        <v>0</v>
      </c>
      <c r="B1913" s="161" t="str">
        <f t="shared" si="29"/>
        <v>UH.VM.00148-10124</v>
      </c>
      <c r="C1913" s="95">
        <f>SUM(A1913:A1913)</f>
        <v>0</v>
      </c>
      <c r="D1913" s="95">
        <v>10124</v>
      </c>
      <c r="E1913" s="95" t="s">
        <v>148</v>
      </c>
      <c r="F1913" s="91" t="e">
        <f>_xlfn.XLOOKUP(#REF!,'F U L L   S E T S  (-10%)'!T:T,'F U L L   S E T S  (-10%)'!E:E,0)+_xlfn.XLOOKUP(#REF!,'M A C R O S'!R:R,'M A C R O S'!D:D,0)</f>
        <v>#REF!</v>
      </c>
      <c r="G1913" s="139" t="s">
        <v>72</v>
      </c>
      <c r="H1913" s="91">
        <f>_xlfn.XLOOKUP(G1913,'F U L L   S E T S  (-10%)'!T:T,'F U L L   S E T S  (-10%)'!E:E,0)</f>
        <v>0</v>
      </c>
    </row>
    <row r="1914" spans="1:13" ht="16" x14ac:dyDescent="0.2">
      <c r="A1914" s="95">
        <f>_xlfn.XLOOKUP(E1914,'M A C R O S'!R:R,'M A C R O S'!D:D,0)</f>
        <v>0</v>
      </c>
      <c r="B1914" s="161" t="str">
        <f t="shared" si="29"/>
        <v>UH.VM.00149-10124</v>
      </c>
      <c r="C1914" s="95">
        <f>SUM(A1914:A1914)</f>
        <v>0</v>
      </c>
      <c r="D1914" s="95">
        <v>10124</v>
      </c>
      <c r="E1914" s="95" t="s">
        <v>150</v>
      </c>
      <c r="F1914" s="91" t="e">
        <f>_xlfn.XLOOKUP(#REF!,'F U L L   S E T S  (-10%)'!T:T,'F U L L   S E T S  (-10%)'!E:E,0)+_xlfn.XLOOKUP(#REF!,'M A C R O S'!R:R,'M A C R O S'!D:D,0)</f>
        <v>#REF!</v>
      </c>
      <c r="G1914" s="139" t="s">
        <v>72</v>
      </c>
      <c r="H1914" s="91">
        <f>_xlfn.XLOOKUP(G1914,'F U L L   S E T S  (-10%)'!T:T,'F U L L   S E T S  (-10%)'!E:E,0)</f>
        <v>0</v>
      </c>
    </row>
    <row r="1915" spans="1:13" ht="16" x14ac:dyDescent="0.2">
      <c r="A1915" s="95">
        <f>_xlfn.XLOOKUP(E1915,'M A C R O S'!R:R,'M A C R O S'!D:D,0)</f>
        <v>0</v>
      </c>
      <c r="B1915" s="161" t="str">
        <f t="shared" si="29"/>
        <v>UH.VM.00150-10124</v>
      </c>
      <c r="C1915" s="95">
        <f>SUM(A1915:A1915)</f>
        <v>0</v>
      </c>
      <c r="D1915" s="95">
        <v>10124</v>
      </c>
      <c r="E1915" s="95" t="s">
        <v>152</v>
      </c>
      <c r="F1915" s="91" t="e">
        <f>_xlfn.XLOOKUP(#REF!,'F U L L   S E T S  (-10%)'!T:T,'F U L L   S E T S  (-10%)'!E:E,0)+_xlfn.XLOOKUP(#REF!,'M A C R O S'!R:R,'M A C R O S'!D:D,0)</f>
        <v>#REF!</v>
      </c>
      <c r="G1915" s="139" t="s">
        <v>72</v>
      </c>
      <c r="H1915" s="91">
        <f>_xlfn.XLOOKUP(G1915,'F U L L   S E T S  (-10%)'!T:T,'F U L L   S E T S  (-10%)'!E:E,0)</f>
        <v>0</v>
      </c>
    </row>
    <row r="1916" spans="1:13" ht="16" x14ac:dyDescent="0.2">
      <c r="A1916" s="95">
        <f>_xlfn.XLOOKUP(E1916,'M A C R O S'!R:R,'M A C R O S'!D:D,0)</f>
        <v>0</v>
      </c>
      <c r="B1916" s="161" t="str">
        <f t="shared" si="29"/>
        <v>UH.VM.00151-10124</v>
      </c>
      <c r="C1916" s="95">
        <f>SUM(A1916:A1916)</f>
        <v>0</v>
      </c>
      <c r="D1916" s="95">
        <v>10124</v>
      </c>
      <c r="E1916" s="95" t="s">
        <v>154</v>
      </c>
      <c r="F1916" s="91" t="e">
        <f>_xlfn.XLOOKUP(#REF!,'F U L L   S E T S  (-10%)'!T:T,'F U L L   S E T S  (-10%)'!E:E,0)+_xlfn.XLOOKUP(#REF!,'M A C R O S'!R:R,'M A C R O S'!D:D,0)</f>
        <v>#REF!</v>
      </c>
      <c r="G1916" s="139" t="s">
        <v>72</v>
      </c>
      <c r="H1916" s="91">
        <f>_xlfn.XLOOKUP(G1916,'F U L L   S E T S  (-10%)'!T:T,'F U L L   S E T S  (-10%)'!E:E,0)</f>
        <v>0</v>
      </c>
    </row>
    <row r="1917" spans="1:13" ht="16" x14ac:dyDescent="0.2">
      <c r="A1917" s="95">
        <f>_xlfn.XLOOKUP(E1917,'M A C R O S'!R:R,'M A C R O S'!D:D,0)</f>
        <v>0</v>
      </c>
      <c r="B1917" s="161" t="str">
        <f t="shared" si="29"/>
        <v>UH.VM.00152-10124</v>
      </c>
      <c r="C1917" s="95">
        <f>SUM(A1917:A1917)</f>
        <v>0</v>
      </c>
      <c r="D1917" s="95">
        <v>10124</v>
      </c>
      <c r="E1917" s="95" t="s">
        <v>156</v>
      </c>
      <c r="F1917" s="91" t="e">
        <f>_xlfn.XLOOKUP(#REF!,'F U L L   S E T S  (-10%)'!T:T,'F U L L   S E T S  (-10%)'!E:E,0)+_xlfn.XLOOKUP(#REF!,'M A C R O S'!R:R,'M A C R O S'!D:D,0)</f>
        <v>#REF!</v>
      </c>
      <c r="G1917" s="139" t="s">
        <v>72</v>
      </c>
      <c r="H1917" s="91">
        <f>_xlfn.XLOOKUP(G1917,'F U L L   S E T S  (-10%)'!T:T,'F U L L   S E T S  (-10%)'!E:E,0)</f>
        <v>0</v>
      </c>
    </row>
    <row r="1918" spans="1:13" ht="16" x14ac:dyDescent="0.2">
      <c r="A1918" s="95">
        <f>_xlfn.XLOOKUP(E1918,'M A C R O S'!R:R,'M A C R O S'!D:D,0)</f>
        <v>0</v>
      </c>
      <c r="B1918" s="161" t="str">
        <f t="shared" si="29"/>
        <v>UH.VM.00153-10124</v>
      </c>
      <c r="C1918" s="95">
        <f>SUM(A1918:A1918)</f>
        <v>0</v>
      </c>
      <c r="D1918" s="95">
        <v>10124</v>
      </c>
      <c r="E1918" s="95" t="s">
        <v>158</v>
      </c>
      <c r="F1918" s="91" t="e">
        <f>_xlfn.XLOOKUP(#REF!,'F U L L   S E T S  (-10%)'!T:T,'F U L L   S E T S  (-10%)'!E:E,0)+_xlfn.XLOOKUP(#REF!,'M A C R O S'!R:R,'M A C R O S'!D:D,0)</f>
        <v>#REF!</v>
      </c>
      <c r="G1918" s="139" t="s">
        <v>72</v>
      </c>
      <c r="H1918" s="91">
        <f>_xlfn.XLOOKUP(G1918,'F U L L   S E T S  (-10%)'!T:T,'F U L L   S E T S  (-10%)'!E:E,0)</f>
        <v>0</v>
      </c>
    </row>
    <row r="1919" spans="1:13" ht="16" x14ac:dyDescent="0.2">
      <c r="A1919" s="95">
        <f>_xlfn.XLOOKUP(E1919,'M A C R O S'!R:R,'M A C R O S'!D:D,0)</f>
        <v>0</v>
      </c>
      <c r="B1919" s="161" t="str">
        <f t="shared" si="29"/>
        <v>UH.VM.00154-10124</v>
      </c>
      <c r="C1919" s="95">
        <f>SUM(A1919:A1919)</f>
        <v>0</v>
      </c>
      <c r="D1919" s="95">
        <v>10124</v>
      </c>
      <c r="E1919" s="95" t="s">
        <v>160</v>
      </c>
      <c r="F1919" s="91" t="e">
        <f>_xlfn.XLOOKUP(#REF!,'F U L L   S E T S  (-10%)'!T:T,'F U L L   S E T S  (-10%)'!E:E,0)+_xlfn.XLOOKUP(#REF!,'M A C R O S'!R:R,'M A C R O S'!D:D,0)</f>
        <v>#REF!</v>
      </c>
      <c r="G1919" s="139" t="s">
        <v>72</v>
      </c>
      <c r="H1919" s="91">
        <f>_xlfn.XLOOKUP(G1919,'F U L L   S E T S  (-10%)'!T:T,'F U L L   S E T S  (-10%)'!E:E,0)</f>
        <v>0</v>
      </c>
    </row>
    <row r="1920" spans="1:13" ht="16" x14ac:dyDescent="0.2">
      <c r="A1920" s="95">
        <f>_xlfn.XLOOKUP(E1920,'M A C R O S'!R:R,'M A C R O S'!D:D,0)</f>
        <v>0</v>
      </c>
      <c r="B1920" s="161" t="str">
        <f t="shared" si="29"/>
        <v>UH.VM.00155-10124</v>
      </c>
      <c r="C1920" s="95">
        <f>SUM(A1920:A1920)</f>
        <v>0</v>
      </c>
      <c r="D1920" s="95">
        <v>10124</v>
      </c>
      <c r="E1920" s="95" t="s">
        <v>162</v>
      </c>
      <c r="F1920" s="91" t="e">
        <f>_xlfn.XLOOKUP(#REF!,'F U L L   S E T S  (-10%)'!T:T,'F U L L   S E T S  (-10%)'!E:E,0)+_xlfn.XLOOKUP(#REF!,'M A C R O S'!R:R,'M A C R O S'!D:D,0)</f>
        <v>#REF!</v>
      </c>
      <c r="G1920" s="139" t="s">
        <v>72</v>
      </c>
      <c r="H1920" s="91">
        <f>_xlfn.XLOOKUP(G1920,'F U L L   S E T S  (-10%)'!T:T,'F U L L   S E T S  (-10%)'!E:E,0)</f>
        <v>0</v>
      </c>
    </row>
    <row r="1921" spans="1:8" ht="16" x14ac:dyDescent="0.2">
      <c r="A1921" s="95">
        <f>_xlfn.XLOOKUP(E1921,'M A C R O S'!R:R,'M A C R O S'!D:D,0)</f>
        <v>0</v>
      </c>
      <c r="B1921" s="161" t="str">
        <f t="shared" si="29"/>
        <v>UH.VM.00156-10124</v>
      </c>
      <c r="C1921" s="95">
        <f>SUM(A1921:A1921)</f>
        <v>0</v>
      </c>
      <c r="D1921" s="95">
        <v>10124</v>
      </c>
      <c r="E1921" s="95" t="s">
        <v>164</v>
      </c>
      <c r="F1921" s="91" t="e">
        <f>_xlfn.XLOOKUP(#REF!,'F U L L   S E T S  (-10%)'!T:T,'F U L L   S E T S  (-10%)'!E:E,0)+_xlfn.XLOOKUP(#REF!,'M A C R O S'!R:R,'M A C R O S'!D:D,0)</f>
        <v>#REF!</v>
      </c>
      <c r="G1921" s="139" t="s">
        <v>72</v>
      </c>
      <c r="H1921" s="91">
        <f>_xlfn.XLOOKUP(G1921,'F U L L   S E T S  (-10%)'!T:T,'F U L L   S E T S  (-10%)'!E:E,0)</f>
        <v>0</v>
      </c>
    </row>
    <row r="1922" spans="1:8" ht="16" x14ac:dyDescent="0.2">
      <c r="A1922" s="95">
        <f>_xlfn.XLOOKUP(E1922,'M A C R O S'!R:R,'M A C R O S'!D:D,0)</f>
        <v>0</v>
      </c>
      <c r="B1922" s="161" t="str">
        <f t="shared" si="29"/>
        <v>UH.VM.00157-10124</v>
      </c>
      <c r="C1922" s="95">
        <f>SUM(A1922:A1922)</f>
        <v>0</v>
      </c>
      <c r="D1922" s="95">
        <v>10124</v>
      </c>
      <c r="E1922" s="95" t="s">
        <v>166</v>
      </c>
      <c r="F1922" s="91" t="e">
        <f>_xlfn.XLOOKUP(#REF!,'F U L L   S E T S  (-10%)'!T:T,'F U L L   S E T S  (-10%)'!E:E,0)+_xlfn.XLOOKUP(#REF!,'M A C R O S'!R:R,'M A C R O S'!D:D,0)</f>
        <v>#REF!</v>
      </c>
      <c r="G1922" s="139" t="s">
        <v>72</v>
      </c>
      <c r="H1922" s="91">
        <f>_xlfn.XLOOKUP(G1922,'F U L L   S E T S  (-10%)'!T:T,'F U L L   S E T S  (-10%)'!E:E,0)</f>
        <v>0</v>
      </c>
    </row>
    <row r="1923" spans="1:8" ht="16" x14ac:dyDescent="0.2">
      <c r="A1923" s="161">
        <f>_xlfn.XLOOKUP(E1923,'M A C R O S'!R:R,'M A C R O S'!E:E,0)</f>
        <v>0</v>
      </c>
      <c r="B1923" s="161" t="str">
        <f t="shared" ref="B1923:B1986" si="30">E1923&amp;"-"&amp;D1923</f>
        <v>UH.VM.00140-10125</v>
      </c>
      <c r="C1923" s="161">
        <f>SUM(A1923:A1923)</f>
        <v>0</v>
      </c>
      <c r="D1923" s="161">
        <v>10125</v>
      </c>
      <c r="E1923" s="161" t="s">
        <v>132</v>
      </c>
      <c r="F1923" s="91" t="e">
        <f>_xlfn.XLOOKUP(#REF!,'F U L L   S E T S  (-10%)'!T:T,'F U L L   S E T S  (-10%)'!F:F,0)+_xlfn.XLOOKUP(#REF!,'M A C R O S'!R:R,'M A C R O S'!E:E,0)</f>
        <v>#REF!</v>
      </c>
      <c r="G1923" s="139" t="s">
        <v>72</v>
      </c>
      <c r="H1923" s="91">
        <f>_xlfn.XLOOKUP(G1923,'F U L L   S E T S  (-10%)'!T:T,'F U L L   S E T S  (-10%)'!F:F,0)</f>
        <v>0</v>
      </c>
    </row>
    <row r="1924" spans="1:8" ht="16" x14ac:dyDescent="0.2">
      <c r="A1924" s="95">
        <f>_xlfn.XLOOKUP(E1924,'M A C R O S'!R:R,'M A C R O S'!E:E,0)</f>
        <v>0</v>
      </c>
      <c r="B1924" s="161" t="str">
        <f t="shared" si="30"/>
        <v>UH.VM.00141-10125</v>
      </c>
      <c r="C1924" s="95">
        <f>SUM(A1924:A1924)</f>
        <v>0</v>
      </c>
      <c r="D1924" s="95">
        <v>10125</v>
      </c>
      <c r="E1924" s="95" t="s">
        <v>134</v>
      </c>
      <c r="F1924" s="91" t="e">
        <f>_xlfn.XLOOKUP(#REF!,'F U L L   S E T S  (-10%)'!T:T,'F U L L   S E T S  (-10%)'!F:F,0)+_xlfn.XLOOKUP(#REF!,'M A C R O S'!R:R,'M A C R O S'!E:E,0)</f>
        <v>#REF!</v>
      </c>
      <c r="G1924" s="139" t="s">
        <v>72</v>
      </c>
      <c r="H1924" s="91">
        <f>_xlfn.XLOOKUP(G1924,'F U L L   S E T S  (-10%)'!T:T,'F U L L   S E T S  (-10%)'!F:F,0)</f>
        <v>0</v>
      </c>
    </row>
    <row r="1925" spans="1:8" ht="16" x14ac:dyDescent="0.2">
      <c r="A1925" s="95">
        <f>_xlfn.XLOOKUP(E1925,'M A C R O S'!R:R,'M A C R O S'!E:E,0)</f>
        <v>0</v>
      </c>
      <c r="B1925" s="161" t="str">
        <f t="shared" si="30"/>
        <v>UH.VM.00142-10125</v>
      </c>
      <c r="C1925" s="95">
        <f>SUM(A1925:A1925)</f>
        <v>0</v>
      </c>
      <c r="D1925" s="95">
        <v>10125</v>
      </c>
      <c r="E1925" s="95" t="s">
        <v>136</v>
      </c>
      <c r="F1925" s="91" t="e">
        <f>_xlfn.XLOOKUP(#REF!,'F U L L   S E T S  (-10%)'!T:T,'F U L L   S E T S  (-10%)'!F:F,0)+_xlfn.XLOOKUP(#REF!,'M A C R O S'!R:R,'M A C R O S'!E:E,0)</f>
        <v>#REF!</v>
      </c>
      <c r="G1925" s="139" t="s">
        <v>72</v>
      </c>
      <c r="H1925" s="91">
        <f>_xlfn.XLOOKUP(G1925,'F U L L   S E T S  (-10%)'!T:T,'F U L L   S E T S  (-10%)'!F:F,0)</f>
        <v>0</v>
      </c>
    </row>
    <row r="1926" spans="1:8" ht="16" x14ac:dyDescent="0.2">
      <c r="A1926" s="95">
        <f>_xlfn.XLOOKUP(E1926,'M A C R O S'!R:R,'M A C R O S'!E:E,0)</f>
        <v>0</v>
      </c>
      <c r="B1926" s="161" t="str">
        <f t="shared" si="30"/>
        <v>UH.VM.00143-10125</v>
      </c>
      <c r="C1926" s="95">
        <f>SUM(A1926:A1926)</f>
        <v>0</v>
      </c>
      <c r="D1926" s="95">
        <v>10125</v>
      </c>
      <c r="E1926" s="95" t="s">
        <v>138</v>
      </c>
      <c r="F1926" s="91" t="e">
        <f>_xlfn.XLOOKUP(#REF!,'F U L L   S E T S  (-10%)'!T:T,'F U L L   S E T S  (-10%)'!F:F,0)+_xlfn.XLOOKUP(#REF!,'M A C R O S'!R:R,'M A C R O S'!E:E,0)</f>
        <v>#REF!</v>
      </c>
      <c r="G1926" s="139" t="s">
        <v>72</v>
      </c>
      <c r="H1926" s="91">
        <f>_xlfn.XLOOKUP(G1926,'F U L L   S E T S  (-10%)'!T:T,'F U L L   S E T S  (-10%)'!F:F,0)</f>
        <v>0</v>
      </c>
    </row>
    <row r="1927" spans="1:8" ht="16" x14ac:dyDescent="0.2">
      <c r="A1927" s="95">
        <f>_xlfn.XLOOKUP(E1927,'M A C R O S'!R:R,'M A C R O S'!E:E,0)</f>
        <v>0</v>
      </c>
      <c r="B1927" s="161" t="str">
        <f t="shared" si="30"/>
        <v>UH.VM.00144-10125</v>
      </c>
      <c r="C1927" s="95">
        <f>SUM(A1927:A1927)</f>
        <v>0</v>
      </c>
      <c r="D1927" s="95">
        <v>10125</v>
      </c>
      <c r="E1927" s="95" t="s">
        <v>140</v>
      </c>
      <c r="F1927" s="91" t="e">
        <f>_xlfn.XLOOKUP(#REF!,'F U L L   S E T S  (-10%)'!T:T,'F U L L   S E T S  (-10%)'!F:F,0)+_xlfn.XLOOKUP(#REF!,'M A C R O S'!R:R,'M A C R O S'!E:E,0)</f>
        <v>#REF!</v>
      </c>
      <c r="G1927" s="139" t="s">
        <v>72</v>
      </c>
      <c r="H1927" s="91">
        <f>_xlfn.XLOOKUP(G1927,'F U L L   S E T S  (-10%)'!T:T,'F U L L   S E T S  (-10%)'!F:F,0)</f>
        <v>0</v>
      </c>
    </row>
    <row r="1928" spans="1:8" ht="16" x14ac:dyDescent="0.2">
      <c r="A1928" s="95">
        <f>_xlfn.XLOOKUP(E1928,'M A C R O S'!R:R,'M A C R O S'!E:E,0)</f>
        <v>0</v>
      </c>
      <c r="B1928" s="161" t="str">
        <f t="shared" si="30"/>
        <v>UH.VM.00145-10125</v>
      </c>
      <c r="C1928" s="95">
        <f>SUM(A1928:A1928)</f>
        <v>0</v>
      </c>
      <c r="D1928" s="95">
        <v>10125</v>
      </c>
      <c r="E1928" s="95" t="s">
        <v>142</v>
      </c>
      <c r="F1928" s="91" t="e">
        <f>_xlfn.XLOOKUP(#REF!,'F U L L   S E T S  (-10%)'!T:T,'F U L L   S E T S  (-10%)'!F:F,0)+_xlfn.XLOOKUP(#REF!,'M A C R O S'!R:R,'M A C R O S'!E:E,0)</f>
        <v>#REF!</v>
      </c>
      <c r="G1928" s="139" t="s">
        <v>72</v>
      </c>
      <c r="H1928" s="91">
        <f>_xlfn.XLOOKUP(G1928,'F U L L   S E T S  (-10%)'!T:T,'F U L L   S E T S  (-10%)'!F:F,0)</f>
        <v>0</v>
      </c>
    </row>
    <row r="1929" spans="1:8" ht="16" x14ac:dyDescent="0.2">
      <c r="A1929" s="95">
        <f>_xlfn.XLOOKUP(E1929,'M A C R O S'!R:R,'M A C R O S'!E:E,0)</f>
        <v>0</v>
      </c>
      <c r="B1929" s="161" t="str">
        <f t="shared" si="30"/>
        <v>UH.VM.00146-10125</v>
      </c>
      <c r="C1929" s="95">
        <f>SUM(A1929:A1929)</f>
        <v>0</v>
      </c>
      <c r="D1929" s="95">
        <v>10125</v>
      </c>
      <c r="E1929" s="95" t="s">
        <v>144</v>
      </c>
      <c r="F1929" s="91" t="e">
        <f>_xlfn.XLOOKUP(#REF!,'F U L L   S E T S  (-10%)'!T:T,'F U L L   S E T S  (-10%)'!F:F,0)+_xlfn.XLOOKUP(#REF!,'M A C R O S'!R:R,'M A C R O S'!E:E,0)</f>
        <v>#REF!</v>
      </c>
      <c r="G1929" s="139" t="s">
        <v>72</v>
      </c>
      <c r="H1929" s="91">
        <f>_xlfn.XLOOKUP(G1929,'F U L L   S E T S  (-10%)'!T:T,'F U L L   S E T S  (-10%)'!F:F,0)</f>
        <v>0</v>
      </c>
    </row>
    <row r="1930" spans="1:8" ht="16" x14ac:dyDescent="0.2">
      <c r="A1930" s="95">
        <f>_xlfn.XLOOKUP(E1930,'M A C R O S'!R:R,'M A C R O S'!E:E,0)</f>
        <v>0</v>
      </c>
      <c r="B1930" s="161" t="str">
        <f t="shared" si="30"/>
        <v>UH.VM.00147-10125</v>
      </c>
      <c r="C1930" s="95">
        <f>SUM(A1930:A1930)</f>
        <v>0</v>
      </c>
      <c r="D1930" s="95">
        <v>10125</v>
      </c>
      <c r="E1930" s="95" t="s">
        <v>146</v>
      </c>
      <c r="F1930" s="91" t="e">
        <f>_xlfn.XLOOKUP(#REF!,'F U L L   S E T S  (-10%)'!T:T,'F U L L   S E T S  (-10%)'!F:F,0)+_xlfn.XLOOKUP(#REF!,'M A C R O S'!R:R,'M A C R O S'!E:E,0)</f>
        <v>#REF!</v>
      </c>
      <c r="G1930" s="139" t="s">
        <v>72</v>
      </c>
      <c r="H1930" s="91">
        <f>_xlfn.XLOOKUP(G1930,'F U L L   S E T S  (-10%)'!T:T,'F U L L   S E T S  (-10%)'!F:F,0)</f>
        <v>0</v>
      </c>
    </row>
    <row r="1931" spans="1:8" ht="16" x14ac:dyDescent="0.2">
      <c r="A1931" s="95">
        <f>_xlfn.XLOOKUP(E1931,'M A C R O S'!R:R,'M A C R O S'!E:E,0)</f>
        <v>0</v>
      </c>
      <c r="B1931" s="161" t="str">
        <f t="shared" si="30"/>
        <v>UH.VM.00148-10125</v>
      </c>
      <c r="C1931" s="95">
        <f>SUM(A1931:A1931)</f>
        <v>0</v>
      </c>
      <c r="D1931" s="95">
        <v>10125</v>
      </c>
      <c r="E1931" s="95" t="s">
        <v>148</v>
      </c>
      <c r="F1931" s="91" t="e">
        <f>_xlfn.XLOOKUP(#REF!,'F U L L   S E T S  (-10%)'!T:T,'F U L L   S E T S  (-10%)'!F:F,0)+_xlfn.XLOOKUP(#REF!,'M A C R O S'!R:R,'M A C R O S'!E:E,0)</f>
        <v>#REF!</v>
      </c>
      <c r="G1931" s="139" t="s">
        <v>72</v>
      </c>
      <c r="H1931" s="91">
        <f>_xlfn.XLOOKUP(G1931,'F U L L   S E T S  (-10%)'!T:T,'F U L L   S E T S  (-10%)'!F:F,0)</f>
        <v>0</v>
      </c>
    </row>
    <row r="1932" spans="1:8" ht="16" x14ac:dyDescent="0.2">
      <c r="A1932" s="95">
        <f>_xlfn.XLOOKUP(E1932,'M A C R O S'!R:R,'M A C R O S'!E:E,0)</f>
        <v>0</v>
      </c>
      <c r="B1932" s="161" t="str">
        <f t="shared" si="30"/>
        <v>UH.VM.00149-10125</v>
      </c>
      <c r="C1932" s="95">
        <f>SUM(A1932:A1932)</f>
        <v>0</v>
      </c>
      <c r="D1932" s="95">
        <v>10125</v>
      </c>
      <c r="E1932" s="95" t="s">
        <v>150</v>
      </c>
      <c r="F1932" s="91" t="e">
        <f>_xlfn.XLOOKUP(#REF!,'F U L L   S E T S  (-10%)'!T:T,'F U L L   S E T S  (-10%)'!F:F,0)+_xlfn.XLOOKUP(#REF!,'M A C R O S'!R:R,'M A C R O S'!E:E,0)</f>
        <v>#REF!</v>
      </c>
      <c r="G1932" s="139" t="s">
        <v>72</v>
      </c>
      <c r="H1932" s="91">
        <f>_xlfn.XLOOKUP(G1932,'F U L L   S E T S  (-10%)'!T:T,'F U L L   S E T S  (-10%)'!F:F,0)</f>
        <v>0</v>
      </c>
    </row>
    <row r="1933" spans="1:8" ht="16" x14ac:dyDescent="0.2">
      <c r="A1933" s="95">
        <f>_xlfn.XLOOKUP(E1933,'M A C R O S'!R:R,'M A C R O S'!E:E,0)</f>
        <v>0</v>
      </c>
      <c r="B1933" s="161" t="str">
        <f t="shared" si="30"/>
        <v>UH.VM.00150-10125</v>
      </c>
      <c r="C1933" s="95">
        <f>SUM(A1933:A1933)</f>
        <v>0</v>
      </c>
      <c r="D1933" s="95">
        <v>10125</v>
      </c>
      <c r="E1933" s="95" t="s">
        <v>152</v>
      </c>
      <c r="F1933" s="91" t="e">
        <f>_xlfn.XLOOKUP(#REF!,'F U L L   S E T S  (-10%)'!T:T,'F U L L   S E T S  (-10%)'!F:F,0)+_xlfn.XLOOKUP(#REF!,'M A C R O S'!R:R,'M A C R O S'!E:E,0)</f>
        <v>#REF!</v>
      </c>
      <c r="G1933" s="139" t="s">
        <v>72</v>
      </c>
      <c r="H1933" s="91">
        <f>_xlfn.XLOOKUP(G1933,'F U L L   S E T S  (-10%)'!T:T,'F U L L   S E T S  (-10%)'!F:F,0)</f>
        <v>0</v>
      </c>
    </row>
    <row r="1934" spans="1:8" ht="16" x14ac:dyDescent="0.2">
      <c r="A1934" s="95">
        <f>_xlfn.XLOOKUP(E1934,'M A C R O S'!R:R,'M A C R O S'!E:E,0)</f>
        <v>0</v>
      </c>
      <c r="B1934" s="161" t="str">
        <f t="shared" si="30"/>
        <v>UH.VM.00151-10125</v>
      </c>
      <c r="C1934" s="95">
        <f>SUM(A1934:A1934)</f>
        <v>0</v>
      </c>
      <c r="D1934" s="95">
        <v>10125</v>
      </c>
      <c r="E1934" s="95" t="s">
        <v>154</v>
      </c>
      <c r="F1934" s="91" t="e">
        <f>_xlfn.XLOOKUP(#REF!,'F U L L   S E T S  (-10%)'!T:T,'F U L L   S E T S  (-10%)'!F:F,0)+_xlfn.XLOOKUP(#REF!,'M A C R O S'!R:R,'M A C R O S'!E:E,0)</f>
        <v>#REF!</v>
      </c>
      <c r="G1934" s="139" t="s">
        <v>72</v>
      </c>
      <c r="H1934" s="91">
        <f>_xlfn.XLOOKUP(G1934,'F U L L   S E T S  (-10%)'!T:T,'F U L L   S E T S  (-10%)'!F:F,0)</f>
        <v>0</v>
      </c>
    </row>
    <row r="1935" spans="1:8" ht="16" x14ac:dyDescent="0.2">
      <c r="A1935" s="95">
        <f>_xlfn.XLOOKUP(E1935,'M A C R O S'!R:R,'M A C R O S'!E:E,0)</f>
        <v>0</v>
      </c>
      <c r="B1935" s="161" t="str">
        <f t="shared" si="30"/>
        <v>UH.VM.00152-10125</v>
      </c>
      <c r="C1935" s="95">
        <f>SUM(A1935:A1935)</f>
        <v>0</v>
      </c>
      <c r="D1935" s="95">
        <v>10125</v>
      </c>
      <c r="E1935" s="95" t="s">
        <v>156</v>
      </c>
      <c r="F1935" s="91" t="e">
        <f>_xlfn.XLOOKUP(#REF!,'F U L L   S E T S  (-10%)'!T:T,'F U L L   S E T S  (-10%)'!F:F,0)+_xlfn.XLOOKUP(#REF!,'M A C R O S'!R:R,'M A C R O S'!E:E,0)</f>
        <v>#REF!</v>
      </c>
      <c r="G1935" s="139" t="s">
        <v>72</v>
      </c>
      <c r="H1935" s="91">
        <f>_xlfn.XLOOKUP(G1935,'F U L L   S E T S  (-10%)'!T:T,'F U L L   S E T S  (-10%)'!F:F,0)</f>
        <v>0</v>
      </c>
    </row>
    <row r="1936" spans="1:8" ht="16" x14ac:dyDescent="0.2">
      <c r="A1936" s="95">
        <f>_xlfn.XLOOKUP(E1936,'M A C R O S'!R:R,'M A C R O S'!E:E,0)</f>
        <v>0</v>
      </c>
      <c r="B1936" s="161" t="str">
        <f t="shared" si="30"/>
        <v>UH.VM.00153-10125</v>
      </c>
      <c r="C1936" s="95">
        <f>SUM(A1936:A1936)</f>
        <v>0</v>
      </c>
      <c r="D1936" s="95">
        <v>10125</v>
      </c>
      <c r="E1936" s="95" t="s">
        <v>158</v>
      </c>
      <c r="F1936" s="91" t="e">
        <f>_xlfn.XLOOKUP(#REF!,'F U L L   S E T S  (-10%)'!T:T,'F U L L   S E T S  (-10%)'!F:F,0)+_xlfn.XLOOKUP(#REF!,'M A C R O S'!R:R,'M A C R O S'!E:E,0)</f>
        <v>#REF!</v>
      </c>
      <c r="G1936" s="139" t="s">
        <v>72</v>
      </c>
      <c r="H1936" s="91">
        <f>_xlfn.XLOOKUP(G1936,'F U L L   S E T S  (-10%)'!T:T,'F U L L   S E T S  (-10%)'!F:F,0)</f>
        <v>0</v>
      </c>
    </row>
    <row r="1937" spans="1:8" ht="16" x14ac:dyDescent="0.2">
      <c r="A1937" s="95">
        <f>_xlfn.XLOOKUP(E1937,'M A C R O S'!R:R,'M A C R O S'!E:E,0)</f>
        <v>0</v>
      </c>
      <c r="B1937" s="161" t="str">
        <f t="shared" si="30"/>
        <v>UH.VM.00154-10125</v>
      </c>
      <c r="C1937" s="95">
        <f>SUM(A1937:A1937)</f>
        <v>0</v>
      </c>
      <c r="D1937" s="95">
        <v>10125</v>
      </c>
      <c r="E1937" s="95" t="s">
        <v>160</v>
      </c>
      <c r="F1937" s="91" t="e">
        <f>_xlfn.XLOOKUP(#REF!,'F U L L   S E T S  (-10%)'!T:T,'F U L L   S E T S  (-10%)'!F:F,0)+_xlfn.XLOOKUP(#REF!,'M A C R O S'!R:R,'M A C R O S'!E:E,0)</f>
        <v>#REF!</v>
      </c>
      <c r="G1937" s="139" t="s">
        <v>72</v>
      </c>
      <c r="H1937" s="91">
        <f>_xlfn.XLOOKUP(G1937,'F U L L   S E T S  (-10%)'!T:T,'F U L L   S E T S  (-10%)'!F:F,0)</f>
        <v>0</v>
      </c>
    </row>
    <row r="1938" spans="1:8" ht="16" x14ac:dyDescent="0.2">
      <c r="A1938" s="95">
        <f>_xlfn.XLOOKUP(E1938,'M A C R O S'!R:R,'M A C R O S'!E:E,0)</f>
        <v>0</v>
      </c>
      <c r="B1938" s="161" t="str">
        <f t="shared" si="30"/>
        <v>UH.VM.00155-10125</v>
      </c>
      <c r="C1938" s="95">
        <f>SUM(A1938:A1938)</f>
        <v>0</v>
      </c>
      <c r="D1938" s="95">
        <v>10125</v>
      </c>
      <c r="E1938" s="95" t="s">
        <v>162</v>
      </c>
      <c r="F1938" s="91" t="e">
        <f>_xlfn.XLOOKUP(#REF!,'F U L L   S E T S  (-10%)'!T:T,'F U L L   S E T S  (-10%)'!F:F,0)+_xlfn.XLOOKUP(#REF!,'M A C R O S'!R:R,'M A C R O S'!E:E,0)</f>
        <v>#REF!</v>
      </c>
      <c r="G1938" s="139" t="s">
        <v>72</v>
      </c>
      <c r="H1938" s="91">
        <f>_xlfn.XLOOKUP(G1938,'F U L L   S E T S  (-10%)'!T:T,'F U L L   S E T S  (-10%)'!F:F,0)</f>
        <v>0</v>
      </c>
    </row>
    <row r="1939" spans="1:8" ht="16" x14ac:dyDescent="0.2">
      <c r="A1939" s="95">
        <f>_xlfn.XLOOKUP(E1939,'M A C R O S'!R:R,'M A C R O S'!E:E,0)</f>
        <v>0</v>
      </c>
      <c r="B1939" s="161" t="str">
        <f t="shared" si="30"/>
        <v>UH.VM.00156-10125</v>
      </c>
      <c r="C1939" s="95">
        <f>SUM(A1939:A1939)</f>
        <v>0</v>
      </c>
      <c r="D1939" s="95">
        <v>10125</v>
      </c>
      <c r="E1939" s="95" t="s">
        <v>164</v>
      </c>
      <c r="F1939" s="91" t="e">
        <f>_xlfn.XLOOKUP(#REF!,'F U L L   S E T S  (-10%)'!T:T,'F U L L   S E T S  (-10%)'!F:F,0)+_xlfn.XLOOKUP(#REF!,'M A C R O S'!R:R,'M A C R O S'!E:E,0)</f>
        <v>#REF!</v>
      </c>
      <c r="G1939" s="139" t="s">
        <v>72</v>
      </c>
      <c r="H1939" s="91">
        <f>_xlfn.XLOOKUP(G1939,'F U L L   S E T S  (-10%)'!T:T,'F U L L   S E T S  (-10%)'!F:F,0)</f>
        <v>0</v>
      </c>
    </row>
    <row r="1940" spans="1:8" ht="16" x14ac:dyDescent="0.2">
      <c r="A1940" s="95">
        <f>_xlfn.XLOOKUP(E1940,'M A C R O S'!R:R,'M A C R O S'!E:E,0)</f>
        <v>0</v>
      </c>
      <c r="B1940" s="161" t="str">
        <f t="shared" si="30"/>
        <v>UH.VM.00157-10125</v>
      </c>
      <c r="C1940" s="95">
        <f>SUM(A1940:A1940)</f>
        <v>0</v>
      </c>
      <c r="D1940" s="95">
        <v>10125</v>
      </c>
      <c r="E1940" s="95" t="s">
        <v>166</v>
      </c>
      <c r="F1940" s="91" t="e">
        <f>_xlfn.XLOOKUP(#REF!,'F U L L   S E T S  (-10%)'!T:T,'F U L L   S E T S  (-10%)'!F:F,0)+_xlfn.XLOOKUP(#REF!,'M A C R O S'!R:R,'M A C R O S'!E:E,0)</f>
        <v>#REF!</v>
      </c>
      <c r="G1940" s="139" t="s">
        <v>72</v>
      </c>
      <c r="H1940" s="91">
        <f>_xlfn.XLOOKUP(G1940,'F U L L   S E T S  (-10%)'!T:T,'F U L L   S E T S  (-10%)'!F:F,0)</f>
        <v>0</v>
      </c>
    </row>
    <row r="1941" spans="1:8" ht="16" x14ac:dyDescent="0.2">
      <c r="A1941" s="161">
        <f>_xlfn.XLOOKUP(E1941,'M A C R O S'!R:R,'M A C R O S'!F:F,0)</f>
        <v>0</v>
      </c>
      <c r="B1941" s="161" t="str">
        <f t="shared" si="30"/>
        <v>UH.VM.00140-10127</v>
      </c>
      <c r="C1941" s="161">
        <f>SUM(A1941:A1941)</f>
        <v>0</v>
      </c>
      <c r="D1941" s="161">
        <v>10127</v>
      </c>
      <c r="E1941" s="161" t="s">
        <v>132</v>
      </c>
      <c r="F1941" s="91" t="e">
        <f>_xlfn.XLOOKUP(#REF!,'F U L L   S E T S  (-10%)'!T:T,'F U L L   S E T S  (-10%)'!G:G,0)+_xlfn.XLOOKUP(#REF!,'M A C R O S'!R:R,'M A C R O S'!F:F,0)</f>
        <v>#REF!</v>
      </c>
      <c r="G1941" s="139" t="s">
        <v>72</v>
      </c>
      <c r="H1941" s="91">
        <f>_xlfn.XLOOKUP(G1941,'F U L L   S E T S  (-10%)'!T:T,'F U L L   S E T S  (-10%)'!G:G,0)</f>
        <v>0</v>
      </c>
    </row>
    <row r="1942" spans="1:8" ht="16" x14ac:dyDescent="0.2">
      <c r="A1942" s="95">
        <f>_xlfn.XLOOKUP(E1942,'M A C R O S'!R:R,'M A C R O S'!F:F,0)</f>
        <v>0</v>
      </c>
      <c r="B1942" s="161" t="str">
        <f t="shared" si="30"/>
        <v>UH.VM.00141-10127</v>
      </c>
      <c r="C1942" s="95">
        <f>SUM(A1942:A1942)</f>
        <v>0</v>
      </c>
      <c r="D1942" s="95">
        <v>10127</v>
      </c>
      <c r="E1942" s="95" t="s">
        <v>134</v>
      </c>
      <c r="F1942" s="91" t="e">
        <f>_xlfn.XLOOKUP(#REF!,'F U L L   S E T S  (-10%)'!T:T,'F U L L   S E T S  (-10%)'!G:G,0)+_xlfn.XLOOKUP(#REF!,'M A C R O S'!R:R,'M A C R O S'!F:F,0)</f>
        <v>#REF!</v>
      </c>
      <c r="G1942" s="139" t="s">
        <v>72</v>
      </c>
      <c r="H1942" s="91">
        <f>_xlfn.XLOOKUP(G1942,'F U L L   S E T S  (-10%)'!T:T,'F U L L   S E T S  (-10%)'!G:G,0)</f>
        <v>0</v>
      </c>
    </row>
    <row r="1943" spans="1:8" ht="16" x14ac:dyDescent="0.2">
      <c r="A1943" s="95">
        <f>_xlfn.XLOOKUP(E1943,'M A C R O S'!R:R,'M A C R O S'!F:F,0)</f>
        <v>0</v>
      </c>
      <c r="B1943" s="161" t="str">
        <f t="shared" si="30"/>
        <v>UH.VM.00142-10127</v>
      </c>
      <c r="C1943" s="95">
        <f>SUM(A1943:A1943)</f>
        <v>0</v>
      </c>
      <c r="D1943" s="95">
        <v>10127</v>
      </c>
      <c r="E1943" s="95" t="s">
        <v>136</v>
      </c>
      <c r="F1943" s="91" t="e">
        <f>_xlfn.XLOOKUP(#REF!,'F U L L   S E T S  (-10%)'!T:T,'F U L L   S E T S  (-10%)'!G:G,0)+_xlfn.XLOOKUP(#REF!,'M A C R O S'!R:R,'M A C R O S'!F:F,0)</f>
        <v>#REF!</v>
      </c>
      <c r="G1943" s="139" t="s">
        <v>72</v>
      </c>
      <c r="H1943" s="91">
        <f>_xlfn.XLOOKUP(G1943,'F U L L   S E T S  (-10%)'!T:T,'F U L L   S E T S  (-10%)'!G:G,0)</f>
        <v>0</v>
      </c>
    </row>
    <row r="1944" spans="1:8" ht="16" x14ac:dyDescent="0.2">
      <c r="A1944" s="95">
        <f>_xlfn.XLOOKUP(E1944,'M A C R O S'!R:R,'M A C R O S'!F:F,0)</f>
        <v>0</v>
      </c>
      <c r="B1944" s="161" t="str">
        <f t="shared" si="30"/>
        <v>UH.VM.00143-10127</v>
      </c>
      <c r="C1944" s="95">
        <f>SUM(A1944:A1944)</f>
        <v>0</v>
      </c>
      <c r="D1944" s="95">
        <v>10127</v>
      </c>
      <c r="E1944" s="95" t="s">
        <v>138</v>
      </c>
      <c r="F1944" s="91" t="e">
        <f>_xlfn.XLOOKUP(#REF!,'F U L L   S E T S  (-10%)'!T:T,'F U L L   S E T S  (-10%)'!G:G,0)+_xlfn.XLOOKUP(#REF!,'M A C R O S'!R:R,'M A C R O S'!F:F,0)</f>
        <v>#REF!</v>
      </c>
      <c r="G1944" s="139" t="s">
        <v>72</v>
      </c>
      <c r="H1944" s="91">
        <f>_xlfn.XLOOKUP(G1944,'F U L L   S E T S  (-10%)'!T:T,'F U L L   S E T S  (-10%)'!G:G,0)</f>
        <v>0</v>
      </c>
    </row>
    <row r="1945" spans="1:8" ht="16" x14ac:dyDescent="0.2">
      <c r="A1945" s="95">
        <f>_xlfn.XLOOKUP(E1945,'M A C R O S'!R:R,'M A C R O S'!F:F,0)</f>
        <v>0</v>
      </c>
      <c r="B1945" s="161" t="str">
        <f t="shared" si="30"/>
        <v>UH.VM.00144-10127</v>
      </c>
      <c r="C1945" s="95">
        <f>SUM(A1945:A1945)</f>
        <v>0</v>
      </c>
      <c r="D1945" s="95">
        <v>10127</v>
      </c>
      <c r="E1945" s="95" t="s">
        <v>140</v>
      </c>
      <c r="F1945" s="91" t="e">
        <f>_xlfn.XLOOKUP(#REF!,'F U L L   S E T S  (-10%)'!T:T,'F U L L   S E T S  (-10%)'!G:G,0)+_xlfn.XLOOKUP(#REF!,'M A C R O S'!R:R,'M A C R O S'!F:F,0)</f>
        <v>#REF!</v>
      </c>
      <c r="G1945" s="139" t="s">
        <v>72</v>
      </c>
      <c r="H1945" s="91">
        <f>_xlfn.XLOOKUP(G1945,'F U L L   S E T S  (-10%)'!T:T,'F U L L   S E T S  (-10%)'!G:G,0)</f>
        <v>0</v>
      </c>
    </row>
    <row r="1946" spans="1:8" ht="16" x14ac:dyDescent="0.2">
      <c r="A1946" s="95">
        <f>_xlfn.XLOOKUP(E1946,'M A C R O S'!R:R,'M A C R O S'!F:F,0)</f>
        <v>0</v>
      </c>
      <c r="B1946" s="161" t="str">
        <f t="shared" si="30"/>
        <v>UH.VM.00145-10127</v>
      </c>
      <c r="C1946" s="95">
        <f>SUM(A1946:A1946)</f>
        <v>0</v>
      </c>
      <c r="D1946" s="95">
        <v>10127</v>
      </c>
      <c r="E1946" s="95" t="s">
        <v>142</v>
      </c>
      <c r="F1946" s="91" t="e">
        <f>_xlfn.XLOOKUP(#REF!,'F U L L   S E T S  (-10%)'!T:T,'F U L L   S E T S  (-10%)'!G:G,0)+_xlfn.XLOOKUP(#REF!,'M A C R O S'!R:R,'M A C R O S'!F:F,0)</f>
        <v>#REF!</v>
      </c>
      <c r="G1946" s="139" t="s">
        <v>72</v>
      </c>
      <c r="H1946" s="91">
        <f>_xlfn.XLOOKUP(G1946,'F U L L   S E T S  (-10%)'!T:T,'F U L L   S E T S  (-10%)'!G:G,0)</f>
        <v>0</v>
      </c>
    </row>
    <row r="1947" spans="1:8" ht="16" x14ac:dyDescent="0.2">
      <c r="A1947" s="95">
        <f>_xlfn.XLOOKUP(E1947,'M A C R O S'!R:R,'M A C R O S'!F:F,0)</f>
        <v>0</v>
      </c>
      <c r="B1947" s="161" t="str">
        <f t="shared" si="30"/>
        <v>UH.VM.00146-10127</v>
      </c>
      <c r="C1947" s="95">
        <f>SUM(A1947:A1947)</f>
        <v>0</v>
      </c>
      <c r="D1947" s="95">
        <v>10127</v>
      </c>
      <c r="E1947" s="95" t="s">
        <v>144</v>
      </c>
      <c r="F1947" s="91" t="e">
        <f>_xlfn.XLOOKUP(#REF!,'F U L L   S E T S  (-10%)'!T:T,'F U L L   S E T S  (-10%)'!G:G,0)+_xlfn.XLOOKUP(#REF!,'M A C R O S'!R:R,'M A C R O S'!F:F,0)</f>
        <v>#REF!</v>
      </c>
      <c r="G1947" s="139" t="s">
        <v>72</v>
      </c>
      <c r="H1947" s="91">
        <f>_xlfn.XLOOKUP(G1947,'F U L L   S E T S  (-10%)'!T:T,'F U L L   S E T S  (-10%)'!G:G,0)</f>
        <v>0</v>
      </c>
    </row>
    <row r="1948" spans="1:8" ht="16" x14ac:dyDescent="0.2">
      <c r="A1948" s="95">
        <f>_xlfn.XLOOKUP(E1948,'M A C R O S'!R:R,'M A C R O S'!F:F,0)</f>
        <v>0</v>
      </c>
      <c r="B1948" s="161" t="str">
        <f t="shared" si="30"/>
        <v>UH.VM.00147-10127</v>
      </c>
      <c r="C1948" s="95">
        <f>SUM(A1948:A1948)</f>
        <v>0</v>
      </c>
      <c r="D1948" s="95">
        <v>10127</v>
      </c>
      <c r="E1948" s="95" t="s">
        <v>146</v>
      </c>
      <c r="F1948" s="91" t="e">
        <f>_xlfn.XLOOKUP(#REF!,'F U L L   S E T S  (-10%)'!T:T,'F U L L   S E T S  (-10%)'!G:G,0)+_xlfn.XLOOKUP(#REF!,'M A C R O S'!R:R,'M A C R O S'!F:F,0)</f>
        <v>#REF!</v>
      </c>
      <c r="G1948" s="139" t="s">
        <v>72</v>
      </c>
      <c r="H1948" s="91">
        <f>_xlfn.XLOOKUP(G1948,'F U L L   S E T S  (-10%)'!T:T,'F U L L   S E T S  (-10%)'!G:G,0)</f>
        <v>0</v>
      </c>
    </row>
    <row r="1949" spans="1:8" ht="16" x14ac:dyDescent="0.2">
      <c r="A1949" s="95">
        <f>_xlfn.XLOOKUP(E1949,'M A C R O S'!R:R,'M A C R O S'!F:F,0)</f>
        <v>0</v>
      </c>
      <c r="B1949" s="161" t="str">
        <f t="shared" si="30"/>
        <v>UH.VM.00148-10127</v>
      </c>
      <c r="C1949" s="95">
        <f>SUM(A1949:A1949)</f>
        <v>0</v>
      </c>
      <c r="D1949" s="95">
        <v>10127</v>
      </c>
      <c r="E1949" s="95" t="s">
        <v>148</v>
      </c>
      <c r="F1949" s="91" t="e">
        <f>_xlfn.XLOOKUP(#REF!,'F U L L   S E T S  (-10%)'!T:T,'F U L L   S E T S  (-10%)'!G:G,0)+_xlfn.XLOOKUP(#REF!,'M A C R O S'!R:R,'M A C R O S'!F:F,0)</f>
        <v>#REF!</v>
      </c>
      <c r="G1949" s="139" t="s">
        <v>72</v>
      </c>
      <c r="H1949" s="91">
        <f>_xlfn.XLOOKUP(G1949,'F U L L   S E T S  (-10%)'!T:T,'F U L L   S E T S  (-10%)'!G:G,0)</f>
        <v>0</v>
      </c>
    </row>
    <row r="1950" spans="1:8" ht="16" x14ac:dyDescent="0.2">
      <c r="A1950" s="95">
        <f>_xlfn.XLOOKUP(E1950,'M A C R O S'!R:R,'M A C R O S'!F:F,0)</f>
        <v>0</v>
      </c>
      <c r="B1950" s="161" t="str">
        <f t="shared" si="30"/>
        <v>UH.VM.00149-10127</v>
      </c>
      <c r="C1950" s="95">
        <f>SUM(A1950:A1950)</f>
        <v>0</v>
      </c>
      <c r="D1950" s="95">
        <v>10127</v>
      </c>
      <c r="E1950" s="95" t="s">
        <v>150</v>
      </c>
      <c r="F1950" s="91" t="e">
        <f>_xlfn.XLOOKUP(#REF!,'F U L L   S E T S  (-10%)'!T:T,'F U L L   S E T S  (-10%)'!G:G,0)+_xlfn.XLOOKUP(#REF!,'M A C R O S'!R:R,'M A C R O S'!F:F,0)</f>
        <v>#REF!</v>
      </c>
      <c r="G1950" s="139" t="s">
        <v>72</v>
      </c>
      <c r="H1950" s="91">
        <f>_xlfn.XLOOKUP(G1950,'F U L L   S E T S  (-10%)'!T:T,'F U L L   S E T S  (-10%)'!G:G,0)</f>
        <v>0</v>
      </c>
    </row>
    <row r="1951" spans="1:8" ht="16" x14ac:dyDescent="0.2">
      <c r="A1951" s="95">
        <f>_xlfn.XLOOKUP(E1951,'M A C R O S'!R:R,'M A C R O S'!F:F,0)</f>
        <v>0</v>
      </c>
      <c r="B1951" s="161" t="str">
        <f t="shared" si="30"/>
        <v>UH.VM.00150-10127</v>
      </c>
      <c r="C1951" s="95">
        <f>SUM(A1951:A1951)</f>
        <v>0</v>
      </c>
      <c r="D1951" s="95">
        <v>10127</v>
      </c>
      <c r="E1951" s="95" t="s">
        <v>152</v>
      </c>
      <c r="F1951" s="91" t="e">
        <f>_xlfn.XLOOKUP(#REF!,'F U L L   S E T S  (-10%)'!T:T,'F U L L   S E T S  (-10%)'!G:G,0)+_xlfn.XLOOKUP(#REF!,'M A C R O S'!R:R,'M A C R O S'!F:F,0)</f>
        <v>#REF!</v>
      </c>
      <c r="G1951" s="139" t="s">
        <v>72</v>
      </c>
      <c r="H1951" s="91">
        <f>_xlfn.XLOOKUP(G1951,'F U L L   S E T S  (-10%)'!T:T,'F U L L   S E T S  (-10%)'!G:G,0)</f>
        <v>0</v>
      </c>
    </row>
    <row r="1952" spans="1:8" ht="16" x14ac:dyDescent="0.2">
      <c r="A1952" s="95">
        <f>_xlfn.XLOOKUP(E1952,'M A C R O S'!R:R,'M A C R O S'!F:F,0)</f>
        <v>0</v>
      </c>
      <c r="B1952" s="161" t="str">
        <f t="shared" si="30"/>
        <v>UH.VM.00151-10127</v>
      </c>
      <c r="C1952" s="95">
        <f>SUM(A1952:A1952)</f>
        <v>0</v>
      </c>
      <c r="D1952" s="95">
        <v>10127</v>
      </c>
      <c r="E1952" s="95" t="s">
        <v>154</v>
      </c>
      <c r="F1952" s="91" t="e">
        <f>_xlfn.XLOOKUP(#REF!,'F U L L   S E T S  (-10%)'!T:T,'F U L L   S E T S  (-10%)'!G:G,0)+_xlfn.XLOOKUP(#REF!,'M A C R O S'!R:R,'M A C R O S'!F:F,0)</f>
        <v>#REF!</v>
      </c>
      <c r="G1952" s="139" t="s">
        <v>72</v>
      </c>
      <c r="H1952" s="91">
        <f>_xlfn.XLOOKUP(G1952,'F U L L   S E T S  (-10%)'!T:T,'F U L L   S E T S  (-10%)'!G:G,0)</f>
        <v>0</v>
      </c>
    </row>
    <row r="1953" spans="1:8" ht="16" x14ac:dyDescent="0.2">
      <c r="A1953" s="95">
        <f>_xlfn.XLOOKUP(E1953,'M A C R O S'!R:R,'M A C R O S'!F:F,0)</f>
        <v>0</v>
      </c>
      <c r="B1953" s="161" t="str">
        <f t="shared" si="30"/>
        <v>UH.VM.00152-10127</v>
      </c>
      <c r="C1953" s="95">
        <f>SUM(A1953:A1953)</f>
        <v>0</v>
      </c>
      <c r="D1953" s="95">
        <v>10127</v>
      </c>
      <c r="E1953" s="95" t="s">
        <v>156</v>
      </c>
      <c r="F1953" s="91" t="e">
        <f>_xlfn.XLOOKUP(#REF!,'F U L L   S E T S  (-10%)'!T:T,'F U L L   S E T S  (-10%)'!G:G,0)+_xlfn.XLOOKUP(#REF!,'M A C R O S'!R:R,'M A C R O S'!F:F,0)</f>
        <v>#REF!</v>
      </c>
      <c r="G1953" s="139" t="s">
        <v>72</v>
      </c>
      <c r="H1953" s="91">
        <f>_xlfn.XLOOKUP(G1953,'F U L L   S E T S  (-10%)'!T:T,'F U L L   S E T S  (-10%)'!G:G,0)</f>
        <v>0</v>
      </c>
    </row>
    <row r="1954" spans="1:8" ht="16" x14ac:dyDescent="0.2">
      <c r="A1954" s="95">
        <f>_xlfn.XLOOKUP(E1954,'M A C R O S'!R:R,'M A C R O S'!F:F,0)</f>
        <v>0</v>
      </c>
      <c r="B1954" s="161" t="str">
        <f t="shared" si="30"/>
        <v>UH.VM.00153-10127</v>
      </c>
      <c r="C1954" s="95">
        <f>SUM(A1954:A1954)</f>
        <v>0</v>
      </c>
      <c r="D1954" s="95">
        <v>10127</v>
      </c>
      <c r="E1954" s="95" t="s">
        <v>158</v>
      </c>
      <c r="F1954" s="91" t="e">
        <f>_xlfn.XLOOKUP(#REF!,'F U L L   S E T S  (-10%)'!T:T,'F U L L   S E T S  (-10%)'!G:G,0)+_xlfn.XLOOKUP(#REF!,'M A C R O S'!R:R,'M A C R O S'!F:F,0)</f>
        <v>#REF!</v>
      </c>
      <c r="G1954" s="139" t="s">
        <v>72</v>
      </c>
      <c r="H1954" s="91">
        <f>_xlfn.XLOOKUP(G1954,'F U L L   S E T S  (-10%)'!T:T,'F U L L   S E T S  (-10%)'!G:G,0)</f>
        <v>0</v>
      </c>
    </row>
    <row r="1955" spans="1:8" ht="16" x14ac:dyDescent="0.2">
      <c r="A1955" s="95">
        <f>_xlfn.XLOOKUP(E1955,'M A C R O S'!R:R,'M A C R O S'!F:F,0)</f>
        <v>0</v>
      </c>
      <c r="B1955" s="161" t="str">
        <f t="shared" si="30"/>
        <v>UH.VM.00154-10127</v>
      </c>
      <c r="C1955" s="95">
        <f>SUM(A1955:A1955)</f>
        <v>0</v>
      </c>
      <c r="D1955" s="95">
        <v>10127</v>
      </c>
      <c r="E1955" s="95" t="s">
        <v>160</v>
      </c>
      <c r="F1955" s="91" t="e">
        <f>_xlfn.XLOOKUP(#REF!,'F U L L   S E T S  (-10%)'!T:T,'F U L L   S E T S  (-10%)'!G:G,0)+_xlfn.XLOOKUP(#REF!,'M A C R O S'!R:R,'M A C R O S'!F:F,0)</f>
        <v>#REF!</v>
      </c>
      <c r="G1955" s="139" t="s">
        <v>72</v>
      </c>
      <c r="H1955" s="91">
        <f>_xlfn.XLOOKUP(G1955,'F U L L   S E T S  (-10%)'!T:T,'F U L L   S E T S  (-10%)'!G:G,0)</f>
        <v>0</v>
      </c>
    </row>
    <row r="1956" spans="1:8" ht="16" x14ac:dyDescent="0.2">
      <c r="A1956" s="95">
        <f>_xlfn.XLOOKUP(E1956,'M A C R O S'!R:R,'M A C R O S'!F:F,0)</f>
        <v>0</v>
      </c>
      <c r="B1956" s="161" t="str">
        <f t="shared" si="30"/>
        <v>UH.VM.00155-10127</v>
      </c>
      <c r="C1956" s="95">
        <f>SUM(A1956:A1956)</f>
        <v>0</v>
      </c>
      <c r="D1956" s="95">
        <v>10127</v>
      </c>
      <c r="E1956" s="95" t="s">
        <v>162</v>
      </c>
      <c r="F1956" s="91" t="e">
        <f>_xlfn.XLOOKUP(#REF!,'F U L L   S E T S  (-10%)'!T:T,'F U L L   S E T S  (-10%)'!G:G,0)+_xlfn.XLOOKUP(#REF!,'M A C R O S'!R:R,'M A C R O S'!F:F,0)</f>
        <v>#REF!</v>
      </c>
      <c r="G1956" s="139" t="s">
        <v>72</v>
      </c>
      <c r="H1956" s="91">
        <f>_xlfn.XLOOKUP(G1956,'F U L L   S E T S  (-10%)'!T:T,'F U L L   S E T S  (-10%)'!G:G,0)</f>
        <v>0</v>
      </c>
    </row>
    <row r="1957" spans="1:8" ht="16" x14ac:dyDescent="0.2">
      <c r="A1957" s="95">
        <f>_xlfn.XLOOKUP(E1957,'M A C R O S'!R:R,'M A C R O S'!F:F,0)</f>
        <v>0</v>
      </c>
      <c r="B1957" s="161" t="str">
        <f t="shared" si="30"/>
        <v>UH.VM.00156-10127</v>
      </c>
      <c r="C1957" s="95">
        <f>SUM(A1957:A1957)</f>
        <v>0</v>
      </c>
      <c r="D1957" s="95">
        <v>10127</v>
      </c>
      <c r="E1957" s="95" t="s">
        <v>164</v>
      </c>
      <c r="F1957" s="91" t="e">
        <f>_xlfn.XLOOKUP(#REF!,'F U L L   S E T S  (-10%)'!T:T,'F U L L   S E T S  (-10%)'!G:G,0)+_xlfn.XLOOKUP(#REF!,'M A C R O S'!R:R,'M A C R O S'!F:F,0)</f>
        <v>#REF!</v>
      </c>
      <c r="G1957" s="139" t="s">
        <v>72</v>
      </c>
      <c r="H1957" s="91">
        <f>_xlfn.XLOOKUP(G1957,'F U L L   S E T S  (-10%)'!T:T,'F U L L   S E T S  (-10%)'!G:G,0)</f>
        <v>0</v>
      </c>
    </row>
    <row r="1958" spans="1:8" ht="16" x14ac:dyDescent="0.2">
      <c r="A1958" s="95">
        <f>_xlfn.XLOOKUP(E1958,'M A C R O S'!R:R,'M A C R O S'!F:F,0)</f>
        <v>0</v>
      </c>
      <c r="B1958" s="161" t="str">
        <f t="shared" si="30"/>
        <v>UH.VM.00157-10127</v>
      </c>
      <c r="C1958" s="95">
        <f>SUM(A1958:A1958)</f>
        <v>0</v>
      </c>
      <c r="D1958" s="95">
        <v>10127</v>
      </c>
      <c r="E1958" s="95" t="s">
        <v>166</v>
      </c>
      <c r="F1958" s="91" t="e">
        <f>_xlfn.XLOOKUP(#REF!,'F U L L   S E T S  (-10%)'!T:T,'F U L L   S E T S  (-10%)'!G:G,0)+_xlfn.XLOOKUP(#REF!,'M A C R O S'!R:R,'M A C R O S'!F:F,0)</f>
        <v>#REF!</v>
      </c>
      <c r="G1958" s="139" t="s">
        <v>72</v>
      </c>
      <c r="H1958" s="91">
        <f>_xlfn.XLOOKUP(G1958,'F U L L   S E T S  (-10%)'!T:T,'F U L L   S E T S  (-10%)'!G:G,0)</f>
        <v>0</v>
      </c>
    </row>
    <row r="1959" spans="1:8" ht="16" x14ac:dyDescent="0.2">
      <c r="A1959" s="161">
        <f>_xlfn.XLOOKUP(E1959,'M A C R O S'!R:R,'M A C R O S'!G:G,0)</f>
        <v>0</v>
      </c>
      <c r="B1959" s="161" t="str">
        <f t="shared" si="30"/>
        <v>UH.VM.00140-10129</v>
      </c>
      <c r="C1959" s="161">
        <f>SUM(A1959:A1959)</f>
        <v>0</v>
      </c>
      <c r="D1959" s="161">
        <v>10129</v>
      </c>
      <c r="E1959" s="161" t="s">
        <v>132</v>
      </c>
      <c r="F1959" s="91" t="e">
        <f>_xlfn.XLOOKUP(#REF!,'F U L L   S E T S  (-10%)'!T:T,'F U L L   S E T S  (-10%)'!H:H,0)+_xlfn.XLOOKUP(#REF!,'M A C R O S'!R:R,'M A C R O S'!G:G,0)</f>
        <v>#REF!</v>
      </c>
      <c r="G1959" s="139" t="s">
        <v>72</v>
      </c>
      <c r="H1959" s="91">
        <f>_xlfn.XLOOKUP(G1959,'F U L L   S E T S  (-10%)'!T:T,'F U L L   S E T S  (-10%)'!H:H,0)</f>
        <v>0</v>
      </c>
    </row>
    <row r="1960" spans="1:8" ht="16" x14ac:dyDescent="0.2">
      <c r="A1960" s="95">
        <f>_xlfn.XLOOKUP(E1960,'M A C R O S'!R:R,'M A C R O S'!G:G,0)</f>
        <v>0</v>
      </c>
      <c r="B1960" s="161" t="str">
        <f t="shared" si="30"/>
        <v>UH.VM.00141-10129</v>
      </c>
      <c r="C1960" s="95">
        <f>SUM(A1960:A1960)</f>
        <v>0</v>
      </c>
      <c r="D1960" s="95">
        <v>10129</v>
      </c>
      <c r="E1960" s="95" t="s">
        <v>134</v>
      </c>
      <c r="F1960" s="91" t="e">
        <f>_xlfn.XLOOKUP(#REF!,'F U L L   S E T S  (-10%)'!T:T,'F U L L   S E T S  (-10%)'!H:H,0)+_xlfn.XLOOKUP(#REF!,'M A C R O S'!R:R,'M A C R O S'!G:G,0)</f>
        <v>#REF!</v>
      </c>
      <c r="G1960" s="139" t="s">
        <v>72</v>
      </c>
      <c r="H1960" s="91">
        <f>_xlfn.XLOOKUP(G1960,'F U L L   S E T S  (-10%)'!T:T,'F U L L   S E T S  (-10%)'!H:H,0)</f>
        <v>0</v>
      </c>
    </row>
    <row r="1961" spans="1:8" ht="16" x14ac:dyDescent="0.2">
      <c r="A1961" s="95">
        <f>_xlfn.XLOOKUP(E1961,'M A C R O S'!R:R,'M A C R O S'!G:G,0)</f>
        <v>0</v>
      </c>
      <c r="B1961" s="161" t="str">
        <f t="shared" si="30"/>
        <v>UH.VM.00142-10129</v>
      </c>
      <c r="C1961" s="95">
        <f>SUM(A1961:A1961)</f>
        <v>0</v>
      </c>
      <c r="D1961" s="95">
        <v>10129</v>
      </c>
      <c r="E1961" s="95" t="s">
        <v>136</v>
      </c>
      <c r="F1961" s="91" t="e">
        <f>_xlfn.XLOOKUP(#REF!,'F U L L   S E T S  (-10%)'!T:T,'F U L L   S E T S  (-10%)'!H:H,0)+_xlfn.XLOOKUP(#REF!,'M A C R O S'!R:R,'M A C R O S'!G:G,0)</f>
        <v>#REF!</v>
      </c>
      <c r="G1961" s="139" t="s">
        <v>72</v>
      </c>
      <c r="H1961" s="91">
        <f>_xlfn.XLOOKUP(G1961,'F U L L   S E T S  (-10%)'!T:T,'F U L L   S E T S  (-10%)'!H:H,0)</f>
        <v>0</v>
      </c>
    </row>
    <row r="1962" spans="1:8" ht="16" x14ac:dyDescent="0.2">
      <c r="A1962" s="95">
        <f>_xlfn.XLOOKUP(E1962,'M A C R O S'!R:R,'M A C R O S'!G:G,0)</f>
        <v>0</v>
      </c>
      <c r="B1962" s="161" t="str">
        <f t="shared" si="30"/>
        <v>UH.VM.00143-10129</v>
      </c>
      <c r="C1962" s="95">
        <f>SUM(A1962:A1962)</f>
        <v>0</v>
      </c>
      <c r="D1962" s="95">
        <v>10129</v>
      </c>
      <c r="E1962" s="95" t="s">
        <v>138</v>
      </c>
      <c r="F1962" s="91" t="e">
        <f>_xlfn.XLOOKUP(#REF!,'F U L L   S E T S  (-10%)'!T:T,'F U L L   S E T S  (-10%)'!H:H,0)+_xlfn.XLOOKUP(#REF!,'M A C R O S'!R:R,'M A C R O S'!G:G,0)</f>
        <v>#REF!</v>
      </c>
      <c r="G1962" s="139" t="s">
        <v>72</v>
      </c>
      <c r="H1962" s="91">
        <f>_xlfn.XLOOKUP(G1962,'F U L L   S E T S  (-10%)'!T:T,'F U L L   S E T S  (-10%)'!H:H,0)</f>
        <v>0</v>
      </c>
    </row>
    <row r="1963" spans="1:8" ht="16" x14ac:dyDescent="0.2">
      <c r="A1963" s="95">
        <f>_xlfn.XLOOKUP(E1963,'M A C R O S'!R:R,'M A C R O S'!G:G,0)</f>
        <v>0</v>
      </c>
      <c r="B1963" s="161" t="str">
        <f t="shared" si="30"/>
        <v>UH.VM.00144-10129</v>
      </c>
      <c r="C1963" s="95">
        <f>SUM(A1963:A1963)</f>
        <v>0</v>
      </c>
      <c r="D1963" s="95">
        <v>10129</v>
      </c>
      <c r="E1963" s="95" t="s">
        <v>140</v>
      </c>
      <c r="F1963" s="91" t="e">
        <f>_xlfn.XLOOKUP(#REF!,'F U L L   S E T S  (-10%)'!T:T,'F U L L   S E T S  (-10%)'!H:H,0)+_xlfn.XLOOKUP(#REF!,'M A C R O S'!R:R,'M A C R O S'!G:G,0)</f>
        <v>#REF!</v>
      </c>
      <c r="G1963" s="139" t="s">
        <v>72</v>
      </c>
      <c r="H1963" s="91">
        <f>_xlfn.XLOOKUP(G1963,'F U L L   S E T S  (-10%)'!T:T,'F U L L   S E T S  (-10%)'!H:H,0)</f>
        <v>0</v>
      </c>
    </row>
    <row r="1964" spans="1:8" ht="16" x14ac:dyDescent="0.2">
      <c r="A1964" s="95">
        <f>_xlfn.XLOOKUP(E1964,'M A C R O S'!R:R,'M A C R O S'!G:G,0)</f>
        <v>0</v>
      </c>
      <c r="B1964" s="161" t="str">
        <f t="shared" si="30"/>
        <v>UH.VM.00145-10129</v>
      </c>
      <c r="C1964" s="95">
        <f>SUM(A1964:A1964)</f>
        <v>0</v>
      </c>
      <c r="D1964" s="95">
        <v>10129</v>
      </c>
      <c r="E1964" s="95" t="s">
        <v>142</v>
      </c>
      <c r="F1964" s="91" t="e">
        <f>_xlfn.XLOOKUP(#REF!,'F U L L   S E T S  (-10%)'!T:T,'F U L L   S E T S  (-10%)'!H:H,0)+_xlfn.XLOOKUP(#REF!,'M A C R O S'!R:R,'M A C R O S'!G:G,0)</f>
        <v>#REF!</v>
      </c>
      <c r="G1964" s="139" t="s">
        <v>72</v>
      </c>
      <c r="H1964" s="91">
        <f>_xlfn.XLOOKUP(G1964,'F U L L   S E T S  (-10%)'!T:T,'F U L L   S E T S  (-10%)'!H:H,0)</f>
        <v>0</v>
      </c>
    </row>
    <row r="1965" spans="1:8" ht="16" x14ac:dyDescent="0.2">
      <c r="A1965" s="95">
        <f>_xlfn.XLOOKUP(E1965,'M A C R O S'!R:R,'M A C R O S'!G:G,0)</f>
        <v>0</v>
      </c>
      <c r="B1965" s="161" t="str">
        <f t="shared" si="30"/>
        <v>UH.VM.00146-10129</v>
      </c>
      <c r="C1965" s="95">
        <f>SUM(A1965:A1965)</f>
        <v>0</v>
      </c>
      <c r="D1965" s="95">
        <v>10129</v>
      </c>
      <c r="E1965" s="95" t="s">
        <v>144</v>
      </c>
      <c r="F1965" s="91" t="e">
        <f>_xlfn.XLOOKUP(#REF!,'F U L L   S E T S  (-10%)'!T:T,'F U L L   S E T S  (-10%)'!H:H,0)+_xlfn.XLOOKUP(#REF!,'M A C R O S'!R:R,'M A C R O S'!G:G,0)</f>
        <v>#REF!</v>
      </c>
      <c r="G1965" s="139" t="s">
        <v>72</v>
      </c>
      <c r="H1965" s="91">
        <f>_xlfn.XLOOKUP(G1965,'F U L L   S E T S  (-10%)'!T:T,'F U L L   S E T S  (-10%)'!H:H,0)</f>
        <v>0</v>
      </c>
    </row>
    <row r="1966" spans="1:8" ht="16" x14ac:dyDescent="0.2">
      <c r="A1966" s="95">
        <f>_xlfn.XLOOKUP(E1966,'M A C R O S'!R:R,'M A C R O S'!G:G,0)</f>
        <v>0</v>
      </c>
      <c r="B1966" s="161" t="str">
        <f t="shared" si="30"/>
        <v>UH.VM.00147-10129</v>
      </c>
      <c r="C1966" s="95">
        <f>SUM(A1966:A1966)</f>
        <v>0</v>
      </c>
      <c r="D1966" s="95">
        <v>10129</v>
      </c>
      <c r="E1966" s="95" t="s">
        <v>146</v>
      </c>
      <c r="F1966" s="91" t="e">
        <f>_xlfn.XLOOKUP(#REF!,'F U L L   S E T S  (-10%)'!T:T,'F U L L   S E T S  (-10%)'!H:H,0)+_xlfn.XLOOKUP(#REF!,'M A C R O S'!R:R,'M A C R O S'!G:G,0)</f>
        <v>#REF!</v>
      </c>
      <c r="G1966" s="139" t="s">
        <v>72</v>
      </c>
      <c r="H1966" s="91">
        <f>_xlfn.XLOOKUP(G1966,'F U L L   S E T S  (-10%)'!T:T,'F U L L   S E T S  (-10%)'!H:H,0)</f>
        <v>0</v>
      </c>
    </row>
    <row r="1967" spans="1:8" ht="16" x14ac:dyDescent="0.2">
      <c r="A1967" s="95">
        <f>_xlfn.XLOOKUP(E1967,'M A C R O S'!R:R,'M A C R O S'!G:G,0)</f>
        <v>0</v>
      </c>
      <c r="B1967" s="161" t="str">
        <f t="shared" si="30"/>
        <v>UH.VM.00148-10129</v>
      </c>
      <c r="C1967" s="95">
        <f>SUM(A1967:A1967)</f>
        <v>0</v>
      </c>
      <c r="D1967" s="95">
        <v>10129</v>
      </c>
      <c r="E1967" s="95" t="s">
        <v>148</v>
      </c>
      <c r="F1967" s="91" t="e">
        <f>_xlfn.XLOOKUP(#REF!,'F U L L   S E T S  (-10%)'!T:T,'F U L L   S E T S  (-10%)'!H:H,0)+_xlfn.XLOOKUP(#REF!,'M A C R O S'!R:R,'M A C R O S'!G:G,0)</f>
        <v>#REF!</v>
      </c>
      <c r="G1967" s="139" t="s">
        <v>72</v>
      </c>
      <c r="H1967" s="91">
        <f>_xlfn.XLOOKUP(G1967,'F U L L   S E T S  (-10%)'!T:T,'F U L L   S E T S  (-10%)'!H:H,0)</f>
        <v>0</v>
      </c>
    </row>
    <row r="1968" spans="1:8" ht="16" x14ac:dyDescent="0.2">
      <c r="A1968" s="95">
        <f>_xlfn.XLOOKUP(E1968,'M A C R O S'!R:R,'M A C R O S'!G:G,0)</f>
        <v>0</v>
      </c>
      <c r="B1968" s="161" t="str">
        <f t="shared" si="30"/>
        <v>UH.VM.00149-10129</v>
      </c>
      <c r="C1968" s="95">
        <f>SUM(A1968:A1968)</f>
        <v>0</v>
      </c>
      <c r="D1968" s="95">
        <v>10129</v>
      </c>
      <c r="E1968" s="95" t="s">
        <v>150</v>
      </c>
      <c r="F1968" s="91" t="e">
        <f>_xlfn.XLOOKUP(#REF!,'F U L L   S E T S  (-10%)'!T:T,'F U L L   S E T S  (-10%)'!H:H,0)+_xlfn.XLOOKUP(#REF!,'M A C R O S'!R:R,'M A C R O S'!G:G,0)</f>
        <v>#REF!</v>
      </c>
      <c r="G1968" s="139" t="s">
        <v>72</v>
      </c>
      <c r="H1968" s="91">
        <f>_xlfn.XLOOKUP(G1968,'F U L L   S E T S  (-10%)'!T:T,'F U L L   S E T S  (-10%)'!H:H,0)</f>
        <v>0</v>
      </c>
    </row>
    <row r="1969" spans="1:8" ht="16" x14ac:dyDescent="0.2">
      <c r="A1969" s="95">
        <f>_xlfn.XLOOKUP(E1969,'M A C R O S'!R:R,'M A C R O S'!G:G,0)</f>
        <v>0</v>
      </c>
      <c r="B1969" s="161" t="str">
        <f t="shared" si="30"/>
        <v>UH.VM.00150-10129</v>
      </c>
      <c r="C1969" s="95">
        <f>SUM(A1969:A1969)</f>
        <v>0</v>
      </c>
      <c r="D1969" s="95">
        <v>10129</v>
      </c>
      <c r="E1969" s="95" t="s">
        <v>152</v>
      </c>
      <c r="F1969" s="91" t="e">
        <f>_xlfn.XLOOKUP(#REF!,'F U L L   S E T S  (-10%)'!T:T,'F U L L   S E T S  (-10%)'!H:H,0)+_xlfn.XLOOKUP(#REF!,'M A C R O S'!R:R,'M A C R O S'!G:G,0)</f>
        <v>#REF!</v>
      </c>
      <c r="G1969" s="139" t="s">
        <v>72</v>
      </c>
      <c r="H1969" s="91">
        <f>_xlfn.XLOOKUP(G1969,'F U L L   S E T S  (-10%)'!T:T,'F U L L   S E T S  (-10%)'!H:H,0)</f>
        <v>0</v>
      </c>
    </row>
    <row r="1970" spans="1:8" ht="16" x14ac:dyDescent="0.2">
      <c r="A1970" s="95">
        <f>_xlfn.XLOOKUP(E1970,'M A C R O S'!R:R,'M A C R O S'!G:G,0)</f>
        <v>0</v>
      </c>
      <c r="B1970" s="161" t="str">
        <f t="shared" si="30"/>
        <v>UH.VM.00151-10129</v>
      </c>
      <c r="C1970" s="95">
        <f>SUM(A1970:A1970)</f>
        <v>0</v>
      </c>
      <c r="D1970" s="95">
        <v>10129</v>
      </c>
      <c r="E1970" s="95" t="s">
        <v>154</v>
      </c>
      <c r="F1970" s="91" t="e">
        <f>_xlfn.XLOOKUP(#REF!,'F U L L   S E T S  (-10%)'!T:T,'F U L L   S E T S  (-10%)'!H:H,0)+_xlfn.XLOOKUP(#REF!,'M A C R O S'!R:R,'M A C R O S'!G:G,0)</f>
        <v>#REF!</v>
      </c>
      <c r="G1970" s="139" t="s">
        <v>72</v>
      </c>
      <c r="H1970" s="91">
        <f>_xlfn.XLOOKUP(G1970,'F U L L   S E T S  (-10%)'!T:T,'F U L L   S E T S  (-10%)'!H:H,0)</f>
        <v>0</v>
      </c>
    </row>
    <row r="1971" spans="1:8" ht="16" x14ac:dyDescent="0.2">
      <c r="A1971" s="95">
        <f>_xlfn.XLOOKUP(E1971,'M A C R O S'!R:R,'M A C R O S'!G:G,0)</f>
        <v>0</v>
      </c>
      <c r="B1971" s="161" t="str">
        <f t="shared" si="30"/>
        <v>UH.VM.00152-10129</v>
      </c>
      <c r="C1971" s="95">
        <f>SUM(A1971:A1971)</f>
        <v>0</v>
      </c>
      <c r="D1971" s="95">
        <v>10129</v>
      </c>
      <c r="E1971" s="95" t="s">
        <v>156</v>
      </c>
      <c r="F1971" s="91" t="e">
        <f>_xlfn.XLOOKUP(#REF!,'F U L L   S E T S  (-10%)'!T:T,'F U L L   S E T S  (-10%)'!H:H,0)+_xlfn.XLOOKUP(#REF!,'M A C R O S'!R:R,'M A C R O S'!G:G,0)</f>
        <v>#REF!</v>
      </c>
      <c r="G1971" s="139" t="s">
        <v>72</v>
      </c>
      <c r="H1971" s="91">
        <f>_xlfn.XLOOKUP(G1971,'F U L L   S E T S  (-10%)'!T:T,'F U L L   S E T S  (-10%)'!H:H,0)</f>
        <v>0</v>
      </c>
    </row>
    <row r="1972" spans="1:8" ht="16" x14ac:dyDescent="0.2">
      <c r="A1972" s="95">
        <f>_xlfn.XLOOKUP(E1972,'M A C R O S'!R:R,'M A C R O S'!G:G,0)</f>
        <v>0</v>
      </c>
      <c r="B1972" s="161" t="str">
        <f t="shared" si="30"/>
        <v>UH.VM.00153-10129</v>
      </c>
      <c r="C1972" s="95">
        <f>SUM(A1972:A1972)</f>
        <v>0</v>
      </c>
      <c r="D1972" s="95">
        <v>10129</v>
      </c>
      <c r="E1972" s="95" t="s">
        <v>158</v>
      </c>
      <c r="F1972" s="91" t="e">
        <f>_xlfn.XLOOKUP(#REF!,'F U L L   S E T S  (-10%)'!T:T,'F U L L   S E T S  (-10%)'!H:H,0)+_xlfn.XLOOKUP(#REF!,'M A C R O S'!R:R,'M A C R O S'!G:G,0)</f>
        <v>#REF!</v>
      </c>
      <c r="G1972" s="139" t="s">
        <v>72</v>
      </c>
      <c r="H1972" s="91">
        <f>_xlfn.XLOOKUP(G1972,'F U L L   S E T S  (-10%)'!T:T,'F U L L   S E T S  (-10%)'!H:H,0)</f>
        <v>0</v>
      </c>
    </row>
    <row r="1973" spans="1:8" ht="16" x14ac:dyDescent="0.2">
      <c r="A1973" s="95">
        <f>_xlfn.XLOOKUP(E1973,'M A C R O S'!R:R,'M A C R O S'!G:G,0)</f>
        <v>0</v>
      </c>
      <c r="B1973" s="161" t="str">
        <f t="shared" si="30"/>
        <v>UH.VM.00154-10129</v>
      </c>
      <c r="C1973" s="95">
        <f>SUM(A1973:A1973)</f>
        <v>0</v>
      </c>
      <c r="D1973" s="95">
        <v>10129</v>
      </c>
      <c r="E1973" s="95" t="s">
        <v>160</v>
      </c>
      <c r="F1973" s="91" t="e">
        <f>_xlfn.XLOOKUP(#REF!,'F U L L   S E T S  (-10%)'!T:T,'F U L L   S E T S  (-10%)'!H:H,0)+_xlfn.XLOOKUP(#REF!,'M A C R O S'!R:R,'M A C R O S'!G:G,0)</f>
        <v>#REF!</v>
      </c>
      <c r="G1973" s="139" t="s">
        <v>72</v>
      </c>
      <c r="H1973" s="91">
        <f>_xlfn.XLOOKUP(G1973,'F U L L   S E T S  (-10%)'!T:T,'F U L L   S E T S  (-10%)'!H:H,0)</f>
        <v>0</v>
      </c>
    </row>
    <row r="1974" spans="1:8" ht="16" x14ac:dyDescent="0.2">
      <c r="A1974" s="95">
        <f>_xlfn.XLOOKUP(E1974,'M A C R O S'!R:R,'M A C R O S'!G:G,0)</f>
        <v>0</v>
      </c>
      <c r="B1974" s="161" t="str">
        <f t="shared" si="30"/>
        <v>UH.VM.00155-10129</v>
      </c>
      <c r="C1974" s="95">
        <f>SUM(A1974:A1974)</f>
        <v>0</v>
      </c>
      <c r="D1974" s="95">
        <v>10129</v>
      </c>
      <c r="E1974" s="95" t="s">
        <v>162</v>
      </c>
      <c r="F1974" s="91" t="e">
        <f>_xlfn.XLOOKUP(#REF!,'F U L L   S E T S  (-10%)'!T:T,'F U L L   S E T S  (-10%)'!H:H,0)+_xlfn.XLOOKUP(#REF!,'M A C R O S'!R:R,'M A C R O S'!G:G,0)</f>
        <v>#REF!</v>
      </c>
      <c r="G1974" s="139" t="s">
        <v>72</v>
      </c>
      <c r="H1974" s="91">
        <f>_xlfn.XLOOKUP(G1974,'F U L L   S E T S  (-10%)'!T:T,'F U L L   S E T S  (-10%)'!H:H,0)</f>
        <v>0</v>
      </c>
    </row>
    <row r="1975" spans="1:8" ht="16" x14ac:dyDescent="0.2">
      <c r="A1975" s="95">
        <f>_xlfn.XLOOKUP(E1975,'M A C R O S'!R:R,'M A C R O S'!G:G,0)</f>
        <v>0</v>
      </c>
      <c r="B1975" s="161" t="str">
        <f t="shared" si="30"/>
        <v>UH.VM.00156-10129</v>
      </c>
      <c r="C1975" s="95">
        <f>SUM(A1975:A1975)</f>
        <v>0</v>
      </c>
      <c r="D1975" s="95">
        <v>10129</v>
      </c>
      <c r="E1975" s="95" t="s">
        <v>164</v>
      </c>
      <c r="F1975" s="91" t="e">
        <f>_xlfn.XLOOKUP(#REF!,'F U L L   S E T S  (-10%)'!T:T,'F U L L   S E T S  (-10%)'!H:H,0)+_xlfn.XLOOKUP(#REF!,'M A C R O S'!R:R,'M A C R O S'!G:G,0)</f>
        <v>#REF!</v>
      </c>
      <c r="G1975" s="139" t="s">
        <v>72</v>
      </c>
      <c r="H1975" s="91">
        <f>_xlfn.XLOOKUP(G1975,'F U L L   S E T S  (-10%)'!T:T,'F U L L   S E T S  (-10%)'!H:H,0)</f>
        <v>0</v>
      </c>
    </row>
    <row r="1976" spans="1:8" ht="16" x14ac:dyDescent="0.2">
      <c r="A1976" s="95">
        <f>_xlfn.XLOOKUP(E1976,'M A C R O S'!R:R,'M A C R O S'!G:G,0)</f>
        <v>0</v>
      </c>
      <c r="B1976" s="161" t="str">
        <f t="shared" si="30"/>
        <v>UH.VM.00157-10129</v>
      </c>
      <c r="C1976" s="95">
        <f>SUM(A1976:A1976)</f>
        <v>0</v>
      </c>
      <c r="D1976" s="95">
        <v>10129</v>
      </c>
      <c r="E1976" s="95" t="s">
        <v>166</v>
      </c>
      <c r="F1976" s="91" t="e">
        <f>_xlfn.XLOOKUP(#REF!,'F U L L   S E T S  (-10%)'!T:T,'F U L L   S E T S  (-10%)'!H:H,0)+_xlfn.XLOOKUP(#REF!,'M A C R O S'!R:R,'M A C R O S'!G:G,0)</f>
        <v>#REF!</v>
      </c>
      <c r="G1976" s="139" t="s">
        <v>72</v>
      </c>
      <c r="H1976" s="91">
        <f>_xlfn.XLOOKUP(G1976,'F U L L   S E T S  (-10%)'!T:T,'F U L L   S E T S  (-10%)'!H:H,0)</f>
        <v>0</v>
      </c>
    </row>
    <row r="1977" spans="1:8" ht="16" x14ac:dyDescent="0.2">
      <c r="A1977" s="161">
        <f>_xlfn.XLOOKUP(E1977,'M A C R O S'!R:R,'M A C R O S'!H:H,0)</f>
        <v>0</v>
      </c>
      <c r="B1977" s="161" t="str">
        <f t="shared" si="30"/>
        <v>UH.VM.00140-10130</v>
      </c>
      <c r="C1977" s="161">
        <f>SUM(A1977:A1977)</f>
        <v>0</v>
      </c>
      <c r="D1977" s="161">
        <v>10130</v>
      </c>
      <c r="E1977" s="161" t="s">
        <v>132</v>
      </c>
      <c r="F1977" s="91" t="e">
        <f>_xlfn.XLOOKUP(#REF!,'F U L L   S E T S  (-10%)'!T:T,'F U L L   S E T S  (-10%)'!I:I,0)+_xlfn.XLOOKUP(#REF!,'M A C R O S'!R:R,'M A C R O S'!H:H,0)</f>
        <v>#REF!</v>
      </c>
      <c r="G1977" s="139" t="s">
        <v>72</v>
      </c>
      <c r="H1977" s="91">
        <f>_xlfn.XLOOKUP(G1977,'F U L L   S E T S  (-10%)'!T:T,'F U L L   S E T S  (-10%)'!I:I,0)</f>
        <v>0</v>
      </c>
    </row>
    <row r="1978" spans="1:8" ht="16" x14ac:dyDescent="0.2">
      <c r="A1978" s="95">
        <f>_xlfn.XLOOKUP(E1978,'M A C R O S'!R:R,'M A C R O S'!H:H,0)</f>
        <v>0</v>
      </c>
      <c r="B1978" s="161" t="str">
        <f t="shared" si="30"/>
        <v>UH.VM.00141-10130</v>
      </c>
      <c r="C1978" s="95">
        <f>SUM(A1978:A1978)</f>
        <v>0</v>
      </c>
      <c r="D1978" s="95">
        <v>10130</v>
      </c>
      <c r="E1978" s="95" t="s">
        <v>134</v>
      </c>
      <c r="F1978" s="91" t="e">
        <f>_xlfn.XLOOKUP(#REF!,'F U L L   S E T S  (-10%)'!T:T,'F U L L   S E T S  (-10%)'!I:I,0)+_xlfn.XLOOKUP(#REF!,'M A C R O S'!R:R,'M A C R O S'!H:H,0)</f>
        <v>#REF!</v>
      </c>
      <c r="G1978" s="139" t="s">
        <v>72</v>
      </c>
      <c r="H1978" s="91">
        <f>_xlfn.XLOOKUP(G1978,'F U L L   S E T S  (-10%)'!T:T,'F U L L   S E T S  (-10%)'!I:I,0)</f>
        <v>0</v>
      </c>
    </row>
    <row r="1979" spans="1:8" ht="16" x14ac:dyDescent="0.2">
      <c r="A1979" s="95">
        <f>_xlfn.XLOOKUP(E1979,'M A C R O S'!R:R,'M A C R O S'!H:H,0)</f>
        <v>0</v>
      </c>
      <c r="B1979" s="161" t="str">
        <f t="shared" si="30"/>
        <v>UH.VM.00142-10130</v>
      </c>
      <c r="C1979" s="95">
        <f>SUM(A1979:A1979)</f>
        <v>0</v>
      </c>
      <c r="D1979" s="95">
        <v>10130</v>
      </c>
      <c r="E1979" s="95" t="s">
        <v>136</v>
      </c>
      <c r="F1979" s="91" t="e">
        <f>_xlfn.XLOOKUP(#REF!,'F U L L   S E T S  (-10%)'!T:T,'F U L L   S E T S  (-10%)'!I:I,0)+_xlfn.XLOOKUP(#REF!,'M A C R O S'!R:R,'M A C R O S'!H:H,0)</f>
        <v>#REF!</v>
      </c>
      <c r="G1979" s="139" t="s">
        <v>72</v>
      </c>
      <c r="H1979" s="91">
        <f>_xlfn.XLOOKUP(G1979,'F U L L   S E T S  (-10%)'!T:T,'F U L L   S E T S  (-10%)'!I:I,0)</f>
        <v>0</v>
      </c>
    </row>
    <row r="1980" spans="1:8" ht="16" x14ac:dyDescent="0.2">
      <c r="A1980" s="95">
        <f>_xlfn.XLOOKUP(E1980,'M A C R O S'!R:R,'M A C R O S'!H:H,0)</f>
        <v>0</v>
      </c>
      <c r="B1980" s="161" t="str">
        <f t="shared" si="30"/>
        <v>UH.VM.00143-10130</v>
      </c>
      <c r="C1980" s="95">
        <f>SUM(A1980:A1980)</f>
        <v>0</v>
      </c>
      <c r="D1980" s="95">
        <v>10130</v>
      </c>
      <c r="E1980" s="95" t="s">
        <v>138</v>
      </c>
      <c r="F1980" s="91" t="e">
        <f>_xlfn.XLOOKUP(#REF!,'F U L L   S E T S  (-10%)'!T:T,'F U L L   S E T S  (-10%)'!I:I,0)+_xlfn.XLOOKUP(#REF!,'M A C R O S'!R:R,'M A C R O S'!H:H,0)</f>
        <v>#REF!</v>
      </c>
      <c r="G1980" s="139" t="s">
        <v>72</v>
      </c>
      <c r="H1980" s="91">
        <f>_xlfn.XLOOKUP(G1980,'F U L L   S E T S  (-10%)'!T:T,'F U L L   S E T S  (-10%)'!I:I,0)</f>
        <v>0</v>
      </c>
    </row>
    <row r="1981" spans="1:8" ht="16" x14ac:dyDescent="0.2">
      <c r="A1981" s="95">
        <f>_xlfn.XLOOKUP(E1981,'M A C R O S'!R:R,'M A C R O S'!H:H,0)</f>
        <v>0</v>
      </c>
      <c r="B1981" s="161" t="str">
        <f t="shared" si="30"/>
        <v>UH.VM.00144-10130</v>
      </c>
      <c r="C1981" s="95">
        <f>SUM(A1981:A1981)</f>
        <v>0</v>
      </c>
      <c r="D1981" s="95">
        <v>10130</v>
      </c>
      <c r="E1981" s="95" t="s">
        <v>140</v>
      </c>
      <c r="F1981" s="91" t="e">
        <f>_xlfn.XLOOKUP(#REF!,'F U L L   S E T S  (-10%)'!T:T,'F U L L   S E T S  (-10%)'!I:I,0)+_xlfn.XLOOKUP(#REF!,'M A C R O S'!R:R,'M A C R O S'!H:H,0)</f>
        <v>#REF!</v>
      </c>
      <c r="G1981" s="139" t="s">
        <v>72</v>
      </c>
      <c r="H1981" s="91">
        <f>_xlfn.XLOOKUP(G1981,'F U L L   S E T S  (-10%)'!T:T,'F U L L   S E T S  (-10%)'!I:I,0)</f>
        <v>0</v>
      </c>
    </row>
    <row r="1982" spans="1:8" ht="16" x14ac:dyDescent="0.2">
      <c r="A1982" s="95">
        <f>_xlfn.XLOOKUP(E1982,'M A C R O S'!R:R,'M A C R O S'!H:H,0)</f>
        <v>0</v>
      </c>
      <c r="B1982" s="161" t="str">
        <f t="shared" si="30"/>
        <v>UH.VM.00145-10130</v>
      </c>
      <c r="C1982" s="95">
        <f>SUM(A1982:A1982)</f>
        <v>0</v>
      </c>
      <c r="D1982" s="95">
        <v>10130</v>
      </c>
      <c r="E1982" s="95" t="s">
        <v>142</v>
      </c>
      <c r="F1982" s="91" t="e">
        <f>_xlfn.XLOOKUP(#REF!,'F U L L   S E T S  (-10%)'!T:T,'F U L L   S E T S  (-10%)'!I:I,0)+_xlfn.XLOOKUP(#REF!,'M A C R O S'!R:R,'M A C R O S'!H:H,0)</f>
        <v>#REF!</v>
      </c>
      <c r="G1982" s="139" t="s">
        <v>72</v>
      </c>
      <c r="H1982" s="91">
        <f>_xlfn.XLOOKUP(G1982,'F U L L   S E T S  (-10%)'!T:T,'F U L L   S E T S  (-10%)'!I:I,0)</f>
        <v>0</v>
      </c>
    </row>
    <row r="1983" spans="1:8" ht="16" x14ac:dyDescent="0.2">
      <c r="A1983" s="95">
        <f>_xlfn.XLOOKUP(E1983,'M A C R O S'!R:R,'M A C R O S'!H:H,0)</f>
        <v>0</v>
      </c>
      <c r="B1983" s="161" t="str">
        <f t="shared" si="30"/>
        <v>UH.VM.00146-10130</v>
      </c>
      <c r="C1983" s="95">
        <f>SUM(A1983:A1983)</f>
        <v>0</v>
      </c>
      <c r="D1983" s="95">
        <v>10130</v>
      </c>
      <c r="E1983" s="95" t="s">
        <v>144</v>
      </c>
      <c r="F1983" s="91" t="e">
        <f>_xlfn.XLOOKUP(#REF!,'F U L L   S E T S  (-10%)'!T:T,'F U L L   S E T S  (-10%)'!I:I,0)+_xlfn.XLOOKUP(#REF!,'M A C R O S'!R:R,'M A C R O S'!H:H,0)</f>
        <v>#REF!</v>
      </c>
      <c r="G1983" s="139" t="s">
        <v>72</v>
      </c>
      <c r="H1983" s="91">
        <f>_xlfn.XLOOKUP(G1983,'F U L L   S E T S  (-10%)'!T:T,'F U L L   S E T S  (-10%)'!I:I,0)</f>
        <v>0</v>
      </c>
    </row>
    <row r="1984" spans="1:8" ht="16" x14ac:dyDescent="0.2">
      <c r="A1984" s="95">
        <f>_xlfn.XLOOKUP(E1984,'M A C R O S'!R:R,'M A C R O S'!H:H,0)</f>
        <v>0</v>
      </c>
      <c r="B1984" s="161" t="str">
        <f t="shared" si="30"/>
        <v>UH.VM.00147-10130</v>
      </c>
      <c r="C1984" s="95">
        <f>SUM(A1984:A1984)</f>
        <v>0</v>
      </c>
      <c r="D1984" s="95">
        <v>10130</v>
      </c>
      <c r="E1984" s="95" t="s">
        <v>146</v>
      </c>
      <c r="F1984" s="91" t="e">
        <f>_xlfn.XLOOKUP(#REF!,'F U L L   S E T S  (-10%)'!T:T,'F U L L   S E T S  (-10%)'!I:I,0)+_xlfn.XLOOKUP(#REF!,'M A C R O S'!R:R,'M A C R O S'!H:H,0)</f>
        <v>#REF!</v>
      </c>
      <c r="G1984" s="139" t="s">
        <v>72</v>
      </c>
      <c r="H1984" s="91">
        <f>_xlfn.XLOOKUP(G1984,'F U L L   S E T S  (-10%)'!T:T,'F U L L   S E T S  (-10%)'!I:I,0)</f>
        <v>0</v>
      </c>
    </row>
    <row r="1985" spans="1:8" ht="16" x14ac:dyDescent="0.2">
      <c r="A1985" s="95">
        <f>_xlfn.XLOOKUP(E1985,'M A C R O S'!R:R,'M A C R O S'!H:H,0)</f>
        <v>0</v>
      </c>
      <c r="B1985" s="161" t="str">
        <f t="shared" si="30"/>
        <v>UH.VM.00148-10130</v>
      </c>
      <c r="C1985" s="95">
        <f>SUM(A1985:A1985)</f>
        <v>0</v>
      </c>
      <c r="D1985" s="95">
        <v>10130</v>
      </c>
      <c r="E1985" s="95" t="s">
        <v>148</v>
      </c>
      <c r="F1985" s="91" t="e">
        <f>_xlfn.XLOOKUP(#REF!,'F U L L   S E T S  (-10%)'!T:T,'F U L L   S E T S  (-10%)'!I:I,0)+_xlfn.XLOOKUP(#REF!,'M A C R O S'!R:R,'M A C R O S'!H:H,0)</f>
        <v>#REF!</v>
      </c>
      <c r="G1985" s="139" t="s">
        <v>72</v>
      </c>
      <c r="H1985" s="91">
        <f>_xlfn.XLOOKUP(G1985,'F U L L   S E T S  (-10%)'!T:T,'F U L L   S E T S  (-10%)'!I:I,0)</f>
        <v>0</v>
      </c>
    </row>
    <row r="1986" spans="1:8" ht="16" x14ac:dyDescent="0.2">
      <c r="A1986" s="95">
        <f>_xlfn.XLOOKUP(E1986,'M A C R O S'!R:R,'M A C R O S'!H:H,0)</f>
        <v>0</v>
      </c>
      <c r="B1986" s="161" t="str">
        <f t="shared" si="30"/>
        <v>UH.VM.00149-10130</v>
      </c>
      <c r="C1986" s="95">
        <f>SUM(A1986:A1986)</f>
        <v>0</v>
      </c>
      <c r="D1986" s="95">
        <v>10130</v>
      </c>
      <c r="E1986" s="95" t="s">
        <v>150</v>
      </c>
      <c r="F1986" s="91" t="e">
        <f>_xlfn.XLOOKUP(#REF!,'F U L L   S E T S  (-10%)'!T:T,'F U L L   S E T S  (-10%)'!I:I,0)+_xlfn.XLOOKUP(#REF!,'M A C R O S'!R:R,'M A C R O S'!H:H,0)</f>
        <v>#REF!</v>
      </c>
      <c r="G1986" s="139" t="s">
        <v>72</v>
      </c>
      <c r="H1986" s="91">
        <f>_xlfn.XLOOKUP(G1986,'F U L L   S E T S  (-10%)'!T:T,'F U L L   S E T S  (-10%)'!I:I,0)</f>
        <v>0</v>
      </c>
    </row>
    <row r="1987" spans="1:8" ht="16" x14ac:dyDescent="0.2">
      <c r="A1987" s="95">
        <f>_xlfn.XLOOKUP(E1987,'M A C R O S'!R:R,'M A C R O S'!H:H,0)</f>
        <v>0</v>
      </c>
      <c r="B1987" s="161" t="str">
        <f t="shared" ref="B1987:B2050" si="31">E1987&amp;"-"&amp;D1987</f>
        <v>UH.VM.00150-10130</v>
      </c>
      <c r="C1987" s="95">
        <f>SUM(A1987:A1987)</f>
        <v>0</v>
      </c>
      <c r="D1987" s="95">
        <v>10130</v>
      </c>
      <c r="E1987" s="95" t="s">
        <v>152</v>
      </c>
      <c r="F1987" s="91" t="e">
        <f>_xlfn.XLOOKUP(#REF!,'F U L L   S E T S  (-10%)'!T:T,'F U L L   S E T S  (-10%)'!I:I,0)+_xlfn.XLOOKUP(#REF!,'M A C R O S'!R:R,'M A C R O S'!H:H,0)</f>
        <v>#REF!</v>
      </c>
      <c r="G1987" s="139" t="s">
        <v>72</v>
      </c>
      <c r="H1987" s="91">
        <f>_xlfn.XLOOKUP(G1987,'F U L L   S E T S  (-10%)'!T:T,'F U L L   S E T S  (-10%)'!I:I,0)</f>
        <v>0</v>
      </c>
    </row>
    <row r="1988" spans="1:8" ht="16" x14ac:dyDescent="0.2">
      <c r="A1988" s="95">
        <f>_xlfn.XLOOKUP(E1988,'M A C R O S'!R:R,'M A C R O S'!H:H,0)</f>
        <v>0</v>
      </c>
      <c r="B1988" s="161" t="str">
        <f t="shared" si="31"/>
        <v>UH.VM.00151-10130</v>
      </c>
      <c r="C1988" s="95">
        <f>SUM(A1988:A1988)</f>
        <v>0</v>
      </c>
      <c r="D1988" s="95">
        <v>10130</v>
      </c>
      <c r="E1988" s="95" t="s">
        <v>154</v>
      </c>
      <c r="F1988" s="91" t="e">
        <f>_xlfn.XLOOKUP(#REF!,'F U L L   S E T S  (-10%)'!T:T,'F U L L   S E T S  (-10%)'!I:I,0)+_xlfn.XLOOKUP(#REF!,'M A C R O S'!R:R,'M A C R O S'!H:H,0)</f>
        <v>#REF!</v>
      </c>
      <c r="G1988" s="139" t="s">
        <v>72</v>
      </c>
      <c r="H1988" s="91">
        <f>_xlfn.XLOOKUP(G1988,'F U L L   S E T S  (-10%)'!T:T,'F U L L   S E T S  (-10%)'!I:I,0)</f>
        <v>0</v>
      </c>
    </row>
    <row r="1989" spans="1:8" ht="16" x14ac:dyDescent="0.2">
      <c r="A1989" s="95">
        <f>_xlfn.XLOOKUP(E1989,'M A C R O S'!R:R,'M A C R O S'!H:H,0)</f>
        <v>0</v>
      </c>
      <c r="B1989" s="161" t="str">
        <f t="shared" si="31"/>
        <v>UH.VM.00152-10130</v>
      </c>
      <c r="C1989" s="95">
        <f>SUM(A1989:A1989)</f>
        <v>0</v>
      </c>
      <c r="D1989" s="95">
        <v>10130</v>
      </c>
      <c r="E1989" s="95" t="s">
        <v>156</v>
      </c>
      <c r="F1989" s="91" t="e">
        <f>_xlfn.XLOOKUP(#REF!,'F U L L   S E T S  (-10%)'!T:T,'F U L L   S E T S  (-10%)'!I:I,0)+_xlfn.XLOOKUP(#REF!,'M A C R O S'!R:R,'M A C R O S'!H:H,0)</f>
        <v>#REF!</v>
      </c>
      <c r="G1989" s="139" t="s">
        <v>72</v>
      </c>
      <c r="H1989" s="91">
        <f>_xlfn.XLOOKUP(G1989,'F U L L   S E T S  (-10%)'!T:T,'F U L L   S E T S  (-10%)'!I:I,0)</f>
        <v>0</v>
      </c>
    </row>
    <row r="1990" spans="1:8" ht="16" x14ac:dyDescent="0.2">
      <c r="A1990" s="95">
        <f>_xlfn.XLOOKUP(E1990,'M A C R O S'!R:R,'M A C R O S'!H:H,0)</f>
        <v>0</v>
      </c>
      <c r="B1990" s="161" t="str">
        <f t="shared" si="31"/>
        <v>UH.VM.00153-10130</v>
      </c>
      <c r="C1990" s="95">
        <f>SUM(A1990:A1990)</f>
        <v>0</v>
      </c>
      <c r="D1990" s="95">
        <v>10130</v>
      </c>
      <c r="E1990" s="95" t="s">
        <v>158</v>
      </c>
      <c r="F1990" s="91" t="e">
        <f>_xlfn.XLOOKUP(#REF!,'F U L L   S E T S  (-10%)'!T:T,'F U L L   S E T S  (-10%)'!I:I,0)+_xlfn.XLOOKUP(#REF!,'M A C R O S'!R:R,'M A C R O S'!H:H,0)</f>
        <v>#REF!</v>
      </c>
      <c r="G1990" s="139" t="s">
        <v>72</v>
      </c>
      <c r="H1990" s="91">
        <f>_xlfn.XLOOKUP(G1990,'F U L L   S E T S  (-10%)'!T:T,'F U L L   S E T S  (-10%)'!I:I,0)</f>
        <v>0</v>
      </c>
    </row>
    <row r="1991" spans="1:8" ht="16" x14ac:dyDescent="0.2">
      <c r="A1991" s="95">
        <f>_xlfn.XLOOKUP(E1991,'M A C R O S'!R:R,'M A C R O S'!H:H,0)</f>
        <v>0</v>
      </c>
      <c r="B1991" s="161" t="str">
        <f t="shared" si="31"/>
        <v>UH.VM.00154-10130</v>
      </c>
      <c r="C1991" s="95">
        <f>SUM(A1991:A1991)</f>
        <v>0</v>
      </c>
      <c r="D1991" s="95">
        <v>10130</v>
      </c>
      <c r="E1991" s="95" t="s">
        <v>160</v>
      </c>
      <c r="F1991" s="91" t="e">
        <f>_xlfn.XLOOKUP(#REF!,'F U L L   S E T S  (-10%)'!T:T,'F U L L   S E T S  (-10%)'!I:I,0)+_xlfn.XLOOKUP(#REF!,'M A C R O S'!R:R,'M A C R O S'!H:H,0)</f>
        <v>#REF!</v>
      </c>
      <c r="G1991" s="139" t="s">
        <v>72</v>
      </c>
      <c r="H1991" s="91">
        <f>_xlfn.XLOOKUP(G1991,'F U L L   S E T S  (-10%)'!T:T,'F U L L   S E T S  (-10%)'!I:I,0)</f>
        <v>0</v>
      </c>
    </row>
    <row r="1992" spans="1:8" ht="16" x14ac:dyDescent="0.2">
      <c r="A1992" s="95">
        <f>_xlfn.XLOOKUP(E1992,'M A C R O S'!R:R,'M A C R O S'!H:H,0)</f>
        <v>0</v>
      </c>
      <c r="B1992" s="161" t="str">
        <f t="shared" si="31"/>
        <v>UH.VM.00155-10130</v>
      </c>
      <c r="C1992" s="95">
        <f>SUM(A1992:A1992)</f>
        <v>0</v>
      </c>
      <c r="D1992" s="95">
        <v>10130</v>
      </c>
      <c r="E1992" s="95" t="s">
        <v>162</v>
      </c>
      <c r="F1992" s="91" t="e">
        <f>_xlfn.XLOOKUP(#REF!,'F U L L   S E T S  (-10%)'!T:T,'F U L L   S E T S  (-10%)'!I:I,0)+_xlfn.XLOOKUP(#REF!,'M A C R O S'!R:R,'M A C R O S'!H:H,0)</f>
        <v>#REF!</v>
      </c>
      <c r="G1992" s="139" t="s">
        <v>72</v>
      </c>
      <c r="H1992" s="91">
        <f>_xlfn.XLOOKUP(G1992,'F U L L   S E T S  (-10%)'!T:T,'F U L L   S E T S  (-10%)'!I:I,0)</f>
        <v>0</v>
      </c>
    </row>
    <row r="1993" spans="1:8" ht="16" x14ac:dyDescent="0.2">
      <c r="A1993" s="95">
        <f>_xlfn.XLOOKUP(E1993,'M A C R O S'!R:R,'M A C R O S'!H:H,0)</f>
        <v>0</v>
      </c>
      <c r="B1993" s="161" t="str">
        <f t="shared" si="31"/>
        <v>UH.VM.00156-10130</v>
      </c>
      <c r="C1993" s="95">
        <f>SUM(A1993:A1993)</f>
        <v>0</v>
      </c>
      <c r="D1993" s="95">
        <v>10130</v>
      </c>
      <c r="E1993" s="95" t="s">
        <v>164</v>
      </c>
      <c r="F1993" s="91" t="e">
        <f>_xlfn.XLOOKUP(#REF!,'F U L L   S E T S  (-10%)'!T:T,'F U L L   S E T S  (-10%)'!I:I,0)+_xlfn.XLOOKUP(#REF!,'M A C R O S'!R:R,'M A C R O S'!H:H,0)</f>
        <v>#REF!</v>
      </c>
      <c r="G1993" s="139" t="s">
        <v>72</v>
      </c>
      <c r="H1993" s="91">
        <f>_xlfn.XLOOKUP(G1993,'F U L L   S E T S  (-10%)'!T:T,'F U L L   S E T S  (-10%)'!I:I,0)</f>
        <v>0</v>
      </c>
    </row>
    <row r="1994" spans="1:8" ht="16" x14ac:dyDescent="0.2">
      <c r="A1994" s="95">
        <f>_xlfn.XLOOKUP(E1994,'M A C R O S'!R:R,'M A C R O S'!H:H,0)</f>
        <v>0</v>
      </c>
      <c r="B1994" s="161" t="str">
        <f t="shared" si="31"/>
        <v>UH.VM.00157-10130</v>
      </c>
      <c r="C1994" s="95">
        <f>SUM(A1994:A1994)</f>
        <v>0</v>
      </c>
      <c r="D1994" s="95">
        <v>10130</v>
      </c>
      <c r="E1994" s="95" t="s">
        <v>166</v>
      </c>
      <c r="F1994" s="91" t="e">
        <f>_xlfn.XLOOKUP(#REF!,'F U L L   S E T S  (-10%)'!T:T,'F U L L   S E T S  (-10%)'!I:I,0)+_xlfn.XLOOKUP(#REF!,'M A C R O S'!R:R,'M A C R O S'!H:H,0)</f>
        <v>#REF!</v>
      </c>
      <c r="G1994" s="139" t="s">
        <v>72</v>
      </c>
      <c r="H1994" s="91">
        <f>_xlfn.XLOOKUP(G1994,'F U L L   S E T S  (-10%)'!T:T,'F U L L   S E T S  (-10%)'!I:I,0)</f>
        <v>0</v>
      </c>
    </row>
    <row r="1995" spans="1:8" ht="16" x14ac:dyDescent="0.2">
      <c r="A1995" s="161">
        <f>_xlfn.XLOOKUP(E1995,'M A C R O S'!R:R,'M A C R O S'!I:I,0)</f>
        <v>0</v>
      </c>
      <c r="B1995" s="161" t="str">
        <f t="shared" si="31"/>
        <v>UH.VM.00140-10139</v>
      </c>
      <c r="C1995" s="161">
        <f>SUM(A1995:A1995)</f>
        <v>0</v>
      </c>
      <c r="D1995" s="161">
        <v>10139</v>
      </c>
      <c r="E1995" s="161" t="s">
        <v>132</v>
      </c>
      <c r="F1995" s="91" t="e">
        <f>_xlfn.XLOOKUP(#REF!,'F U L L   S E T S  (-10%)'!T:T,'F U L L   S E T S  (-10%)'!J:J,0)+_xlfn.XLOOKUP(#REF!,'M A C R O S'!R:R,'M A C R O S'!I:I,0)</f>
        <v>#REF!</v>
      </c>
      <c r="G1995" s="139" t="s">
        <v>72</v>
      </c>
      <c r="H1995" s="91">
        <f>_xlfn.XLOOKUP(G1995,'F U L L   S E T S  (-10%)'!T:T,'F U L L   S E T S  (-10%)'!J:J,0)</f>
        <v>0</v>
      </c>
    </row>
    <row r="1996" spans="1:8" ht="16" x14ac:dyDescent="0.2">
      <c r="A1996" s="95">
        <f>_xlfn.XLOOKUP(E1996,'M A C R O S'!R:R,'M A C R O S'!I:I,0)</f>
        <v>0</v>
      </c>
      <c r="B1996" s="161" t="str">
        <f t="shared" si="31"/>
        <v>UH.VM.00141-10139</v>
      </c>
      <c r="C1996" s="95">
        <f>SUM(A1996:A1996)</f>
        <v>0</v>
      </c>
      <c r="D1996" s="95">
        <v>10139</v>
      </c>
      <c r="E1996" s="95" t="s">
        <v>134</v>
      </c>
      <c r="F1996" s="91" t="e">
        <f>_xlfn.XLOOKUP(#REF!,'F U L L   S E T S  (-10%)'!T:T,'F U L L   S E T S  (-10%)'!J:J,0)+_xlfn.XLOOKUP(#REF!,'M A C R O S'!R:R,'M A C R O S'!I:I,0)</f>
        <v>#REF!</v>
      </c>
      <c r="G1996" s="139" t="s">
        <v>72</v>
      </c>
      <c r="H1996" s="91">
        <f>_xlfn.XLOOKUP(G1996,'F U L L   S E T S  (-10%)'!T:T,'F U L L   S E T S  (-10%)'!J:J,0)</f>
        <v>0</v>
      </c>
    </row>
    <row r="1997" spans="1:8" ht="16" x14ac:dyDescent="0.2">
      <c r="A1997" s="95">
        <f>_xlfn.XLOOKUP(E1997,'M A C R O S'!R:R,'M A C R O S'!I:I,0)</f>
        <v>0</v>
      </c>
      <c r="B1997" s="161" t="str">
        <f t="shared" si="31"/>
        <v>UH.VM.00142-10139</v>
      </c>
      <c r="C1997" s="95">
        <f>SUM(A1997:A1997)</f>
        <v>0</v>
      </c>
      <c r="D1997" s="95">
        <v>10139</v>
      </c>
      <c r="E1997" s="95" t="s">
        <v>136</v>
      </c>
      <c r="F1997" s="91" t="e">
        <f>_xlfn.XLOOKUP(#REF!,'F U L L   S E T S  (-10%)'!T:T,'F U L L   S E T S  (-10%)'!J:J,0)+_xlfn.XLOOKUP(#REF!,'M A C R O S'!R:R,'M A C R O S'!I:I,0)</f>
        <v>#REF!</v>
      </c>
      <c r="G1997" s="139" t="s">
        <v>72</v>
      </c>
      <c r="H1997" s="91">
        <f>_xlfn.XLOOKUP(G1997,'F U L L   S E T S  (-10%)'!T:T,'F U L L   S E T S  (-10%)'!J:J,0)</f>
        <v>0</v>
      </c>
    </row>
    <row r="1998" spans="1:8" ht="16" x14ac:dyDescent="0.2">
      <c r="A1998" s="95">
        <f>_xlfn.XLOOKUP(E1998,'M A C R O S'!R:R,'M A C R O S'!I:I,0)</f>
        <v>0</v>
      </c>
      <c r="B1998" s="161" t="str">
        <f t="shared" si="31"/>
        <v>UH.VM.00143-10139</v>
      </c>
      <c r="C1998" s="95">
        <f>SUM(A1998:A1998)</f>
        <v>0</v>
      </c>
      <c r="D1998" s="95">
        <v>10139</v>
      </c>
      <c r="E1998" s="95" t="s">
        <v>138</v>
      </c>
      <c r="F1998" s="91" t="e">
        <f>_xlfn.XLOOKUP(#REF!,'F U L L   S E T S  (-10%)'!T:T,'F U L L   S E T S  (-10%)'!J:J,0)+_xlfn.XLOOKUP(#REF!,'M A C R O S'!R:R,'M A C R O S'!I:I,0)</f>
        <v>#REF!</v>
      </c>
      <c r="G1998" s="139" t="s">
        <v>72</v>
      </c>
      <c r="H1998" s="91">
        <f>_xlfn.XLOOKUP(G1998,'F U L L   S E T S  (-10%)'!T:T,'F U L L   S E T S  (-10%)'!J:J,0)</f>
        <v>0</v>
      </c>
    </row>
    <row r="1999" spans="1:8" ht="16" x14ac:dyDescent="0.2">
      <c r="A1999" s="95">
        <f>_xlfn.XLOOKUP(E1999,'M A C R O S'!R:R,'M A C R O S'!I:I,0)</f>
        <v>0</v>
      </c>
      <c r="B1999" s="161" t="str">
        <f t="shared" si="31"/>
        <v>UH.VM.00144-10139</v>
      </c>
      <c r="C1999" s="95">
        <f>SUM(A1999:A1999)</f>
        <v>0</v>
      </c>
      <c r="D1999" s="95">
        <v>10139</v>
      </c>
      <c r="E1999" s="95" t="s">
        <v>140</v>
      </c>
      <c r="F1999" s="91" t="e">
        <f>_xlfn.XLOOKUP(#REF!,'F U L L   S E T S  (-10%)'!T:T,'F U L L   S E T S  (-10%)'!J:J,0)+_xlfn.XLOOKUP(#REF!,'M A C R O S'!R:R,'M A C R O S'!I:I,0)</f>
        <v>#REF!</v>
      </c>
      <c r="G1999" s="139" t="s">
        <v>72</v>
      </c>
      <c r="H1999" s="91">
        <f>_xlfn.XLOOKUP(G1999,'F U L L   S E T S  (-10%)'!T:T,'F U L L   S E T S  (-10%)'!J:J,0)</f>
        <v>0</v>
      </c>
    </row>
    <row r="2000" spans="1:8" ht="16" x14ac:dyDescent="0.2">
      <c r="A2000" s="95">
        <f>_xlfn.XLOOKUP(E2000,'M A C R O S'!R:R,'M A C R O S'!I:I,0)</f>
        <v>0</v>
      </c>
      <c r="B2000" s="161" t="str">
        <f t="shared" si="31"/>
        <v>UH.VM.00145-10139</v>
      </c>
      <c r="C2000" s="95">
        <f>SUM(A2000:A2000)</f>
        <v>0</v>
      </c>
      <c r="D2000" s="95">
        <v>10139</v>
      </c>
      <c r="E2000" s="95" t="s">
        <v>142</v>
      </c>
      <c r="F2000" s="91" t="e">
        <f>_xlfn.XLOOKUP(#REF!,'F U L L   S E T S  (-10%)'!T:T,'F U L L   S E T S  (-10%)'!J:J,0)+_xlfn.XLOOKUP(#REF!,'M A C R O S'!R:R,'M A C R O S'!I:I,0)</f>
        <v>#REF!</v>
      </c>
      <c r="G2000" s="139" t="s">
        <v>72</v>
      </c>
      <c r="H2000" s="91">
        <f>_xlfn.XLOOKUP(G2000,'F U L L   S E T S  (-10%)'!T:T,'F U L L   S E T S  (-10%)'!J:J,0)</f>
        <v>0</v>
      </c>
    </row>
    <row r="2001" spans="1:8" ht="16" x14ac:dyDescent="0.2">
      <c r="A2001" s="95">
        <f>_xlfn.XLOOKUP(E2001,'M A C R O S'!R:R,'M A C R O S'!I:I,0)</f>
        <v>0</v>
      </c>
      <c r="B2001" s="161" t="str">
        <f t="shared" si="31"/>
        <v>UH.VM.00146-10139</v>
      </c>
      <c r="C2001" s="95">
        <f>SUM(A2001:A2001)</f>
        <v>0</v>
      </c>
      <c r="D2001" s="95">
        <v>10139</v>
      </c>
      <c r="E2001" s="95" t="s">
        <v>144</v>
      </c>
      <c r="F2001" s="91" t="e">
        <f>_xlfn.XLOOKUP(#REF!,'F U L L   S E T S  (-10%)'!T:T,'F U L L   S E T S  (-10%)'!J:J,0)+_xlfn.XLOOKUP(#REF!,'M A C R O S'!R:R,'M A C R O S'!I:I,0)</f>
        <v>#REF!</v>
      </c>
      <c r="G2001" s="139" t="s">
        <v>72</v>
      </c>
      <c r="H2001" s="91">
        <f>_xlfn.XLOOKUP(G2001,'F U L L   S E T S  (-10%)'!T:T,'F U L L   S E T S  (-10%)'!J:J,0)</f>
        <v>0</v>
      </c>
    </row>
    <row r="2002" spans="1:8" ht="16" x14ac:dyDescent="0.2">
      <c r="A2002" s="95">
        <f>_xlfn.XLOOKUP(E2002,'M A C R O S'!R:R,'M A C R O S'!I:I,0)</f>
        <v>0</v>
      </c>
      <c r="B2002" s="161" t="str">
        <f t="shared" si="31"/>
        <v>UH.VM.00147-10139</v>
      </c>
      <c r="C2002" s="95">
        <f>SUM(A2002:A2002)</f>
        <v>0</v>
      </c>
      <c r="D2002" s="95">
        <v>10139</v>
      </c>
      <c r="E2002" s="95" t="s">
        <v>146</v>
      </c>
      <c r="F2002" s="91" t="e">
        <f>_xlfn.XLOOKUP(#REF!,'F U L L   S E T S  (-10%)'!T:T,'F U L L   S E T S  (-10%)'!J:J,0)+_xlfn.XLOOKUP(#REF!,'M A C R O S'!R:R,'M A C R O S'!I:I,0)</f>
        <v>#REF!</v>
      </c>
      <c r="G2002" s="139" t="s">
        <v>72</v>
      </c>
      <c r="H2002" s="91">
        <f>_xlfn.XLOOKUP(G2002,'F U L L   S E T S  (-10%)'!T:T,'F U L L   S E T S  (-10%)'!J:J,0)</f>
        <v>0</v>
      </c>
    </row>
    <row r="2003" spans="1:8" ht="16" x14ac:dyDescent="0.2">
      <c r="A2003" s="95">
        <f>_xlfn.XLOOKUP(E2003,'M A C R O S'!R:R,'M A C R O S'!I:I,0)</f>
        <v>0</v>
      </c>
      <c r="B2003" s="161" t="str">
        <f t="shared" si="31"/>
        <v>UH.VM.00148-10139</v>
      </c>
      <c r="C2003" s="95">
        <f>SUM(A2003:A2003)</f>
        <v>0</v>
      </c>
      <c r="D2003" s="95">
        <v>10139</v>
      </c>
      <c r="E2003" s="95" t="s">
        <v>148</v>
      </c>
      <c r="F2003" s="91" t="e">
        <f>_xlfn.XLOOKUP(#REF!,'F U L L   S E T S  (-10%)'!T:T,'F U L L   S E T S  (-10%)'!J:J,0)+_xlfn.XLOOKUP(#REF!,'M A C R O S'!R:R,'M A C R O S'!I:I,0)</f>
        <v>#REF!</v>
      </c>
      <c r="G2003" s="139" t="s">
        <v>72</v>
      </c>
      <c r="H2003" s="91">
        <f>_xlfn.XLOOKUP(G2003,'F U L L   S E T S  (-10%)'!T:T,'F U L L   S E T S  (-10%)'!J:J,0)</f>
        <v>0</v>
      </c>
    </row>
    <row r="2004" spans="1:8" ht="16" x14ac:dyDescent="0.2">
      <c r="A2004" s="95">
        <f>_xlfn.XLOOKUP(E2004,'M A C R O S'!R:R,'M A C R O S'!I:I,0)</f>
        <v>0</v>
      </c>
      <c r="B2004" s="161" t="str">
        <f t="shared" si="31"/>
        <v>UH.VM.00149-10139</v>
      </c>
      <c r="C2004" s="95">
        <f>SUM(A2004:A2004)</f>
        <v>0</v>
      </c>
      <c r="D2004" s="95">
        <v>10139</v>
      </c>
      <c r="E2004" s="95" t="s">
        <v>150</v>
      </c>
      <c r="F2004" s="91" t="e">
        <f>_xlfn.XLOOKUP(#REF!,'F U L L   S E T S  (-10%)'!T:T,'F U L L   S E T S  (-10%)'!J:J,0)+_xlfn.XLOOKUP(#REF!,'M A C R O S'!R:R,'M A C R O S'!I:I,0)</f>
        <v>#REF!</v>
      </c>
      <c r="G2004" s="139" t="s">
        <v>72</v>
      </c>
      <c r="H2004" s="91">
        <f>_xlfn.XLOOKUP(G2004,'F U L L   S E T S  (-10%)'!T:T,'F U L L   S E T S  (-10%)'!J:J,0)</f>
        <v>0</v>
      </c>
    </row>
    <row r="2005" spans="1:8" ht="16" x14ac:dyDescent="0.2">
      <c r="A2005" s="95">
        <f>_xlfn.XLOOKUP(E2005,'M A C R O S'!R:R,'M A C R O S'!I:I,0)</f>
        <v>0</v>
      </c>
      <c r="B2005" s="161" t="str">
        <f t="shared" si="31"/>
        <v>UH.VM.00150-10139</v>
      </c>
      <c r="C2005" s="95">
        <f>SUM(A2005:A2005)</f>
        <v>0</v>
      </c>
      <c r="D2005" s="95">
        <v>10139</v>
      </c>
      <c r="E2005" s="95" t="s">
        <v>152</v>
      </c>
      <c r="F2005" s="91" t="e">
        <f>_xlfn.XLOOKUP(#REF!,'F U L L   S E T S  (-10%)'!T:T,'F U L L   S E T S  (-10%)'!J:J,0)+_xlfn.XLOOKUP(#REF!,'M A C R O S'!R:R,'M A C R O S'!I:I,0)</f>
        <v>#REF!</v>
      </c>
      <c r="G2005" s="139" t="s">
        <v>72</v>
      </c>
      <c r="H2005" s="91">
        <f>_xlfn.XLOOKUP(G2005,'F U L L   S E T S  (-10%)'!T:T,'F U L L   S E T S  (-10%)'!J:J,0)</f>
        <v>0</v>
      </c>
    </row>
    <row r="2006" spans="1:8" ht="16" x14ac:dyDescent="0.2">
      <c r="A2006" s="95">
        <f>_xlfn.XLOOKUP(E2006,'M A C R O S'!R:R,'M A C R O S'!I:I,0)</f>
        <v>0</v>
      </c>
      <c r="B2006" s="161" t="str">
        <f t="shared" si="31"/>
        <v>UH.VM.00151-10139</v>
      </c>
      <c r="C2006" s="95">
        <f>SUM(A2006:A2006)</f>
        <v>0</v>
      </c>
      <c r="D2006" s="95">
        <v>10139</v>
      </c>
      <c r="E2006" s="95" t="s">
        <v>154</v>
      </c>
      <c r="F2006" s="91" t="e">
        <f>_xlfn.XLOOKUP(#REF!,'F U L L   S E T S  (-10%)'!T:T,'F U L L   S E T S  (-10%)'!J:J,0)+_xlfn.XLOOKUP(#REF!,'M A C R O S'!R:R,'M A C R O S'!I:I,0)</f>
        <v>#REF!</v>
      </c>
      <c r="G2006" s="139" t="s">
        <v>72</v>
      </c>
      <c r="H2006" s="91">
        <f>_xlfn.XLOOKUP(G2006,'F U L L   S E T S  (-10%)'!T:T,'F U L L   S E T S  (-10%)'!J:J,0)</f>
        <v>0</v>
      </c>
    </row>
    <row r="2007" spans="1:8" ht="16" x14ac:dyDescent="0.2">
      <c r="A2007" s="95">
        <f>_xlfn.XLOOKUP(E2007,'M A C R O S'!R:R,'M A C R O S'!I:I,0)</f>
        <v>0</v>
      </c>
      <c r="B2007" s="161" t="str">
        <f t="shared" si="31"/>
        <v>UH.VM.00152-10139</v>
      </c>
      <c r="C2007" s="95">
        <f>SUM(A2007:A2007)</f>
        <v>0</v>
      </c>
      <c r="D2007" s="95">
        <v>10139</v>
      </c>
      <c r="E2007" s="95" t="s">
        <v>156</v>
      </c>
      <c r="F2007" s="91" t="e">
        <f>_xlfn.XLOOKUP(#REF!,'F U L L   S E T S  (-10%)'!T:T,'F U L L   S E T S  (-10%)'!J:J,0)+_xlfn.XLOOKUP(#REF!,'M A C R O S'!R:R,'M A C R O S'!I:I,0)</f>
        <v>#REF!</v>
      </c>
      <c r="G2007" s="139" t="s">
        <v>72</v>
      </c>
      <c r="H2007" s="91">
        <f>_xlfn.XLOOKUP(G2007,'F U L L   S E T S  (-10%)'!T:T,'F U L L   S E T S  (-10%)'!J:J,0)</f>
        <v>0</v>
      </c>
    </row>
    <row r="2008" spans="1:8" ht="16" x14ac:dyDescent="0.2">
      <c r="A2008" s="95">
        <f>_xlfn.XLOOKUP(E2008,'M A C R O S'!R:R,'M A C R O S'!I:I,0)</f>
        <v>0</v>
      </c>
      <c r="B2008" s="161" t="str">
        <f t="shared" si="31"/>
        <v>UH.VM.00153-10139</v>
      </c>
      <c r="C2008" s="95">
        <f>SUM(A2008:A2008)</f>
        <v>0</v>
      </c>
      <c r="D2008" s="95">
        <v>10139</v>
      </c>
      <c r="E2008" s="95" t="s">
        <v>158</v>
      </c>
      <c r="F2008" s="91" t="e">
        <f>_xlfn.XLOOKUP(#REF!,'F U L L   S E T S  (-10%)'!T:T,'F U L L   S E T S  (-10%)'!J:J,0)+_xlfn.XLOOKUP(#REF!,'M A C R O S'!R:R,'M A C R O S'!I:I,0)</f>
        <v>#REF!</v>
      </c>
      <c r="G2008" s="139" t="s">
        <v>72</v>
      </c>
      <c r="H2008" s="91">
        <f>_xlfn.XLOOKUP(G2008,'F U L L   S E T S  (-10%)'!T:T,'F U L L   S E T S  (-10%)'!J:J,0)</f>
        <v>0</v>
      </c>
    </row>
    <row r="2009" spans="1:8" ht="16" x14ac:dyDescent="0.2">
      <c r="A2009" s="95">
        <f>_xlfn.XLOOKUP(E2009,'M A C R O S'!R:R,'M A C R O S'!I:I,0)</f>
        <v>0</v>
      </c>
      <c r="B2009" s="161" t="str">
        <f t="shared" si="31"/>
        <v>UH.VM.00154-10139</v>
      </c>
      <c r="C2009" s="95">
        <f>SUM(A2009:A2009)</f>
        <v>0</v>
      </c>
      <c r="D2009" s="95">
        <v>10139</v>
      </c>
      <c r="E2009" s="95" t="s">
        <v>160</v>
      </c>
      <c r="F2009" s="91" t="e">
        <f>_xlfn.XLOOKUP(#REF!,'F U L L   S E T S  (-10%)'!T:T,'F U L L   S E T S  (-10%)'!J:J,0)+_xlfn.XLOOKUP(#REF!,'M A C R O S'!R:R,'M A C R O S'!I:I,0)</f>
        <v>#REF!</v>
      </c>
      <c r="G2009" s="139" t="s">
        <v>72</v>
      </c>
      <c r="H2009" s="91">
        <f>_xlfn.XLOOKUP(G2009,'F U L L   S E T S  (-10%)'!T:T,'F U L L   S E T S  (-10%)'!J:J,0)</f>
        <v>0</v>
      </c>
    </row>
    <row r="2010" spans="1:8" ht="16" x14ac:dyDescent="0.2">
      <c r="A2010" s="95">
        <f>_xlfn.XLOOKUP(E2010,'M A C R O S'!R:R,'M A C R O S'!I:I,0)</f>
        <v>0</v>
      </c>
      <c r="B2010" s="161" t="str">
        <f t="shared" si="31"/>
        <v>UH.VM.00155-10139</v>
      </c>
      <c r="C2010" s="95">
        <f>SUM(A2010:A2010)</f>
        <v>0</v>
      </c>
      <c r="D2010" s="95">
        <v>10139</v>
      </c>
      <c r="E2010" s="95" t="s">
        <v>162</v>
      </c>
      <c r="F2010" s="91" t="e">
        <f>_xlfn.XLOOKUP(#REF!,'F U L L   S E T S  (-10%)'!T:T,'F U L L   S E T S  (-10%)'!J:J,0)+_xlfn.XLOOKUP(#REF!,'M A C R O S'!R:R,'M A C R O S'!I:I,0)</f>
        <v>#REF!</v>
      </c>
      <c r="G2010" s="139" t="s">
        <v>72</v>
      </c>
      <c r="H2010" s="91">
        <f>_xlfn.XLOOKUP(G2010,'F U L L   S E T S  (-10%)'!T:T,'F U L L   S E T S  (-10%)'!J:J,0)</f>
        <v>0</v>
      </c>
    </row>
    <row r="2011" spans="1:8" ht="16" x14ac:dyDescent="0.2">
      <c r="A2011" s="95">
        <f>_xlfn.XLOOKUP(E2011,'M A C R O S'!R:R,'M A C R O S'!I:I,0)</f>
        <v>0</v>
      </c>
      <c r="B2011" s="161" t="str">
        <f t="shared" si="31"/>
        <v>UH.VM.00156-10139</v>
      </c>
      <c r="C2011" s="95">
        <f>SUM(A2011:A2011)</f>
        <v>0</v>
      </c>
      <c r="D2011" s="95">
        <v>10139</v>
      </c>
      <c r="E2011" s="95" t="s">
        <v>164</v>
      </c>
      <c r="F2011" s="91" t="e">
        <f>_xlfn.XLOOKUP(#REF!,'F U L L   S E T S  (-10%)'!T:T,'F U L L   S E T S  (-10%)'!J:J,0)+_xlfn.XLOOKUP(#REF!,'M A C R O S'!R:R,'M A C R O S'!I:I,0)</f>
        <v>#REF!</v>
      </c>
      <c r="G2011" s="139" t="s">
        <v>72</v>
      </c>
      <c r="H2011" s="91">
        <f>_xlfn.XLOOKUP(G2011,'F U L L   S E T S  (-10%)'!T:T,'F U L L   S E T S  (-10%)'!J:J,0)</f>
        <v>0</v>
      </c>
    </row>
    <row r="2012" spans="1:8" ht="16" x14ac:dyDescent="0.2">
      <c r="A2012" s="95">
        <f>_xlfn.XLOOKUP(E2012,'M A C R O S'!R:R,'M A C R O S'!I:I,0)</f>
        <v>0</v>
      </c>
      <c r="B2012" s="161" t="str">
        <f t="shared" si="31"/>
        <v>UH.VM.00157-10139</v>
      </c>
      <c r="C2012" s="95">
        <f>SUM(A2012:A2012)</f>
        <v>0</v>
      </c>
      <c r="D2012" s="95">
        <v>10139</v>
      </c>
      <c r="E2012" s="95" t="s">
        <v>166</v>
      </c>
      <c r="F2012" s="91" t="e">
        <f>_xlfn.XLOOKUP(#REF!,'F U L L   S E T S  (-10%)'!T:T,'F U L L   S E T S  (-10%)'!J:J,0)+_xlfn.XLOOKUP(#REF!,'M A C R O S'!R:R,'M A C R O S'!I:I,0)</f>
        <v>#REF!</v>
      </c>
      <c r="G2012" s="139" t="s">
        <v>72</v>
      </c>
      <c r="H2012" s="91">
        <f>_xlfn.XLOOKUP(G2012,'F U L L   S E T S  (-10%)'!T:T,'F U L L   S E T S  (-10%)'!J:J,0)</f>
        <v>0</v>
      </c>
    </row>
    <row r="2013" spans="1:8" ht="16" x14ac:dyDescent="0.2">
      <c r="A2013" s="161">
        <f>_xlfn.XLOOKUP(E2013,'M A C R O S'!R:R,'M A C R O S'!J:J,0)</f>
        <v>0</v>
      </c>
      <c r="B2013" s="161" t="str">
        <f t="shared" si="31"/>
        <v>UH.VM.00140-10131</v>
      </c>
      <c r="C2013" s="161">
        <f>SUM(A2013:A2013)</f>
        <v>0</v>
      </c>
      <c r="D2013" s="161">
        <v>10131</v>
      </c>
      <c r="E2013" s="161" t="s">
        <v>132</v>
      </c>
      <c r="F2013" s="91" t="e">
        <f>_xlfn.XLOOKUP(#REF!,'F U L L   S E T S  (-10%)'!T:T,'F U L L   S E T S  (-10%)'!K:K,0)+_xlfn.XLOOKUP(#REF!,'M A C R O S'!R:R,'M A C R O S'!J:J,0)</f>
        <v>#REF!</v>
      </c>
      <c r="G2013" s="139" t="s">
        <v>72</v>
      </c>
      <c r="H2013" s="91">
        <f>_xlfn.XLOOKUP(G2013,'F U L L   S E T S  (-10%)'!T:T,'F U L L   S E T S  (-10%)'!K:K,0)</f>
        <v>0</v>
      </c>
    </row>
    <row r="2014" spans="1:8" ht="16" x14ac:dyDescent="0.2">
      <c r="A2014" s="95">
        <f>_xlfn.XLOOKUP(E2014,'M A C R O S'!R:R,'M A C R O S'!J:J,0)</f>
        <v>0</v>
      </c>
      <c r="B2014" s="161" t="str">
        <f t="shared" si="31"/>
        <v>UH.VM.00141-10131</v>
      </c>
      <c r="C2014" s="95">
        <f>SUM(A2014:A2014)</f>
        <v>0</v>
      </c>
      <c r="D2014" s="95">
        <v>10131</v>
      </c>
      <c r="E2014" s="95" t="s">
        <v>134</v>
      </c>
      <c r="F2014" s="91" t="e">
        <f>_xlfn.XLOOKUP(#REF!,'F U L L   S E T S  (-10%)'!T:T,'F U L L   S E T S  (-10%)'!K:K,0)+_xlfn.XLOOKUP(#REF!,'M A C R O S'!R:R,'M A C R O S'!J:J,0)</f>
        <v>#REF!</v>
      </c>
      <c r="G2014" s="139" t="s">
        <v>72</v>
      </c>
      <c r="H2014" s="91">
        <f>_xlfn.XLOOKUP(G2014,'F U L L   S E T S  (-10%)'!T:T,'F U L L   S E T S  (-10%)'!K:K,0)</f>
        <v>0</v>
      </c>
    </row>
    <row r="2015" spans="1:8" ht="16" x14ac:dyDescent="0.2">
      <c r="A2015" s="95">
        <f>_xlfn.XLOOKUP(E2015,'M A C R O S'!R:R,'M A C R O S'!J:J,0)</f>
        <v>0</v>
      </c>
      <c r="B2015" s="161" t="str">
        <f t="shared" si="31"/>
        <v>UH.VM.00142-10131</v>
      </c>
      <c r="C2015" s="95">
        <f>SUM(A2015:A2015)</f>
        <v>0</v>
      </c>
      <c r="D2015" s="95">
        <v>10131</v>
      </c>
      <c r="E2015" s="95" t="s">
        <v>136</v>
      </c>
      <c r="F2015" s="91" t="e">
        <f>_xlfn.XLOOKUP(#REF!,'F U L L   S E T S  (-10%)'!T:T,'F U L L   S E T S  (-10%)'!K:K,0)+_xlfn.XLOOKUP(#REF!,'M A C R O S'!R:R,'M A C R O S'!J:J,0)</f>
        <v>#REF!</v>
      </c>
      <c r="G2015" s="139" t="s">
        <v>72</v>
      </c>
      <c r="H2015" s="91">
        <f>_xlfn.XLOOKUP(G2015,'F U L L   S E T S  (-10%)'!T:T,'F U L L   S E T S  (-10%)'!K:K,0)</f>
        <v>0</v>
      </c>
    </row>
    <row r="2016" spans="1:8" ht="16" x14ac:dyDescent="0.2">
      <c r="A2016" s="95">
        <f>_xlfn.XLOOKUP(E2016,'M A C R O S'!R:R,'M A C R O S'!J:J,0)</f>
        <v>0</v>
      </c>
      <c r="B2016" s="161" t="str">
        <f t="shared" si="31"/>
        <v>UH.VM.00143-10131</v>
      </c>
      <c r="C2016" s="95">
        <f>SUM(A2016:A2016)</f>
        <v>0</v>
      </c>
      <c r="D2016" s="95">
        <v>10131</v>
      </c>
      <c r="E2016" s="95" t="s">
        <v>138</v>
      </c>
      <c r="F2016" s="91" t="e">
        <f>_xlfn.XLOOKUP(#REF!,'F U L L   S E T S  (-10%)'!T:T,'F U L L   S E T S  (-10%)'!K:K,0)+_xlfn.XLOOKUP(#REF!,'M A C R O S'!R:R,'M A C R O S'!J:J,0)</f>
        <v>#REF!</v>
      </c>
      <c r="G2016" s="139" t="s">
        <v>72</v>
      </c>
      <c r="H2016" s="91">
        <f>_xlfn.XLOOKUP(G2016,'F U L L   S E T S  (-10%)'!T:T,'F U L L   S E T S  (-10%)'!K:K,0)</f>
        <v>0</v>
      </c>
    </row>
    <row r="2017" spans="1:8" ht="16" x14ac:dyDescent="0.2">
      <c r="A2017" s="95">
        <f>_xlfn.XLOOKUP(E2017,'M A C R O S'!R:R,'M A C R O S'!J:J,0)</f>
        <v>0</v>
      </c>
      <c r="B2017" s="161" t="str">
        <f t="shared" si="31"/>
        <v>UH.VM.00144-10131</v>
      </c>
      <c r="C2017" s="95">
        <f>SUM(A2017:A2017)</f>
        <v>0</v>
      </c>
      <c r="D2017" s="95">
        <v>10131</v>
      </c>
      <c r="E2017" s="95" t="s">
        <v>140</v>
      </c>
      <c r="F2017" s="91" t="e">
        <f>_xlfn.XLOOKUP(#REF!,'F U L L   S E T S  (-10%)'!T:T,'F U L L   S E T S  (-10%)'!K:K,0)+_xlfn.XLOOKUP(#REF!,'M A C R O S'!R:R,'M A C R O S'!J:J,0)</f>
        <v>#REF!</v>
      </c>
      <c r="G2017" s="139" t="s">
        <v>72</v>
      </c>
      <c r="H2017" s="91">
        <f>_xlfn.XLOOKUP(G2017,'F U L L   S E T S  (-10%)'!T:T,'F U L L   S E T S  (-10%)'!K:K,0)</f>
        <v>0</v>
      </c>
    </row>
    <row r="2018" spans="1:8" ht="16" x14ac:dyDescent="0.2">
      <c r="A2018" s="95">
        <f>_xlfn.XLOOKUP(E2018,'M A C R O S'!R:R,'M A C R O S'!J:J,0)</f>
        <v>0</v>
      </c>
      <c r="B2018" s="161" t="str">
        <f t="shared" si="31"/>
        <v>UH.VM.00145-10131</v>
      </c>
      <c r="C2018" s="95">
        <f>SUM(A2018:A2018)</f>
        <v>0</v>
      </c>
      <c r="D2018" s="95">
        <v>10131</v>
      </c>
      <c r="E2018" s="95" t="s">
        <v>142</v>
      </c>
      <c r="F2018" s="91" t="e">
        <f>_xlfn.XLOOKUP(#REF!,'F U L L   S E T S  (-10%)'!T:T,'F U L L   S E T S  (-10%)'!K:K,0)+_xlfn.XLOOKUP(#REF!,'M A C R O S'!R:R,'M A C R O S'!J:J,0)</f>
        <v>#REF!</v>
      </c>
      <c r="G2018" s="139" t="s">
        <v>72</v>
      </c>
      <c r="H2018" s="91">
        <f>_xlfn.XLOOKUP(G2018,'F U L L   S E T S  (-10%)'!T:T,'F U L L   S E T S  (-10%)'!K:K,0)</f>
        <v>0</v>
      </c>
    </row>
    <row r="2019" spans="1:8" ht="16" x14ac:dyDescent="0.2">
      <c r="A2019" s="95">
        <f>_xlfn.XLOOKUP(E2019,'M A C R O S'!R:R,'M A C R O S'!J:J,0)</f>
        <v>0</v>
      </c>
      <c r="B2019" s="161" t="str">
        <f t="shared" si="31"/>
        <v>UH.VM.00146-10131</v>
      </c>
      <c r="C2019" s="95">
        <f>SUM(A2019:A2019)</f>
        <v>0</v>
      </c>
      <c r="D2019" s="95">
        <v>10131</v>
      </c>
      <c r="E2019" s="95" t="s">
        <v>144</v>
      </c>
      <c r="F2019" s="91" t="e">
        <f>_xlfn.XLOOKUP(#REF!,'F U L L   S E T S  (-10%)'!T:T,'F U L L   S E T S  (-10%)'!K:K,0)+_xlfn.XLOOKUP(#REF!,'M A C R O S'!R:R,'M A C R O S'!J:J,0)</f>
        <v>#REF!</v>
      </c>
      <c r="G2019" s="139" t="s">
        <v>72</v>
      </c>
      <c r="H2019" s="91">
        <f>_xlfn.XLOOKUP(G2019,'F U L L   S E T S  (-10%)'!T:T,'F U L L   S E T S  (-10%)'!K:K,0)</f>
        <v>0</v>
      </c>
    </row>
    <row r="2020" spans="1:8" ht="16" x14ac:dyDescent="0.2">
      <c r="A2020" s="95">
        <f>_xlfn.XLOOKUP(E2020,'M A C R O S'!R:R,'M A C R O S'!J:J,0)</f>
        <v>0</v>
      </c>
      <c r="B2020" s="161" t="str">
        <f t="shared" si="31"/>
        <v>UH.VM.00147-10131</v>
      </c>
      <c r="C2020" s="95">
        <f>SUM(A2020:A2020)</f>
        <v>0</v>
      </c>
      <c r="D2020" s="95">
        <v>10131</v>
      </c>
      <c r="E2020" s="95" t="s">
        <v>146</v>
      </c>
      <c r="F2020" s="91" t="e">
        <f>_xlfn.XLOOKUP(#REF!,'F U L L   S E T S  (-10%)'!T:T,'F U L L   S E T S  (-10%)'!K:K,0)+_xlfn.XLOOKUP(#REF!,'M A C R O S'!R:R,'M A C R O S'!J:J,0)</f>
        <v>#REF!</v>
      </c>
      <c r="G2020" s="139" t="s">
        <v>72</v>
      </c>
      <c r="H2020" s="91">
        <f>_xlfn.XLOOKUP(G2020,'F U L L   S E T S  (-10%)'!T:T,'F U L L   S E T S  (-10%)'!K:K,0)</f>
        <v>0</v>
      </c>
    </row>
    <row r="2021" spans="1:8" ht="16" x14ac:dyDescent="0.2">
      <c r="A2021" s="95">
        <f>_xlfn.XLOOKUP(E2021,'M A C R O S'!R:R,'M A C R O S'!J:J,0)</f>
        <v>0</v>
      </c>
      <c r="B2021" s="161" t="str">
        <f t="shared" si="31"/>
        <v>UH.VM.00148-10131</v>
      </c>
      <c r="C2021" s="95">
        <f>SUM(A2021:A2021)</f>
        <v>0</v>
      </c>
      <c r="D2021" s="95">
        <v>10131</v>
      </c>
      <c r="E2021" s="95" t="s">
        <v>148</v>
      </c>
      <c r="F2021" s="91" t="e">
        <f>_xlfn.XLOOKUP(#REF!,'F U L L   S E T S  (-10%)'!T:T,'F U L L   S E T S  (-10%)'!K:K,0)+_xlfn.XLOOKUP(#REF!,'M A C R O S'!R:R,'M A C R O S'!J:J,0)</f>
        <v>#REF!</v>
      </c>
      <c r="G2021" s="139" t="s">
        <v>72</v>
      </c>
      <c r="H2021" s="91">
        <f>_xlfn.XLOOKUP(G2021,'F U L L   S E T S  (-10%)'!T:T,'F U L L   S E T S  (-10%)'!K:K,0)</f>
        <v>0</v>
      </c>
    </row>
    <row r="2022" spans="1:8" ht="16" x14ac:dyDescent="0.2">
      <c r="A2022" s="95">
        <f>_xlfn.XLOOKUP(E2022,'M A C R O S'!R:R,'M A C R O S'!J:J,0)</f>
        <v>0</v>
      </c>
      <c r="B2022" s="161" t="str">
        <f t="shared" si="31"/>
        <v>UH.VM.00149-10131</v>
      </c>
      <c r="C2022" s="95">
        <f>SUM(A2022:A2022)</f>
        <v>0</v>
      </c>
      <c r="D2022" s="95">
        <v>10131</v>
      </c>
      <c r="E2022" s="95" t="s">
        <v>150</v>
      </c>
      <c r="F2022" s="91" t="e">
        <f>_xlfn.XLOOKUP(#REF!,'F U L L   S E T S  (-10%)'!T:T,'F U L L   S E T S  (-10%)'!K:K,0)+_xlfn.XLOOKUP(#REF!,'M A C R O S'!R:R,'M A C R O S'!J:J,0)</f>
        <v>#REF!</v>
      </c>
      <c r="G2022" s="139" t="s">
        <v>72</v>
      </c>
      <c r="H2022" s="91">
        <f>_xlfn.XLOOKUP(G2022,'F U L L   S E T S  (-10%)'!T:T,'F U L L   S E T S  (-10%)'!K:K,0)</f>
        <v>0</v>
      </c>
    </row>
    <row r="2023" spans="1:8" ht="16" x14ac:dyDescent="0.2">
      <c r="A2023" s="95">
        <f>_xlfn.XLOOKUP(E2023,'M A C R O S'!R:R,'M A C R O S'!J:J,0)</f>
        <v>0</v>
      </c>
      <c r="B2023" s="161" t="str">
        <f t="shared" si="31"/>
        <v>UH.VM.00150-10131</v>
      </c>
      <c r="C2023" s="95">
        <f>SUM(A2023:A2023)</f>
        <v>0</v>
      </c>
      <c r="D2023" s="95">
        <v>10131</v>
      </c>
      <c r="E2023" s="95" t="s">
        <v>152</v>
      </c>
      <c r="F2023" s="91" t="e">
        <f>_xlfn.XLOOKUP(#REF!,'F U L L   S E T S  (-10%)'!T:T,'F U L L   S E T S  (-10%)'!K:K,0)+_xlfn.XLOOKUP(#REF!,'M A C R O S'!R:R,'M A C R O S'!J:J,0)</f>
        <v>#REF!</v>
      </c>
      <c r="G2023" s="139" t="s">
        <v>72</v>
      </c>
      <c r="H2023" s="91">
        <f>_xlfn.XLOOKUP(G2023,'F U L L   S E T S  (-10%)'!T:T,'F U L L   S E T S  (-10%)'!K:K,0)</f>
        <v>0</v>
      </c>
    </row>
    <row r="2024" spans="1:8" ht="16" x14ac:dyDescent="0.2">
      <c r="A2024" s="95">
        <f>_xlfn.XLOOKUP(E2024,'M A C R O S'!R:R,'M A C R O S'!J:J,0)</f>
        <v>0</v>
      </c>
      <c r="B2024" s="161" t="str">
        <f t="shared" si="31"/>
        <v>UH.VM.00151-10131</v>
      </c>
      <c r="C2024" s="95">
        <f>SUM(A2024:A2024)</f>
        <v>0</v>
      </c>
      <c r="D2024" s="95">
        <v>10131</v>
      </c>
      <c r="E2024" s="95" t="s">
        <v>154</v>
      </c>
      <c r="F2024" s="91" t="e">
        <f>_xlfn.XLOOKUP(#REF!,'F U L L   S E T S  (-10%)'!T:T,'F U L L   S E T S  (-10%)'!K:K,0)+_xlfn.XLOOKUP(#REF!,'M A C R O S'!R:R,'M A C R O S'!J:J,0)</f>
        <v>#REF!</v>
      </c>
      <c r="G2024" s="139" t="s">
        <v>72</v>
      </c>
      <c r="H2024" s="91">
        <f>_xlfn.XLOOKUP(G2024,'F U L L   S E T S  (-10%)'!T:T,'F U L L   S E T S  (-10%)'!K:K,0)</f>
        <v>0</v>
      </c>
    </row>
    <row r="2025" spans="1:8" ht="16" x14ac:dyDescent="0.2">
      <c r="A2025" s="95">
        <f>_xlfn.XLOOKUP(E2025,'M A C R O S'!R:R,'M A C R O S'!J:J,0)</f>
        <v>0</v>
      </c>
      <c r="B2025" s="161" t="str">
        <f t="shared" si="31"/>
        <v>UH.VM.00152-10131</v>
      </c>
      <c r="C2025" s="95">
        <f>SUM(A2025:A2025)</f>
        <v>0</v>
      </c>
      <c r="D2025" s="95">
        <v>10131</v>
      </c>
      <c r="E2025" s="95" t="s">
        <v>156</v>
      </c>
      <c r="F2025" s="91" t="e">
        <f>_xlfn.XLOOKUP(#REF!,'F U L L   S E T S  (-10%)'!T:T,'F U L L   S E T S  (-10%)'!K:K,0)+_xlfn.XLOOKUP(#REF!,'M A C R O S'!R:R,'M A C R O S'!J:J,0)</f>
        <v>#REF!</v>
      </c>
      <c r="G2025" s="139" t="s">
        <v>72</v>
      </c>
      <c r="H2025" s="91">
        <f>_xlfn.XLOOKUP(G2025,'F U L L   S E T S  (-10%)'!T:T,'F U L L   S E T S  (-10%)'!K:K,0)</f>
        <v>0</v>
      </c>
    </row>
    <row r="2026" spans="1:8" ht="16" x14ac:dyDescent="0.2">
      <c r="A2026" s="95">
        <f>_xlfn.XLOOKUP(E2026,'M A C R O S'!R:R,'M A C R O S'!J:J,0)</f>
        <v>0</v>
      </c>
      <c r="B2026" s="161" t="str">
        <f t="shared" si="31"/>
        <v>UH.VM.00153-10131</v>
      </c>
      <c r="C2026" s="95">
        <f>SUM(A2026:A2026)</f>
        <v>0</v>
      </c>
      <c r="D2026" s="95">
        <v>10131</v>
      </c>
      <c r="E2026" s="95" t="s">
        <v>158</v>
      </c>
      <c r="F2026" s="91" t="e">
        <f>_xlfn.XLOOKUP(#REF!,'F U L L   S E T S  (-10%)'!T:T,'F U L L   S E T S  (-10%)'!K:K,0)+_xlfn.XLOOKUP(#REF!,'M A C R O S'!R:R,'M A C R O S'!J:J,0)</f>
        <v>#REF!</v>
      </c>
      <c r="G2026" s="139" t="s">
        <v>72</v>
      </c>
      <c r="H2026" s="91">
        <f>_xlfn.XLOOKUP(G2026,'F U L L   S E T S  (-10%)'!T:T,'F U L L   S E T S  (-10%)'!K:K,0)</f>
        <v>0</v>
      </c>
    </row>
    <row r="2027" spans="1:8" ht="16" x14ac:dyDescent="0.2">
      <c r="A2027" s="95">
        <f>_xlfn.XLOOKUP(E2027,'M A C R O S'!R:R,'M A C R O S'!J:J,0)</f>
        <v>0</v>
      </c>
      <c r="B2027" s="161" t="str">
        <f t="shared" si="31"/>
        <v>UH.VM.00154-10131</v>
      </c>
      <c r="C2027" s="95">
        <f>SUM(A2027:A2027)</f>
        <v>0</v>
      </c>
      <c r="D2027" s="95">
        <v>10131</v>
      </c>
      <c r="E2027" s="95" t="s">
        <v>160</v>
      </c>
      <c r="F2027" s="91" t="e">
        <f>_xlfn.XLOOKUP(#REF!,'F U L L   S E T S  (-10%)'!T:T,'F U L L   S E T S  (-10%)'!K:K,0)+_xlfn.XLOOKUP(#REF!,'M A C R O S'!R:R,'M A C R O S'!J:J,0)</f>
        <v>#REF!</v>
      </c>
      <c r="G2027" s="139" t="s">
        <v>72</v>
      </c>
      <c r="H2027" s="91">
        <f>_xlfn.XLOOKUP(G2027,'F U L L   S E T S  (-10%)'!T:T,'F U L L   S E T S  (-10%)'!K:K,0)</f>
        <v>0</v>
      </c>
    </row>
    <row r="2028" spans="1:8" ht="16" x14ac:dyDescent="0.2">
      <c r="A2028" s="95">
        <f>_xlfn.XLOOKUP(E2028,'M A C R O S'!R:R,'M A C R O S'!J:J,0)</f>
        <v>0</v>
      </c>
      <c r="B2028" s="161" t="str">
        <f t="shared" si="31"/>
        <v>UH.VM.00155-10131</v>
      </c>
      <c r="C2028" s="95">
        <f>SUM(A2028:A2028)</f>
        <v>0</v>
      </c>
      <c r="D2028" s="95">
        <v>10131</v>
      </c>
      <c r="E2028" s="95" t="s">
        <v>162</v>
      </c>
      <c r="F2028" s="91" t="e">
        <f>_xlfn.XLOOKUP(#REF!,'F U L L   S E T S  (-10%)'!T:T,'F U L L   S E T S  (-10%)'!K:K,0)+_xlfn.XLOOKUP(#REF!,'M A C R O S'!R:R,'M A C R O S'!J:J,0)</f>
        <v>#REF!</v>
      </c>
      <c r="G2028" s="139" t="s">
        <v>72</v>
      </c>
      <c r="H2028" s="91">
        <f>_xlfn.XLOOKUP(G2028,'F U L L   S E T S  (-10%)'!T:T,'F U L L   S E T S  (-10%)'!K:K,0)</f>
        <v>0</v>
      </c>
    </row>
    <row r="2029" spans="1:8" ht="16" x14ac:dyDescent="0.2">
      <c r="A2029" s="95">
        <f>_xlfn.XLOOKUP(E2029,'M A C R O S'!R:R,'M A C R O S'!J:J,0)</f>
        <v>0</v>
      </c>
      <c r="B2029" s="161" t="str">
        <f t="shared" si="31"/>
        <v>UH.VM.00156-10131</v>
      </c>
      <c r="C2029" s="95">
        <f>SUM(A2029:A2029)</f>
        <v>0</v>
      </c>
      <c r="D2029" s="95">
        <v>10131</v>
      </c>
      <c r="E2029" s="95" t="s">
        <v>164</v>
      </c>
      <c r="F2029" s="91" t="e">
        <f>_xlfn.XLOOKUP(#REF!,'F U L L   S E T S  (-10%)'!T:T,'F U L L   S E T S  (-10%)'!K:K,0)+_xlfn.XLOOKUP(#REF!,'M A C R O S'!R:R,'M A C R O S'!J:J,0)</f>
        <v>#REF!</v>
      </c>
      <c r="G2029" s="139" t="s">
        <v>72</v>
      </c>
      <c r="H2029" s="91">
        <f>_xlfn.XLOOKUP(G2029,'F U L L   S E T S  (-10%)'!T:T,'F U L L   S E T S  (-10%)'!K:K,0)</f>
        <v>0</v>
      </c>
    </row>
    <row r="2030" spans="1:8" ht="16" x14ac:dyDescent="0.2">
      <c r="A2030" s="95">
        <f>_xlfn.XLOOKUP(E2030,'M A C R O S'!R:R,'M A C R O S'!J:J,0)</f>
        <v>0</v>
      </c>
      <c r="B2030" s="161" t="str">
        <f t="shared" si="31"/>
        <v>UH.VM.00157-10131</v>
      </c>
      <c r="C2030" s="95">
        <f>SUM(A2030:A2030)</f>
        <v>0</v>
      </c>
      <c r="D2030" s="95">
        <v>10131</v>
      </c>
      <c r="E2030" s="95" t="s">
        <v>166</v>
      </c>
      <c r="F2030" s="91" t="e">
        <f>_xlfn.XLOOKUP(#REF!,'F U L L   S E T S  (-10%)'!T:T,'F U L L   S E T S  (-10%)'!K:K,0)+_xlfn.XLOOKUP(#REF!,'M A C R O S'!R:R,'M A C R O S'!J:J,0)</f>
        <v>#REF!</v>
      </c>
      <c r="G2030" s="139" t="s">
        <v>72</v>
      </c>
      <c r="H2030" s="91">
        <f>_xlfn.XLOOKUP(G2030,'F U L L   S E T S  (-10%)'!T:T,'F U L L   S E T S  (-10%)'!K:K,0)</f>
        <v>0</v>
      </c>
    </row>
    <row r="2031" spans="1:8" ht="16" x14ac:dyDescent="0.2">
      <c r="A2031" s="161">
        <f>_xlfn.XLOOKUP(E2031,'M A C R O S'!R:R,'M A C R O S'!K:K,0)</f>
        <v>0</v>
      </c>
      <c r="B2031" s="161" t="str">
        <f t="shared" si="31"/>
        <v>UH.VM.00140-10133</v>
      </c>
      <c r="C2031" s="161">
        <f>SUM(A2031:A2031)</f>
        <v>0</v>
      </c>
      <c r="D2031" s="161">
        <v>10133</v>
      </c>
      <c r="E2031" s="161" t="s">
        <v>132</v>
      </c>
      <c r="F2031" s="91" t="e">
        <f>_xlfn.XLOOKUP(#REF!,'F U L L   S E T S  (-10%)'!T:T,'F U L L   S E T S  (-10%)'!L:L,0)+_xlfn.XLOOKUP(#REF!,'M A C R O S'!R:R,'M A C R O S'!K:K,0)</f>
        <v>#REF!</v>
      </c>
      <c r="G2031" s="139" t="s">
        <v>72</v>
      </c>
      <c r="H2031" s="91">
        <f>_xlfn.XLOOKUP(G2031,'F U L L   S E T S  (-10%)'!T:T,'F U L L   S E T S  (-10%)'!L:L,0)</f>
        <v>0</v>
      </c>
    </row>
    <row r="2032" spans="1:8" ht="16" x14ac:dyDescent="0.2">
      <c r="A2032" s="95">
        <f>_xlfn.XLOOKUP(E2032,'M A C R O S'!R:R,'M A C R O S'!K:K,0)</f>
        <v>0</v>
      </c>
      <c r="B2032" s="161" t="str">
        <f t="shared" si="31"/>
        <v>UH.VM.00141-10133</v>
      </c>
      <c r="C2032" s="95">
        <f>SUM(A2032:A2032)</f>
        <v>0</v>
      </c>
      <c r="D2032" s="95">
        <v>10133</v>
      </c>
      <c r="E2032" s="95" t="s">
        <v>134</v>
      </c>
      <c r="F2032" s="91" t="e">
        <f>_xlfn.XLOOKUP(#REF!,'F U L L   S E T S  (-10%)'!T:T,'F U L L   S E T S  (-10%)'!L:L,0)+_xlfn.XLOOKUP(#REF!,'M A C R O S'!R:R,'M A C R O S'!K:K,0)</f>
        <v>#REF!</v>
      </c>
      <c r="G2032" s="139" t="s">
        <v>72</v>
      </c>
      <c r="H2032" s="91">
        <f>_xlfn.XLOOKUP(G2032,'F U L L   S E T S  (-10%)'!T:T,'F U L L   S E T S  (-10%)'!L:L,0)</f>
        <v>0</v>
      </c>
    </row>
    <row r="2033" spans="1:8" ht="16" x14ac:dyDescent="0.2">
      <c r="A2033" s="95">
        <f>_xlfn.XLOOKUP(E2033,'M A C R O S'!R:R,'M A C R O S'!K:K,0)</f>
        <v>0</v>
      </c>
      <c r="B2033" s="161" t="str">
        <f t="shared" si="31"/>
        <v>UH.VM.00142-10133</v>
      </c>
      <c r="C2033" s="95">
        <f>SUM(A2033:A2033)</f>
        <v>0</v>
      </c>
      <c r="D2033" s="95">
        <v>10133</v>
      </c>
      <c r="E2033" s="95" t="s">
        <v>136</v>
      </c>
      <c r="F2033" s="91" t="e">
        <f>_xlfn.XLOOKUP(#REF!,'F U L L   S E T S  (-10%)'!T:T,'F U L L   S E T S  (-10%)'!L:L,0)+_xlfn.XLOOKUP(#REF!,'M A C R O S'!R:R,'M A C R O S'!K:K,0)</f>
        <v>#REF!</v>
      </c>
      <c r="G2033" s="139" t="s">
        <v>72</v>
      </c>
      <c r="H2033" s="91">
        <f>_xlfn.XLOOKUP(G2033,'F U L L   S E T S  (-10%)'!T:T,'F U L L   S E T S  (-10%)'!L:L,0)</f>
        <v>0</v>
      </c>
    </row>
    <row r="2034" spans="1:8" ht="16" x14ac:dyDescent="0.2">
      <c r="A2034" s="95">
        <f>_xlfn.XLOOKUP(E2034,'M A C R O S'!R:R,'M A C R O S'!K:K,0)</f>
        <v>0</v>
      </c>
      <c r="B2034" s="161" t="str">
        <f t="shared" si="31"/>
        <v>UH.VM.00143-10133</v>
      </c>
      <c r="C2034" s="95">
        <f>SUM(A2034:A2034)</f>
        <v>0</v>
      </c>
      <c r="D2034" s="95">
        <v>10133</v>
      </c>
      <c r="E2034" s="95" t="s">
        <v>138</v>
      </c>
      <c r="F2034" s="91" t="e">
        <f>_xlfn.XLOOKUP(#REF!,'F U L L   S E T S  (-10%)'!T:T,'F U L L   S E T S  (-10%)'!L:L,0)+_xlfn.XLOOKUP(#REF!,'M A C R O S'!R:R,'M A C R O S'!K:K,0)</f>
        <v>#REF!</v>
      </c>
      <c r="G2034" s="139" t="s">
        <v>72</v>
      </c>
      <c r="H2034" s="91">
        <f>_xlfn.XLOOKUP(G2034,'F U L L   S E T S  (-10%)'!T:T,'F U L L   S E T S  (-10%)'!L:L,0)</f>
        <v>0</v>
      </c>
    </row>
    <row r="2035" spans="1:8" ht="16" x14ac:dyDescent="0.2">
      <c r="A2035" s="95">
        <f>_xlfn.XLOOKUP(E2035,'M A C R O S'!R:R,'M A C R O S'!K:K,0)</f>
        <v>0</v>
      </c>
      <c r="B2035" s="161" t="str">
        <f t="shared" si="31"/>
        <v>UH.VM.00144-10133</v>
      </c>
      <c r="C2035" s="95">
        <f>SUM(A2035:A2035)</f>
        <v>0</v>
      </c>
      <c r="D2035" s="95">
        <v>10133</v>
      </c>
      <c r="E2035" s="95" t="s">
        <v>140</v>
      </c>
      <c r="F2035" s="91" t="e">
        <f>_xlfn.XLOOKUP(#REF!,'F U L L   S E T S  (-10%)'!T:T,'F U L L   S E T S  (-10%)'!L:L,0)+_xlfn.XLOOKUP(#REF!,'M A C R O S'!R:R,'M A C R O S'!K:K,0)</f>
        <v>#REF!</v>
      </c>
      <c r="G2035" s="139" t="s">
        <v>72</v>
      </c>
      <c r="H2035" s="91">
        <f>_xlfn.XLOOKUP(G2035,'F U L L   S E T S  (-10%)'!T:T,'F U L L   S E T S  (-10%)'!L:L,0)</f>
        <v>0</v>
      </c>
    </row>
    <row r="2036" spans="1:8" ht="16" x14ac:dyDescent="0.2">
      <c r="A2036" s="95">
        <f>_xlfn.XLOOKUP(E2036,'M A C R O S'!R:R,'M A C R O S'!K:K,0)</f>
        <v>0</v>
      </c>
      <c r="B2036" s="161" t="str">
        <f t="shared" si="31"/>
        <v>UH.VM.00145-10133</v>
      </c>
      <c r="C2036" s="95">
        <f>SUM(A2036:A2036)</f>
        <v>0</v>
      </c>
      <c r="D2036" s="95">
        <v>10133</v>
      </c>
      <c r="E2036" s="95" t="s">
        <v>142</v>
      </c>
      <c r="F2036" s="91" t="e">
        <f>_xlfn.XLOOKUP(#REF!,'F U L L   S E T S  (-10%)'!T:T,'F U L L   S E T S  (-10%)'!L:L,0)+_xlfn.XLOOKUP(#REF!,'M A C R O S'!R:R,'M A C R O S'!K:K,0)</f>
        <v>#REF!</v>
      </c>
      <c r="G2036" s="139" t="s">
        <v>72</v>
      </c>
      <c r="H2036" s="91">
        <f>_xlfn.XLOOKUP(G2036,'F U L L   S E T S  (-10%)'!T:T,'F U L L   S E T S  (-10%)'!L:L,0)</f>
        <v>0</v>
      </c>
    </row>
    <row r="2037" spans="1:8" ht="16" x14ac:dyDescent="0.2">
      <c r="A2037" s="95">
        <f>_xlfn.XLOOKUP(E2037,'M A C R O S'!R:R,'M A C R O S'!K:K,0)</f>
        <v>0</v>
      </c>
      <c r="B2037" s="161" t="str">
        <f t="shared" si="31"/>
        <v>UH.VM.00146-10133</v>
      </c>
      <c r="C2037" s="95">
        <f>SUM(A2037:A2037)</f>
        <v>0</v>
      </c>
      <c r="D2037" s="95">
        <v>10133</v>
      </c>
      <c r="E2037" s="95" t="s">
        <v>144</v>
      </c>
      <c r="F2037" s="91" t="e">
        <f>_xlfn.XLOOKUP(#REF!,'F U L L   S E T S  (-10%)'!T:T,'F U L L   S E T S  (-10%)'!L:L,0)+_xlfn.XLOOKUP(#REF!,'M A C R O S'!R:R,'M A C R O S'!K:K,0)</f>
        <v>#REF!</v>
      </c>
      <c r="G2037" s="139" t="s">
        <v>72</v>
      </c>
      <c r="H2037" s="91">
        <f>_xlfn.XLOOKUP(G2037,'F U L L   S E T S  (-10%)'!T:T,'F U L L   S E T S  (-10%)'!L:L,0)</f>
        <v>0</v>
      </c>
    </row>
    <row r="2038" spans="1:8" ht="16" x14ac:dyDescent="0.2">
      <c r="A2038" s="95">
        <f>_xlfn.XLOOKUP(E2038,'M A C R O S'!R:R,'M A C R O S'!K:K,0)</f>
        <v>0</v>
      </c>
      <c r="B2038" s="161" t="str">
        <f t="shared" si="31"/>
        <v>UH.VM.00147-10133</v>
      </c>
      <c r="C2038" s="95">
        <f>SUM(A2038:A2038)</f>
        <v>0</v>
      </c>
      <c r="D2038" s="95">
        <v>10133</v>
      </c>
      <c r="E2038" s="95" t="s">
        <v>146</v>
      </c>
      <c r="F2038" s="91" t="e">
        <f>_xlfn.XLOOKUP(#REF!,'F U L L   S E T S  (-10%)'!T:T,'F U L L   S E T S  (-10%)'!L:L,0)+_xlfn.XLOOKUP(#REF!,'M A C R O S'!R:R,'M A C R O S'!K:K,0)</f>
        <v>#REF!</v>
      </c>
      <c r="G2038" s="139" t="s">
        <v>72</v>
      </c>
      <c r="H2038" s="91">
        <f>_xlfn.XLOOKUP(G2038,'F U L L   S E T S  (-10%)'!T:T,'F U L L   S E T S  (-10%)'!L:L,0)</f>
        <v>0</v>
      </c>
    </row>
    <row r="2039" spans="1:8" ht="16" x14ac:dyDescent="0.2">
      <c r="A2039" s="95">
        <f>_xlfn.XLOOKUP(E2039,'M A C R O S'!R:R,'M A C R O S'!K:K,0)</f>
        <v>0</v>
      </c>
      <c r="B2039" s="161" t="str">
        <f t="shared" si="31"/>
        <v>UH.VM.00148-10133</v>
      </c>
      <c r="C2039" s="95">
        <f>SUM(A2039:A2039)</f>
        <v>0</v>
      </c>
      <c r="D2039" s="95">
        <v>10133</v>
      </c>
      <c r="E2039" s="95" t="s">
        <v>148</v>
      </c>
      <c r="F2039" s="91" t="e">
        <f>_xlfn.XLOOKUP(#REF!,'F U L L   S E T S  (-10%)'!T:T,'F U L L   S E T S  (-10%)'!L:L,0)+_xlfn.XLOOKUP(#REF!,'M A C R O S'!R:R,'M A C R O S'!K:K,0)</f>
        <v>#REF!</v>
      </c>
      <c r="G2039" s="139" t="s">
        <v>72</v>
      </c>
      <c r="H2039" s="91">
        <f>_xlfn.XLOOKUP(G2039,'F U L L   S E T S  (-10%)'!T:T,'F U L L   S E T S  (-10%)'!L:L,0)</f>
        <v>0</v>
      </c>
    </row>
    <row r="2040" spans="1:8" ht="16" x14ac:dyDescent="0.2">
      <c r="A2040" s="95">
        <f>_xlfn.XLOOKUP(E2040,'M A C R O S'!R:R,'M A C R O S'!K:K,0)</f>
        <v>0</v>
      </c>
      <c r="B2040" s="161" t="str">
        <f t="shared" si="31"/>
        <v>UH.VM.00149-10133</v>
      </c>
      <c r="C2040" s="95">
        <f>SUM(A2040:A2040)</f>
        <v>0</v>
      </c>
      <c r="D2040" s="95">
        <v>10133</v>
      </c>
      <c r="E2040" s="95" t="s">
        <v>150</v>
      </c>
      <c r="F2040" s="91" t="e">
        <f>_xlfn.XLOOKUP(#REF!,'F U L L   S E T S  (-10%)'!T:T,'F U L L   S E T S  (-10%)'!L:L,0)+_xlfn.XLOOKUP(#REF!,'M A C R O S'!R:R,'M A C R O S'!K:K,0)</f>
        <v>#REF!</v>
      </c>
      <c r="G2040" s="139" t="s">
        <v>72</v>
      </c>
      <c r="H2040" s="91">
        <f>_xlfn.XLOOKUP(G2040,'F U L L   S E T S  (-10%)'!T:T,'F U L L   S E T S  (-10%)'!L:L,0)</f>
        <v>0</v>
      </c>
    </row>
    <row r="2041" spans="1:8" ht="16" x14ac:dyDescent="0.2">
      <c r="A2041" s="95">
        <f>_xlfn.XLOOKUP(E2041,'M A C R O S'!R:R,'M A C R O S'!K:K,0)</f>
        <v>0</v>
      </c>
      <c r="B2041" s="161" t="str">
        <f t="shared" si="31"/>
        <v>UH.VM.00150-10133</v>
      </c>
      <c r="C2041" s="95">
        <f>SUM(A2041:A2041)</f>
        <v>0</v>
      </c>
      <c r="D2041" s="95">
        <v>10133</v>
      </c>
      <c r="E2041" s="95" t="s">
        <v>152</v>
      </c>
      <c r="F2041" s="91" t="e">
        <f>_xlfn.XLOOKUP(#REF!,'F U L L   S E T S  (-10%)'!T:T,'F U L L   S E T S  (-10%)'!L:L,0)+_xlfn.XLOOKUP(#REF!,'M A C R O S'!R:R,'M A C R O S'!K:K,0)</f>
        <v>#REF!</v>
      </c>
      <c r="G2041" s="139" t="s">
        <v>72</v>
      </c>
      <c r="H2041" s="91">
        <f>_xlfn.XLOOKUP(G2041,'F U L L   S E T S  (-10%)'!T:T,'F U L L   S E T S  (-10%)'!L:L,0)</f>
        <v>0</v>
      </c>
    </row>
    <row r="2042" spans="1:8" ht="16" x14ac:dyDescent="0.2">
      <c r="A2042" s="95">
        <f>_xlfn.XLOOKUP(E2042,'M A C R O S'!R:R,'M A C R O S'!K:K,0)</f>
        <v>0</v>
      </c>
      <c r="B2042" s="161" t="str">
        <f t="shared" si="31"/>
        <v>UH.VM.00151-10133</v>
      </c>
      <c r="C2042" s="95">
        <f>SUM(A2042:A2042)</f>
        <v>0</v>
      </c>
      <c r="D2042" s="95">
        <v>10133</v>
      </c>
      <c r="E2042" s="95" t="s">
        <v>154</v>
      </c>
      <c r="F2042" s="91" t="e">
        <f>_xlfn.XLOOKUP(#REF!,'F U L L   S E T S  (-10%)'!T:T,'F U L L   S E T S  (-10%)'!L:L,0)+_xlfn.XLOOKUP(#REF!,'M A C R O S'!R:R,'M A C R O S'!K:K,0)</f>
        <v>#REF!</v>
      </c>
      <c r="G2042" s="139" t="s">
        <v>72</v>
      </c>
      <c r="H2042" s="91">
        <f>_xlfn.XLOOKUP(G2042,'F U L L   S E T S  (-10%)'!T:T,'F U L L   S E T S  (-10%)'!L:L,0)</f>
        <v>0</v>
      </c>
    </row>
    <row r="2043" spans="1:8" ht="16" x14ac:dyDescent="0.2">
      <c r="A2043" s="95">
        <f>_xlfn.XLOOKUP(E2043,'M A C R O S'!R:R,'M A C R O S'!K:K,0)</f>
        <v>0</v>
      </c>
      <c r="B2043" s="161" t="str">
        <f t="shared" si="31"/>
        <v>UH.VM.00152-10133</v>
      </c>
      <c r="C2043" s="95">
        <f>SUM(A2043:A2043)</f>
        <v>0</v>
      </c>
      <c r="D2043" s="95">
        <v>10133</v>
      </c>
      <c r="E2043" s="95" t="s">
        <v>156</v>
      </c>
      <c r="F2043" s="91" t="e">
        <f>_xlfn.XLOOKUP(#REF!,'F U L L   S E T S  (-10%)'!T:T,'F U L L   S E T S  (-10%)'!L:L,0)+_xlfn.XLOOKUP(#REF!,'M A C R O S'!R:R,'M A C R O S'!K:K,0)</f>
        <v>#REF!</v>
      </c>
      <c r="G2043" s="139" t="s">
        <v>72</v>
      </c>
      <c r="H2043" s="91">
        <f>_xlfn.XLOOKUP(G2043,'F U L L   S E T S  (-10%)'!T:T,'F U L L   S E T S  (-10%)'!L:L,0)</f>
        <v>0</v>
      </c>
    </row>
    <row r="2044" spans="1:8" ht="16" x14ac:dyDescent="0.2">
      <c r="A2044" s="95">
        <f>_xlfn.XLOOKUP(E2044,'M A C R O S'!R:R,'M A C R O S'!K:K,0)</f>
        <v>0</v>
      </c>
      <c r="B2044" s="161" t="str">
        <f t="shared" si="31"/>
        <v>UH.VM.00153-10133</v>
      </c>
      <c r="C2044" s="95">
        <f>SUM(A2044:A2044)</f>
        <v>0</v>
      </c>
      <c r="D2044" s="95">
        <v>10133</v>
      </c>
      <c r="E2044" s="95" t="s">
        <v>158</v>
      </c>
      <c r="F2044" s="91" t="e">
        <f>_xlfn.XLOOKUP(#REF!,'F U L L   S E T S  (-10%)'!T:T,'F U L L   S E T S  (-10%)'!L:L,0)+_xlfn.XLOOKUP(#REF!,'M A C R O S'!R:R,'M A C R O S'!K:K,0)</f>
        <v>#REF!</v>
      </c>
      <c r="G2044" s="139" t="s">
        <v>72</v>
      </c>
      <c r="H2044" s="91">
        <f>_xlfn.XLOOKUP(G2044,'F U L L   S E T S  (-10%)'!T:T,'F U L L   S E T S  (-10%)'!L:L,0)</f>
        <v>0</v>
      </c>
    </row>
    <row r="2045" spans="1:8" ht="16" x14ac:dyDescent="0.2">
      <c r="A2045" s="95">
        <f>_xlfn.XLOOKUP(E2045,'M A C R O S'!R:R,'M A C R O S'!K:K,0)</f>
        <v>0</v>
      </c>
      <c r="B2045" s="161" t="str">
        <f t="shared" si="31"/>
        <v>UH.VM.00154-10133</v>
      </c>
      <c r="C2045" s="95">
        <f>SUM(A2045:A2045)</f>
        <v>0</v>
      </c>
      <c r="D2045" s="95">
        <v>10133</v>
      </c>
      <c r="E2045" s="95" t="s">
        <v>160</v>
      </c>
      <c r="F2045" s="91" t="e">
        <f>_xlfn.XLOOKUP(#REF!,'F U L L   S E T S  (-10%)'!T:T,'F U L L   S E T S  (-10%)'!L:L,0)+_xlfn.XLOOKUP(#REF!,'M A C R O S'!R:R,'M A C R O S'!K:K,0)</f>
        <v>#REF!</v>
      </c>
      <c r="G2045" s="139" t="s">
        <v>72</v>
      </c>
      <c r="H2045" s="91">
        <f>_xlfn.XLOOKUP(G2045,'F U L L   S E T S  (-10%)'!T:T,'F U L L   S E T S  (-10%)'!L:L,0)</f>
        <v>0</v>
      </c>
    </row>
    <row r="2046" spans="1:8" ht="16" x14ac:dyDescent="0.2">
      <c r="A2046" s="95">
        <f>_xlfn.XLOOKUP(E2046,'M A C R O S'!R:R,'M A C R O S'!K:K,0)</f>
        <v>0</v>
      </c>
      <c r="B2046" s="161" t="str">
        <f t="shared" si="31"/>
        <v>UH.VM.00155-10133</v>
      </c>
      <c r="C2046" s="95">
        <f>SUM(A2046:A2046)</f>
        <v>0</v>
      </c>
      <c r="D2046" s="95">
        <v>10133</v>
      </c>
      <c r="E2046" s="95" t="s">
        <v>162</v>
      </c>
      <c r="F2046" s="91" t="e">
        <f>_xlfn.XLOOKUP(#REF!,'F U L L   S E T S  (-10%)'!T:T,'F U L L   S E T S  (-10%)'!L:L,0)+_xlfn.XLOOKUP(#REF!,'M A C R O S'!R:R,'M A C R O S'!K:K,0)</f>
        <v>#REF!</v>
      </c>
      <c r="G2046" s="139" t="s">
        <v>72</v>
      </c>
      <c r="H2046" s="91">
        <f>_xlfn.XLOOKUP(G2046,'F U L L   S E T S  (-10%)'!T:T,'F U L L   S E T S  (-10%)'!L:L,0)</f>
        <v>0</v>
      </c>
    </row>
    <row r="2047" spans="1:8" ht="16" x14ac:dyDescent="0.2">
      <c r="A2047" s="95">
        <f>_xlfn.XLOOKUP(E2047,'M A C R O S'!R:R,'M A C R O S'!K:K,0)</f>
        <v>0</v>
      </c>
      <c r="B2047" s="161" t="str">
        <f t="shared" si="31"/>
        <v>UH.VM.00156-10133</v>
      </c>
      <c r="C2047" s="95">
        <f>SUM(A2047:A2047)</f>
        <v>0</v>
      </c>
      <c r="D2047" s="95">
        <v>10133</v>
      </c>
      <c r="E2047" s="95" t="s">
        <v>164</v>
      </c>
      <c r="F2047" s="91" t="e">
        <f>_xlfn.XLOOKUP(#REF!,'F U L L   S E T S  (-10%)'!T:T,'F U L L   S E T S  (-10%)'!L:L,0)+_xlfn.XLOOKUP(#REF!,'M A C R O S'!R:R,'M A C R O S'!K:K,0)</f>
        <v>#REF!</v>
      </c>
      <c r="G2047" s="139" t="s">
        <v>72</v>
      </c>
      <c r="H2047" s="91">
        <f>_xlfn.XLOOKUP(G2047,'F U L L   S E T S  (-10%)'!T:T,'F U L L   S E T S  (-10%)'!L:L,0)</f>
        <v>0</v>
      </c>
    </row>
    <row r="2048" spans="1:8" ht="16" x14ac:dyDescent="0.2">
      <c r="A2048" s="95">
        <f>_xlfn.XLOOKUP(E2048,'M A C R O S'!R:R,'M A C R O S'!K:K,0)</f>
        <v>0</v>
      </c>
      <c r="B2048" s="161" t="str">
        <f t="shared" si="31"/>
        <v>UH.VM.00157-10133</v>
      </c>
      <c r="C2048" s="95">
        <f>SUM(A2048:A2048)</f>
        <v>0</v>
      </c>
      <c r="D2048" s="95">
        <v>10133</v>
      </c>
      <c r="E2048" s="95" t="s">
        <v>166</v>
      </c>
      <c r="F2048" s="91" t="e">
        <f>_xlfn.XLOOKUP(#REF!,'F U L L   S E T S  (-10%)'!T:T,'F U L L   S E T S  (-10%)'!L:L,0)+_xlfn.XLOOKUP(#REF!,'M A C R O S'!R:R,'M A C R O S'!K:K,0)</f>
        <v>#REF!</v>
      </c>
      <c r="G2048" s="139" t="s">
        <v>72</v>
      </c>
      <c r="H2048" s="91">
        <f>_xlfn.XLOOKUP(G2048,'F U L L   S E T S  (-10%)'!T:T,'F U L L   S E T S  (-10%)'!L:L,0)</f>
        <v>0</v>
      </c>
    </row>
    <row r="2049" spans="1:8" ht="16" x14ac:dyDescent="0.2">
      <c r="A2049" s="161">
        <f>_xlfn.XLOOKUP(E2049,'M A C R O S'!R:R,'M A C R O S'!L:L,0)</f>
        <v>0</v>
      </c>
      <c r="B2049" s="161" t="str">
        <f t="shared" si="31"/>
        <v>UH.VM.00140-10134</v>
      </c>
      <c r="C2049" s="161">
        <f>SUM(A2049:A2049)</f>
        <v>0</v>
      </c>
      <c r="D2049" s="161">
        <v>10134</v>
      </c>
      <c r="E2049" s="161" t="s">
        <v>132</v>
      </c>
      <c r="F2049" s="91" t="e">
        <f>_xlfn.XLOOKUP(#REF!,'F U L L   S E T S  (-10%)'!T:T,'F U L L   S E T S  (-10%)'!M:M,0)+_xlfn.XLOOKUP(#REF!,'M A C R O S'!R:R,'M A C R O S'!L:L,0)</f>
        <v>#REF!</v>
      </c>
      <c r="G2049" s="139" t="s">
        <v>72</v>
      </c>
      <c r="H2049" s="91">
        <f>_xlfn.XLOOKUP(G2049,'F U L L   S E T S  (-10%)'!T:T,'F U L L   S E T S  (-10%)'!M:M,0)</f>
        <v>0</v>
      </c>
    </row>
    <row r="2050" spans="1:8" ht="16" x14ac:dyDescent="0.2">
      <c r="A2050" s="95">
        <f>_xlfn.XLOOKUP(E2050,'M A C R O S'!R:R,'M A C R O S'!L:L,0)</f>
        <v>0</v>
      </c>
      <c r="B2050" s="161" t="str">
        <f t="shared" si="31"/>
        <v>UH.VM.00141-10134</v>
      </c>
      <c r="C2050" s="95">
        <f>SUM(A2050:A2050)</f>
        <v>0</v>
      </c>
      <c r="D2050" s="95">
        <v>10134</v>
      </c>
      <c r="E2050" s="95" t="s">
        <v>134</v>
      </c>
      <c r="F2050" s="91" t="e">
        <f>_xlfn.XLOOKUP(#REF!,'F U L L   S E T S  (-10%)'!T:T,'F U L L   S E T S  (-10%)'!M:M,0)+_xlfn.XLOOKUP(#REF!,'M A C R O S'!R:R,'M A C R O S'!L:L,0)</f>
        <v>#REF!</v>
      </c>
      <c r="G2050" s="139" t="s">
        <v>72</v>
      </c>
      <c r="H2050" s="91">
        <f>_xlfn.XLOOKUP(G2050,'F U L L   S E T S  (-10%)'!T:T,'F U L L   S E T S  (-10%)'!M:M,0)</f>
        <v>0</v>
      </c>
    </row>
    <row r="2051" spans="1:8" ht="16" x14ac:dyDescent="0.2">
      <c r="A2051" s="95">
        <f>_xlfn.XLOOKUP(E2051,'M A C R O S'!R:R,'M A C R O S'!L:L,0)</f>
        <v>0</v>
      </c>
      <c r="B2051" s="161" t="str">
        <f t="shared" ref="B2051:B2114" si="32">E2051&amp;"-"&amp;D2051</f>
        <v>UH.VM.00142-10134</v>
      </c>
      <c r="C2051" s="95">
        <f>SUM(A2051:A2051)</f>
        <v>0</v>
      </c>
      <c r="D2051" s="95">
        <v>10134</v>
      </c>
      <c r="E2051" s="95" t="s">
        <v>136</v>
      </c>
      <c r="F2051" s="91" t="e">
        <f>_xlfn.XLOOKUP(#REF!,'F U L L   S E T S  (-10%)'!T:T,'F U L L   S E T S  (-10%)'!M:M,0)+_xlfn.XLOOKUP(#REF!,'M A C R O S'!R:R,'M A C R O S'!L:L,0)</f>
        <v>#REF!</v>
      </c>
      <c r="G2051" s="139" t="s">
        <v>72</v>
      </c>
      <c r="H2051" s="91">
        <f>_xlfn.XLOOKUP(G2051,'F U L L   S E T S  (-10%)'!T:T,'F U L L   S E T S  (-10%)'!M:M,0)</f>
        <v>0</v>
      </c>
    </row>
    <row r="2052" spans="1:8" ht="16" x14ac:dyDescent="0.2">
      <c r="A2052" s="95">
        <f>_xlfn.XLOOKUP(E2052,'M A C R O S'!R:R,'M A C R O S'!L:L,0)</f>
        <v>0</v>
      </c>
      <c r="B2052" s="161" t="str">
        <f t="shared" si="32"/>
        <v>UH.VM.00143-10134</v>
      </c>
      <c r="C2052" s="95">
        <f>SUM(A2052:A2052)</f>
        <v>0</v>
      </c>
      <c r="D2052" s="95">
        <v>10134</v>
      </c>
      <c r="E2052" s="95" t="s">
        <v>138</v>
      </c>
      <c r="F2052" s="91" t="e">
        <f>_xlfn.XLOOKUP(#REF!,'F U L L   S E T S  (-10%)'!T:T,'F U L L   S E T S  (-10%)'!M:M,0)+_xlfn.XLOOKUP(#REF!,'M A C R O S'!R:R,'M A C R O S'!L:L,0)</f>
        <v>#REF!</v>
      </c>
      <c r="G2052" s="139" t="s">
        <v>72</v>
      </c>
      <c r="H2052" s="91">
        <f>_xlfn.XLOOKUP(G2052,'F U L L   S E T S  (-10%)'!T:T,'F U L L   S E T S  (-10%)'!M:M,0)</f>
        <v>0</v>
      </c>
    </row>
    <row r="2053" spans="1:8" ht="16" x14ac:dyDescent="0.2">
      <c r="A2053" s="95">
        <f>_xlfn.XLOOKUP(E2053,'M A C R O S'!R:R,'M A C R O S'!L:L,0)</f>
        <v>0</v>
      </c>
      <c r="B2053" s="161" t="str">
        <f t="shared" si="32"/>
        <v>UH.VM.00144-10134</v>
      </c>
      <c r="C2053" s="95">
        <f>SUM(A2053:A2053)</f>
        <v>0</v>
      </c>
      <c r="D2053" s="95">
        <v>10134</v>
      </c>
      <c r="E2053" s="95" t="s">
        <v>140</v>
      </c>
      <c r="F2053" s="91" t="e">
        <f>_xlfn.XLOOKUP(#REF!,'F U L L   S E T S  (-10%)'!T:T,'F U L L   S E T S  (-10%)'!M:M,0)+_xlfn.XLOOKUP(#REF!,'M A C R O S'!R:R,'M A C R O S'!L:L,0)</f>
        <v>#REF!</v>
      </c>
      <c r="G2053" s="139" t="s">
        <v>72</v>
      </c>
      <c r="H2053" s="91">
        <f>_xlfn.XLOOKUP(G2053,'F U L L   S E T S  (-10%)'!T:T,'F U L L   S E T S  (-10%)'!M:M,0)</f>
        <v>0</v>
      </c>
    </row>
    <row r="2054" spans="1:8" ht="16" x14ac:dyDescent="0.2">
      <c r="A2054" s="95">
        <f>_xlfn.XLOOKUP(E2054,'M A C R O S'!R:R,'M A C R O S'!L:L,0)</f>
        <v>0</v>
      </c>
      <c r="B2054" s="161" t="str">
        <f t="shared" si="32"/>
        <v>UH.VM.00145-10134</v>
      </c>
      <c r="C2054" s="95">
        <f>SUM(A2054:A2054)</f>
        <v>0</v>
      </c>
      <c r="D2054" s="95">
        <v>10134</v>
      </c>
      <c r="E2054" s="95" t="s">
        <v>142</v>
      </c>
      <c r="F2054" s="91" t="e">
        <f>_xlfn.XLOOKUP(#REF!,'F U L L   S E T S  (-10%)'!T:T,'F U L L   S E T S  (-10%)'!M:M,0)+_xlfn.XLOOKUP(#REF!,'M A C R O S'!R:R,'M A C R O S'!L:L,0)</f>
        <v>#REF!</v>
      </c>
      <c r="G2054" s="139" t="s">
        <v>72</v>
      </c>
      <c r="H2054" s="91">
        <f>_xlfn.XLOOKUP(G2054,'F U L L   S E T S  (-10%)'!T:T,'F U L L   S E T S  (-10%)'!M:M,0)</f>
        <v>0</v>
      </c>
    </row>
    <row r="2055" spans="1:8" ht="16" x14ac:dyDescent="0.2">
      <c r="A2055" s="95">
        <f>_xlfn.XLOOKUP(E2055,'M A C R O S'!R:R,'M A C R O S'!L:L,0)</f>
        <v>0</v>
      </c>
      <c r="B2055" s="161" t="str">
        <f t="shared" si="32"/>
        <v>UH.VM.00146-10134</v>
      </c>
      <c r="C2055" s="95">
        <f>SUM(A2055:A2055)</f>
        <v>0</v>
      </c>
      <c r="D2055" s="95">
        <v>10134</v>
      </c>
      <c r="E2055" s="95" t="s">
        <v>144</v>
      </c>
      <c r="F2055" s="91" t="e">
        <f>_xlfn.XLOOKUP(#REF!,'F U L L   S E T S  (-10%)'!T:T,'F U L L   S E T S  (-10%)'!M:M,0)+_xlfn.XLOOKUP(#REF!,'M A C R O S'!R:R,'M A C R O S'!L:L,0)</f>
        <v>#REF!</v>
      </c>
      <c r="G2055" s="139" t="s">
        <v>72</v>
      </c>
      <c r="H2055" s="91">
        <f>_xlfn.XLOOKUP(G2055,'F U L L   S E T S  (-10%)'!T:T,'F U L L   S E T S  (-10%)'!M:M,0)</f>
        <v>0</v>
      </c>
    </row>
    <row r="2056" spans="1:8" ht="16" x14ac:dyDescent="0.2">
      <c r="A2056" s="95">
        <f>_xlfn.XLOOKUP(E2056,'M A C R O S'!R:R,'M A C R O S'!L:L,0)</f>
        <v>0</v>
      </c>
      <c r="B2056" s="161" t="str">
        <f t="shared" si="32"/>
        <v>UH.VM.00147-10134</v>
      </c>
      <c r="C2056" s="95">
        <f>SUM(A2056:A2056)</f>
        <v>0</v>
      </c>
      <c r="D2056" s="95">
        <v>10134</v>
      </c>
      <c r="E2056" s="95" t="s">
        <v>146</v>
      </c>
      <c r="F2056" s="91" t="e">
        <f>_xlfn.XLOOKUP(#REF!,'F U L L   S E T S  (-10%)'!T:T,'F U L L   S E T S  (-10%)'!M:M,0)+_xlfn.XLOOKUP(#REF!,'M A C R O S'!R:R,'M A C R O S'!L:L,0)</f>
        <v>#REF!</v>
      </c>
      <c r="G2056" s="139" t="s">
        <v>72</v>
      </c>
      <c r="H2056" s="91">
        <f>_xlfn.XLOOKUP(G2056,'F U L L   S E T S  (-10%)'!T:T,'F U L L   S E T S  (-10%)'!M:M,0)</f>
        <v>0</v>
      </c>
    </row>
    <row r="2057" spans="1:8" ht="16" x14ac:dyDescent="0.2">
      <c r="A2057" s="95">
        <f>_xlfn.XLOOKUP(E2057,'M A C R O S'!R:R,'M A C R O S'!L:L,0)</f>
        <v>0</v>
      </c>
      <c r="B2057" s="161" t="str">
        <f t="shared" si="32"/>
        <v>UH.VM.00148-10134</v>
      </c>
      <c r="C2057" s="95">
        <f>SUM(A2057:A2057)</f>
        <v>0</v>
      </c>
      <c r="D2057" s="95">
        <v>10134</v>
      </c>
      <c r="E2057" s="95" t="s">
        <v>148</v>
      </c>
      <c r="F2057" s="91" t="e">
        <f>_xlfn.XLOOKUP(#REF!,'F U L L   S E T S  (-10%)'!T:T,'F U L L   S E T S  (-10%)'!M:M,0)+_xlfn.XLOOKUP(#REF!,'M A C R O S'!R:R,'M A C R O S'!L:L,0)</f>
        <v>#REF!</v>
      </c>
      <c r="G2057" s="139" t="s">
        <v>72</v>
      </c>
      <c r="H2057" s="91">
        <f>_xlfn.XLOOKUP(G2057,'F U L L   S E T S  (-10%)'!T:T,'F U L L   S E T S  (-10%)'!M:M,0)</f>
        <v>0</v>
      </c>
    </row>
    <row r="2058" spans="1:8" ht="16" x14ac:dyDescent="0.2">
      <c r="A2058" s="95">
        <f>_xlfn.XLOOKUP(E2058,'M A C R O S'!R:R,'M A C R O S'!L:L,0)</f>
        <v>0</v>
      </c>
      <c r="B2058" s="161" t="str">
        <f t="shared" si="32"/>
        <v>UH.VM.00149-10134</v>
      </c>
      <c r="C2058" s="95">
        <f>SUM(A2058:A2058)</f>
        <v>0</v>
      </c>
      <c r="D2058" s="95">
        <v>10134</v>
      </c>
      <c r="E2058" s="95" t="s">
        <v>150</v>
      </c>
      <c r="F2058" s="91" t="e">
        <f>_xlfn.XLOOKUP(#REF!,'F U L L   S E T S  (-10%)'!T:T,'F U L L   S E T S  (-10%)'!M:M,0)+_xlfn.XLOOKUP(#REF!,'M A C R O S'!R:R,'M A C R O S'!L:L,0)</f>
        <v>#REF!</v>
      </c>
      <c r="G2058" s="139" t="s">
        <v>72</v>
      </c>
      <c r="H2058" s="91">
        <f>_xlfn.XLOOKUP(G2058,'F U L L   S E T S  (-10%)'!T:T,'F U L L   S E T S  (-10%)'!M:M,0)</f>
        <v>0</v>
      </c>
    </row>
    <row r="2059" spans="1:8" ht="16" x14ac:dyDescent="0.2">
      <c r="A2059" s="95">
        <f>_xlfn.XLOOKUP(E2059,'M A C R O S'!R:R,'M A C R O S'!L:L,0)</f>
        <v>0</v>
      </c>
      <c r="B2059" s="161" t="str">
        <f t="shared" si="32"/>
        <v>UH.VM.00150-10134</v>
      </c>
      <c r="C2059" s="95">
        <f>SUM(A2059:A2059)</f>
        <v>0</v>
      </c>
      <c r="D2059" s="95">
        <v>10134</v>
      </c>
      <c r="E2059" s="95" t="s">
        <v>152</v>
      </c>
      <c r="F2059" s="91" t="e">
        <f>_xlfn.XLOOKUP(#REF!,'F U L L   S E T S  (-10%)'!T:T,'F U L L   S E T S  (-10%)'!M:M,0)+_xlfn.XLOOKUP(#REF!,'M A C R O S'!R:R,'M A C R O S'!L:L,0)</f>
        <v>#REF!</v>
      </c>
      <c r="G2059" s="139" t="s">
        <v>72</v>
      </c>
      <c r="H2059" s="91">
        <f>_xlfn.XLOOKUP(G2059,'F U L L   S E T S  (-10%)'!T:T,'F U L L   S E T S  (-10%)'!M:M,0)</f>
        <v>0</v>
      </c>
    </row>
    <row r="2060" spans="1:8" ht="16" x14ac:dyDescent="0.2">
      <c r="A2060" s="95">
        <f>_xlfn.XLOOKUP(E2060,'M A C R O S'!R:R,'M A C R O S'!L:L,0)</f>
        <v>0</v>
      </c>
      <c r="B2060" s="161" t="str">
        <f t="shared" si="32"/>
        <v>UH.VM.00151-10134</v>
      </c>
      <c r="C2060" s="95">
        <f>SUM(A2060:A2060)</f>
        <v>0</v>
      </c>
      <c r="D2060" s="95">
        <v>10134</v>
      </c>
      <c r="E2060" s="95" t="s">
        <v>154</v>
      </c>
      <c r="F2060" s="91" t="e">
        <f>_xlfn.XLOOKUP(#REF!,'F U L L   S E T S  (-10%)'!T:T,'F U L L   S E T S  (-10%)'!M:M,0)+_xlfn.XLOOKUP(#REF!,'M A C R O S'!R:R,'M A C R O S'!L:L,0)</f>
        <v>#REF!</v>
      </c>
      <c r="G2060" s="139" t="s">
        <v>72</v>
      </c>
      <c r="H2060" s="91">
        <f>_xlfn.XLOOKUP(G2060,'F U L L   S E T S  (-10%)'!T:T,'F U L L   S E T S  (-10%)'!M:M,0)</f>
        <v>0</v>
      </c>
    </row>
    <row r="2061" spans="1:8" ht="16" x14ac:dyDescent="0.2">
      <c r="A2061" s="95">
        <f>_xlfn.XLOOKUP(E2061,'M A C R O S'!R:R,'M A C R O S'!L:L,0)</f>
        <v>0</v>
      </c>
      <c r="B2061" s="161" t="str">
        <f t="shared" si="32"/>
        <v>UH.VM.00152-10134</v>
      </c>
      <c r="C2061" s="95">
        <f>SUM(A2061:A2061)</f>
        <v>0</v>
      </c>
      <c r="D2061" s="95">
        <v>10134</v>
      </c>
      <c r="E2061" s="95" t="s">
        <v>156</v>
      </c>
      <c r="F2061" s="91" t="e">
        <f>_xlfn.XLOOKUP(#REF!,'F U L L   S E T S  (-10%)'!T:T,'F U L L   S E T S  (-10%)'!M:M,0)+_xlfn.XLOOKUP(#REF!,'M A C R O S'!R:R,'M A C R O S'!L:L,0)</f>
        <v>#REF!</v>
      </c>
      <c r="G2061" s="139" t="s">
        <v>72</v>
      </c>
      <c r="H2061" s="91">
        <f>_xlfn.XLOOKUP(G2061,'F U L L   S E T S  (-10%)'!T:T,'F U L L   S E T S  (-10%)'!M:M,0)</f>
        <v>0</v>
      </c>
    </row>
    <row r="2062" spans="1:8" ht="16" x14ac:dyDescent="0.2">
      <c r="A2062" s="95">
        <f>_xlfn.XLOOKUP(E2062,'M A C R O S'!R:R,'M A C R O S'!L:L,0)</f>
        <v>0</v>
      </c>
      <c r="B2062" s="161" t="str">
        <f t="shared" si="32"/>
        <v>UH.VM.00153-10134</v>
      </c>
      <c r="C2062" s="95">
        <f>SUM(A2062:A2062)</f>
        <v>0</v>
      </c>
      <c r="D2062" s="95">
        <v>10134</v>
      </c>
      <c r="E2062" s="95" t="s">
        <v>158</v>
      </c>
      <c r="F2062" s="91" t="e">
        <f>_xlfn.XLOOKUP(#REF!,'F U L L   S E T S  (-10%)'!T:T,'F U L L   S E T S  (-10%)'!M:M,0)+_xlfn.XLOOKUP(#REF!,'M A C R O S'!R:R,'M A C R O S'!L:L,0)</f>
        <v>#REF!</v>
      </c>
      <c r="G2062" s="139" t="s">
        <v>72</v>
      </c>
      <c r="H2062" s="91">
        <f>_xlfn.XLOOKUP(G2062,'F U L L   S E T S  (-10%)'!T:T,'F U L L   S E T S  (-10%)'!M:M,0)</f>
        <v>0</v>
      </c>
    </row>
    <row r="2063" spans="1:8" ht="16" x14ac:dyDescent="0.2">
      <c r="A2063" s="95">
        <f>_xlfn.XLOOKUP(E2063,'M A C R O S'!R:R,'M A C R O S'!L:L,0)</f>
        <v>0</v>
      </c>
      <c r="B2063" s="161" t="str">
        <f t="shared" si="32"/>
        <v>UH.VM.00154-10134</v>
      </c>
      <c r="C2063" s="95">
        <f>SUM(A2063:A2063)</f>
        <v>0</v>
      </c>
      <c r="D2063" s="95">
        <v>10134</v>
      </c>
      <c r="E2063" s="95" t="s">
        <v>160</v>
      </c>
      <c r="F2063" s="91" t="e">
        <f>_xlfn.XLOOKUP(#REF!,'F U L L   S E T S  (-10%)'!T:T,'F U L L   S E T S  (-10%)'!M:M,0)+_xlfn.XLOOKUP(#REF!,'M A C R O S'!R:R,'M A C R O S'!L:L,0)</f>
        <v>#REF!</v>
      </c>
      <c r="G2063" s="139" t="s">
        <v>72</v>
      </c>
      <c r="H2063" s="91">
        <f>_xlfn.XLOOKUP(G2063,'F U L L   S E T S  (-10%)'!T:T,'F U L L   S E T S  (-10%)'!M:M,0)</f>
        <v>0</v>
      </c>
    </row>
    <row r="2064" spans="1:8" ht="16" x14ac:dyDescent="0.2">
      <c r="A2064" s="95">
        <f>_xlfn.XLOOKUP(E2064,'M A C R O S'!R:R,'M A C R O S'!L:L,0)</f>
        <v>0</v>
      </c>
      <c r="B2064" s="161" t="str">
        <f t="shared" si="32"/>
        <v>UH.VM.00155-10134</v>
      </c>
      <c r="C2064" s="95">
        <f>SUM(A2064:A2064)</f>
        <v>0</v>
      </c>
      <c r="D2064" s="95">
        <v>10134</v>
      </c>
      <c r="E2064" s="95" t="s">
        <v>162</v>
      </c>
      <c r="F2064" s="91" t="e">
        <f>_xlfn.XLOOKUP(#REF!,'F U L L   S E T S  (-10%)'!T:T,'F U L L   S E T S  (-10%)'!M:M,0)+_xlfn.XLOOKUP(#REF!,'M A C R O S'!R:R,'M A C R O S'!L:L,0)</f>
        <v>#REF!</v>
      </c>
      <c r="G2064" s="139" t="s">
        <v>72</v>
      </c>
      <c r="H2064" s="91">
        <f>_xlfn.XLOOKUP(G2064,'F U L L   S E T S  (-10%)'!T:T,'F U L L   S E T S  (-10%)'!M:M,0)</f>
        <v>0</v>
      </c>
    </row>
    <row r="2065" spans="1:8" ht="16" x14ac:dyDescent="0.2">
      <c r="A2065" s="95">
        <f>_xlfn.XLOOKUP(E2065,'M A C R O S'!R:R,'M A C R O S'!L:L,0)</f>
        <v>0</v>
      </c>
      <c r="B2065" s="161" t="str">
        <f t="shared" si="32"/>
        <v>UH.VM.00156-10134</v>
      </c>
      <c r="C2065" s="95">
        <f>SUM(A2065:A2065)</f>
        <v>0</v>
      </c>
      <c r="D2065" s="95">
        <v>10134</v>
      </c>
      <c r="E2065" s="95" t="s">
        <v>164</v>
      </c>
      <c r="F2065" s="91" t="e">
        <f>_xlfn.XLOOKUP(#REF!,'F U L L   S E T S  (-10%)'!T:T,'F U L L   S E T S  (-10%)'!M:M,0)+_xlfn.XLOOKUP(#REF!,'M A C R O S'!R:R,'M A C R O S'!L:L,0)</f>
        <v>#REF!</v>
      </c>
      <c r="G2065" s="139" t="s">
        <v>72</v>
      </c>
      <c r="H2065" s="91">
        <f>_xlfn.XLOOKUP(G2065,'F U L L   S E T S  (-10%)'!T:T,'F U L L   S E T S  (-10%)'!M:M,0)</f>
        <v>0</v>
      </c>
    </row>
    <row r="2066" spans="1:8" ht="16" x14ac:dyDescent="0.2">
      <c r="A2066" s="95">
        <f>_xlfn.XLOOKUP(E2066,'M A C R O S'!R:R,'M A C R O S'!L:L,0)</f>
        <v>0</v>
      </c>
      <c r="B2066" s="161" t="str">
        <f t="shared" si="32"/>
        <v>UH.VM.00157-10134</v>
      </c>
      <c r="C2066" s="95">
        <f>SUM(A2066:A2066)</f>
        <v>0</v>
      </c>
      <c r="D2066" s="95">
        <v>10134</v>
      </c>
      <c r="E2066" s="95" t="s">
        <v>166</v>
      </c>
      <c r="F2066" s="91" t="e">
        <f>_xlfn.XLOOKUP(#REF!,'F U L L   S E T S  (-10%)'!T:T,'F U L L   S E T S  (-10%)'!M:M,0)+_xlfn.XLOOKUP(#REF!,'M A C R O S'!R:R,'M A C R O S'!L:L,0)</f>
        <v>#REF!</v>
      </c>
      <c r="G2066" s="139" t="s">
        <v>72</v>
      </c>
      <c r="H2066" s="91">
        <f>_xlfn.XLOOKUP(G2066,'F U L L   S E T S  (-10%)'!T:T,'F U L L   S E T S  (-10%)'!M:M,0)</f>
        <v>0</v>
      </c>
    </row>
    <row r="2067" spans="1:8" ht="16" x14ac:dyDescent="0.2">
      <c r="A2067" s="161">
        <f>_xlfn.XLOOKUP(E2067,'M A C R O S'!R:R,'M A C R O S'!N:N,0)</f>
        <v>0</v>
      </c>
      <c r="B2067" s="161" t="str">
        <f t="shared" si="32"/>
        <v>UH.VM.00140-10137</v>
      </c>
      <c r="C2067" s="161">
        <f>SUM(A2067:A2067)</f>
        <v>0</v>
      </c>
      <c r="D2067" s="161">
        <v>10137</v>
      </c>
      <c r="E2067" s="161" t="s">
        <v>132</v>
      </c>
      <c r="F2067" s="91" t="e">
        <f>_xlfn.XLOOKUP(#REF!,'F U L L   S E T S  (-10%)'!T:T,'F U L L   S E T S  (-10%)'!O:O,0)+_xlfn.XLOOKUP(#REF!,'M A C R O S'!R:R,'M A C R O S'!N:N,0)</f>
        <v>#REF!</v>
      </c>
      <c r="G2067" s="139" t="s">
        <v>72</v>
      </c>
      <c r="H2067" s="91">
        <f>_xlfn.XLOOKUP(G2067,'F U L L   S E T S  (-10%)'!T:T,'F U L L   S E T S  (-10%)'!O:O,0)</f>
        <v>0</v>
      </c>
    </row>
    <row r="2068" spans="1:8" ht="16" x14ac:dyDescent="0.2">
      <c r="A2068" s="95">
        <f>_xlfn.XLOOKUP(E2068,'M A C R O S'!R:R,'M A C R O S'!N:N,0)</f>
        <v>0</v>
      </c>
      <c r="B2068" s="161" t="str">
        <f t="shared" si="32"/>
        <v>UH.VM.00141-10137</v>
      </c>
      <c r="C2068" s="95">
        <f>SUM(A2068:A2068)</f>
        <v>0</v>
      </c>
      <c r="D2068" s="95">
        <v>10137</v>
      </c>
      <c r="E2068" s="95" t="s">
        <v>134</v>
      </c>
      <c r="F2068" s="91" t="e">
        <f>_xlfn.XLOOKUP(#REF!,'F U L L   S E T S  (-10%)'!T:T,'F U L L   S E T S  (-10%)'!O:O,0)+_xlfn.XLOOKUP(#REF!,'M A C R O S'!R:R,'M A C R O S'!N:N,0)</f>
        <v>#REF!</v>
      </c>
      <c r="G2068" s="139" t="s">
        <v>72</v>
      </c>
      <c r="H2068" s="91">
        <f>_xlfn.XLOOKUP(G2068,'F U L L   S E T S  (-10%)'!T:T,'F U L L   S E T S  (-10%)'!O:O,0)</f>
        <v>0</v>
      </c>
    </row>
    <row r="2069" spans="1:8" ht="16" x14ac:dyDescent="0.2">
      <c r="A2069" s="95">
        <f>_xlfn.XLOOKUP(E2069,'M A C R O S'!R:R,'M A C R O S'!N:N,0)</f>
        <v>0</v>
      </c>
      <c r="B2069" s="161" t="str">
        <f t="shared" si="32"/>
        <v>UH.VM.00142-10137</v>
      </c>
      <c r="C2069" s="95">
        <f>SUM(A2069:A2069)</f>
        <v>0</v>
      </c>
      <c r="D2069" s="95">
        <v>10137</v>
      </c>
      <c r="E2069" s="95" t="s">
        <v>136</v>
      </c>
      <c r="F2069" s="91" t="e">
        <f>_xlfn.XLOOKUP(#REF!,'F U L L   S E T S  (-10%)'!T:T,'F U L L   S E T S  (-10%)'!O:O,0)+_xlfn.XLOOKUP(#REF!,'M A C R O S'!R:R,'M A C R O S'!N:N,0)</f>
        <v>#REF!</v>
      </c>
      <c r="G2069" s="139" t="s">
        <v>72</v>
      </c>
      <c r="H2069" s="91">
        <f>_xlfn.XLOOKUP(G2069,'F U L L   S E T S  (-10%)'!T:T,'F U L L   S E T S  (-10%)'!O:O,0)</f>
        <v>0</v>
      </c>
    </row>
    <row r="2070" spans="1:8" ht="16" x14ac:dyDescent="0.2">
      <c r="A2070" s="95">
        <f>_xlfn.XLOOKUP(E2070,'M A C R O S'!R:R,'M A C R O S'!N:N,0)</f>
        <v>0</v>
      </c>
      <c r="B2070" s="161" t="str">
        <f t="shared" si="32"/>
        <v>UH.VM.00143-10137</v>
      </c>
      <c r="C2070" s="95">
        <f>SUM(A2070:A2070)</f>
        <v>0</v>
      </c>
      <c r="D2070" s="95">
        <v>10137</v>
      </c>
      <c r="E2070" s="95" t="s">
        <v>138</v>
      </c>
      <c r="F2070" s="91" t="e">
        <f>_xlfn.XLOOKUP(#REF!,'F U L L   S E T S  (-10%)'!T:T,'F U L L   S E T S  (-10%)'!O:O,0)+_xlfn.XLOOKUP(#REF!,'M A C R O S'!R:R,'M A C R O S'!N:N,0)</f>
        <v>#REF!</v>
      </c>
      <c r="G2070" s="139" t="s">
        <v>72</v>
      </c>
      <c r="H2070" s="91">
        <f>_xlfn.XLOOKUP(G2070,'F U L L   S E T S  (-10%)'!T:T,'F U L L   S E T S  (-10%)'!O:O,0)</f>
        <v>0</v>
      </c>
    </row>
    <row r="2071" spans="1:8" ht="16" x14ac:dyDescent="0.2">
      <c r="A2071" s="95">
        <f>_xlfn.XLOOKUP(E2071,'M A C R O S'!R:R,'M A C R O S'!N:N,0)</f>
        <v>0</v>
      </c>
      <c r="B2071" s="161" t="str">
        <f t="shared" si="32"/>
        <v>UH.VM.00144-10137</v>
      </c>
      <c r="C2071" s="95">
        <f>SUM(A2071:A2071)</f>
        <v>0</v>
      </c>
      <c r="D2071" s="95">
        <v>10137</v>
      </c>
      <c r="E2071" s="95" t="s">
        <v>140</v>
      </c>
      <c r="F2071" s="91" t="e">
        <f>_xlfn.XLOOKUP(#REF!,'F U L L   S E T S  (-10%)'!T:T,'F U L L   S E T S  (-10%)'!O:O,0)+_xlfn.XLOOKUP(#REF!,'M A C R O S'!R:R,'M A C R O S'!N:N,0)</f>
        <v>#REF!</v>
      </c>
      <c r="G2071" s="139" t="s">
        <v>72</v>
      </c>
      <c r="H2071" s="91">
        <f>_xlfn.XLOOKUP(G2071,'F U L L   S E T S  (-10%)'!T:T,'F U L L   S E T S  (-10%)'!O:O,0)</f>
        <v>0</v>
      </c>
    </row>
    <row r="2072" spans="1:8" ht="16" x14ac:dyDescent="0.2">
      <c r="A2072" s="95">
        <f>_xlfn.XLOOKUP(E2072,'M A C R O S'!R:R,'M A C R O S'!N:N,0)</f>
        <v>0</v>
      </c>
      <c r="B2072" s="161" t="str">
        <f t="shared" si="32"/>
        <v>UH.VM.00145-10137</v>
      </c>
      <c r="C2072" s="95">
        <f>SUM(A2072:A2072)</f>
        <v>0</v>
      </c>
      <c r="D2072" s="95">
        <v>10137</v>
      </c>
      <c r="E2072" s="95" t="s">
        <v>142</v>
      </c>
      <c r="F2072" s="91" t="e">
        <f>_xlfn.XLOOKUP(#REF!,'F U L L   S E T S  (-10%)'!T:T,'F U L L   S E T S  (-10%)'!O:O,0)+_xlfn.XLOOKUP(#REF!,'M A C R O S'!R:R,'M A C R O S'!N:N,0)</f>
        <v>#REF!</v>
      </c>
      <c r="G2072" s="139" t="s">
        <v>72</v>
      </c>
      <c r="H2072" s="91">
        <f>_xlfn.XLOOKUP(G2072,'F U L L   S E T S  (-10%)'!T:T,'F U L L   S E T S  (-10%)'!O:O,0)</f>
        <v>0</v>
      </c>
    </row>
    <row r="2073" spans="1:8" ht="16" x14ac:dyDescent="0.2">
      <c r="A2073" s="95">
        <f>_xlfn.XLOOKUP(E2073,'M A C R O S'!R:R,'M A C R O S'!N:N,0)</f>
        <v>0</v>
      </c>
      <c r="B2073" s="161" t="str">
        <f t="shared" si="32"/>
        <v>UH.VM.00146-10137</v>
      </c>
      <c r="C2073" s="95">
        <f>SUM(A2073:A2073)</f>
        <v>0</v>
      </c>
      <c r="D2073" s="95">
        <v>10137</v>
      </c>
      <c r="E2073" s="95" t="s">
        <v>144</v>
      </c>
      <c r="F2073" s="91" t="e">
        <f>_xlfn.XLOOKUP(#REF!,'F U L L   S E T S  (-10%)'!T:T,'F U L L   S E T S  (-10%)'!O:O,0)+_xlfn.XLOOKUP(#REF!,'M A C R O S'!R:R,'M A C R O S'!N:N,0)</f>
        <v>#REF!</v>
      </c>
      <c r="G2073" s="139" t="s">
        <v>72</v>
      </c>
      <c r="H2073" s="91">
        <f>_xlfn.XLOOKUP(G2073,'F U L L   S E T S  (-10%)'!T:T,'F U L L   S E T S  (-10%)'!O:O,0)</f>
        <v>0</v>
      </c>
    </row>
    <row r="2074" spans="1:8" ht="16" x14ac:dyDescent="0.2">
      <c r="A2074" s="95">
        <f>_xlfn.XLOOKUP(E2074,'M A C R O S'!R:R,'M A C R O S'!N:N,0)</f>
        <v>0</v>
      </c>
      <c r="B2074" s="161" t="str">
        <f t="shared" si="32"/>
        <v>UH.VM.00147-10137</v>
      </c>
      <c r="C2074" s="95">
        <f>SUM(A2074:A2074)</f>
        <v>0</v>
      </c>
      <c r="D2074" s="95">
        <v>10137</v>
      </c>
      <c r="E2074" s="95" t="s">
        <v>146</v>
      </c>
      <c r="F2074" s="91" t="e">
        <f>_xlfn.XLOOKUP(#REF!,'F U L L   S E T S  (-10%)'!T:T,'F U L L   S E T S  (-10%)'!O:O,0)+_xlfn.XLOOKUP(#REF!,'M A C R O S'!R:R,'M A C R O S'!N:N,0)</f>
        <v>#REF!</v>
      </c>
      <c r="G2074" s="139" t="s">
        <v>72</v>
      </c>
      <c r="H2074" s="91">
        <f>_xlfn.XLOOKUP(G2074,'F U L L   S E T S  (-10%)'!T:T,'F U L L   S E T S  (-10%)'!O:O,0)</f>
        <v>0</v>
      </c>
    </row>
    <row r="2075" spans="1:8" ht="16" x14ac:dyDescent="0.2">
      <c r="A2075" s="95">
        <f>_xlfn.XLOOKUP(E2075,'M A C R O S'!R:R,'M A C R O S'!N:N,0)</f>
        <v>0</v>
      </c>
      <c r="B2075" s="161" t="str">
        <f t="shared" si="32"/>
        <v>UH.VM.00148-10137</v>
      </c>
      <c r="C2075" s="95">
        <f>SUM(A2075:A2075)</f>
        <v>0</v>
      </c>
      <c r="D2075" s="95">
        <v>10137</v>
      </c>
      <c r="E2075" s="95" t="s">
        <v>148</v>
      </c>
      <c r="F2075" s="91" t="e">
        <f>_xlfn.XLOOKUP(#REF!,'F U L L   S E T S  (-10%)'!T:T,'F U L L   S E T S  (-10%)'!O:O,0)+_xlfn.XLOOKUP(#REF!,'M A C R O S'!R:R,'M A C R O S'!N:N,0)</f>
        <v>#REF!</v>
      </c>
      <c r="G2075" s="139" t="s">
        <v>72</v>
      </c>
      <c r="H2075" s="91">
        <f>_xlfn.XLOOKUP(G2075,'F U L L   S E T S  (-10%)'!T:T,'F U L L   S E T S  (-10%)'!O:O,0)</f>
        <v>0</v>
      </c>
    </row>
    <row r="2076" spans="1:8" ht="16" x14ac:dyDescent="0.2">
      <c r="A2076" s="95">
        <f>_xlfn.XLOOKUP(E2076,'M A C R O S'!R:R,'M A C R O S'!N:N,0)</f>
        <v>0</v>
      </c>
      <c r="B2076" s="161" t="str">
        <f t="shared" si="32"/>
        <v>UH.VM.00149-10137</v>
      </c>
      <c r="C2076" s="95">
        <f>SUM(A2076:A2076)</f>
        <v>0</v>
      </c>
      <c r="D2076" s="95">
        <v>10137</v>
      </c>
      <c r="E2076" s="95" t="s">
        <v>150</v>
      </c>
      <c r="F2076" s="91" t="e">
        <f>_xlfn.XLOOKUP(#REF!,'F U L L   S E T S  (-10%)'!T:T,'F U L L   S E T S  (-10%)'!O:O,0)+_xlfn.XLOOKUP(#REF!,'M A C R O S'!R:R,'M A C R O S'!N:N,0)</f>
        <v>#REF!</v>
      </c>
      <c r="G2076" s="139" t="s">
        <v>72</v>
      </c>
      <c r="H2076" s="91">
        <f>_xlfn.XLOOKUP(G2076,'F U L L   S E T S  (-10%)'!T:T,'F U L L   S E T S  (-10%)'!O:O,0)</f>
        <v>0</v>
      </c>
    </row>
    <row r="2077" spans="1:8" ht="16" x14ac:dyDescent="0.2">
      <c r="A2077" s="95">
        <f>_xlfn.XLOOKUP(E2077,'M A C R O S'!R:R,'M A C R O S'!N:N,0)</f>
        <v>0</v>
      </c>
      <c r="B2077" s="161" t="str">
        <f t="shared" si="32"/>
        <v>UH.VM.00150-10137</v>
      </c>
      <c r="C2077" s="95">
        <f>SUM(A2077:A2077)</f>
        <v>0</v>
      </c>
      <c r="D2077" s="95">
        <v>10137</v>
      </c>
      <c r="E2077" s="95" t="s">
        <v>152</v>
      </c>
      <c r="F2077" s="91" t="e">
        <f>_xlfn.XLOOKUP(#REF!,'F U L L   S E T S  (-10%)'!T:T,'F U L L   S E T S  (-10%)'!O:O,0)+_xlfn.XLOOKUP(#REF!,'M A C R O S'!R:R,'M A C R O S'!N:N,0)</f>
        <v>#REF!</v>
      </c>
      <c r="G2077" s="139" t="s">
        <v>72</v>
      </c>
      <c r="H2077" s="91">
        <f>_xlfn.XLOOKUP(G2077,'F U L L   S E T S  (-10%)'!T:T,'F U L L   S E T S  (-10%)'!O:O,0)</f>
        <v>0</v>
      </c>
    </row>
    <row r="2078" spans="1:8" ht="16" x14ac:dyDescent="0.2">
      <c r="A2078" s="95">
        <f>_xlfn.XLOOKUP(E2078,'M A C R O S'!R:R,'M A C R O S'!N:N,0)</f>
        <v>0</v>
      </c>
      <c r="B2078" s="161" t="str">
        <f t="shared" si="32"/>
        <v>UH.VM.00151-10137</v>
      </c>
      <c r="C2078" s="95">
        <f>SUM(A2078:A2078)</f>
        <v>0</v>
      </c>
      <c r="D2078" s="95">
        <v>10137</v>
      </c>
      <c r="E2078" s="95" t="s">
        <v>154</v>
      </c>
      <c r="F2078" s="91" t="e">
        <f>_xlfn.XLOOKUP(#REF!,'F U L L   S E T S  (-10%)'!T:T,'F U L L   S E T S  (-10%)'!O:O,0)+_xlfn.XLOOKUP(#REF!,'M A C R O S'!R:R,'M A C R O S'!N:N,0)</f>
        <v>#REF!</v>
      </c>
      <c r="G2078" s="139" t="s">
        <v>72</v>
      </c>
      <c r="H2078" s="91">
        <f>_xlfn.XLOOKUP(G2078,'F U L L   S E T S  (-10%)'!T:T,'F U L L   S E T S  (-10%)'!O:O,0)</f>
        <v>0</v>
      </c>
    </row>
    <row r="2079" spans="1:8" ht="16" x14ac:dyDescent="0.2">
      <c r="A2079" s="95">
        <f>_xlfn.XLOOKUP(E2079,'M A C R O S'!R:R,'M A C R O S'!N:N,0)</f>
        <v>0</v>
      </c>
      <c r="B2079" s="161" t="str">
        <f t="shared" si="32"/>
        <v>UH.VM.00152-10137</v>
      </c>
      <c r="C2079" s="95">
        <f>SUM(A2079:A2079)</f>
        <v>0</v>
      </c>
      <c r="D2079" s="95">
        <v>10137</v>
      </c>
      <c r="E2079" s="95" t="s">
        <v>156</v>
      </c>
      <c r="F2079" s="91" t="e">
        <f>_xlfn.XLOOKUP(#REF!,'F U L L   S E T S  (-10%)'!T:T,'F U L L   S E T S  (-10%)'!O:O,0)+_xlfn.XLOOKUP(#REF!,'M A C R O S'!R:R,'M A C R O S'!N:N,0)</f>
        <v>#REF!</v>
      </c>
      <c r="G2079" s="139" t="s">
        <v>72</v>
      </c>
      <c r="H2079" s="91">
        <f>_xlfn.XLOOKUP(G2079,'F U L L   S E T S  (-10%)'!T:T,'F U L L   S E T S  (-10%)'!O:O,0)</f>
        <v>0</v>
      </c>
    </row>
    <row r="2080" spans="1:8" ht="16" x14ac:dyDescent="0.2">
      <c r="A2080" s="95">
        <f>_xlfn.XLOOKUP(E2080,'M A C R O S'!R:R,'M A C R O S'!N:N,0)</f>
        <v>0</v>
      </c>
      <c r="B2080" s="161" t="str">
        <f t="shared" si="32"/>
        <v>UH.VM.00153-10137</v>
      </c>
      <c r="C2080" s="95">
        <f>SUM(A2080:A2080)</f>
        <v>0</v>
      </c>
      <c r="D2080" s="95">
        <v>10137</v>
      </c>
      <c r="E2080" s="95" t="s">
        <v>158</v>
      </c>
      <c r="F2080" s="91" t="e">
        <f>_xlfn.XLOOKUP(#REF!,'F U L L   S E T S  (-10%)'!T:T,'F U L L   S E T S  (-10%)'!O:O,0)+_xlfn.XLOOKUP(#REF!,'M A C R O S'!R:R,'M A C R O S'!N:N,0)</f>
        <v>#REF!</v>
      </c>
      <c r="G2080" s="139" t="s">
        <v>72</v>
      </c>
      <c r="H2080" s="91">
        <f>_xlfn.XLOOKUP(G2080,'F U L L   S E T S  (-10%)'!T:T,'F U L L   S E T S  (-10%)'!O:O,0)</f>
        <v>0</v>
      </c>
    </row>
    <row r="2081" spans="1:8" ht="16" x14ac:dyDescent="0.2">
      <c r="A2081" s="95">
        <f>_xlfn.XLOOKUP(E2081,'M A C R O S'!R:R,'M A C R O S'!N:N,0)</f>
        <v>0</v>
      </c>
      <c r="B2081" s="161" t="str">
        <f t="shared" si="32"/>
        <v>UH.VM.00154-10137</v>
      </c>
      <c r="C2081" s="95">
        <f>SUM(A2081:A2081)</f>
        <v>0</v>
      </c>
      <c r="D2081" s="95">
        <v>10137</v>
      </c>
      <c r="E2081" s="95" t="s">
        <v>160</v>
      </c>
      <c r="F2081" s="91" t="e">
        <f>_xlfn.XLOOKUP(#REF!,'F U L L   S E T S  (-10%)'!T:T,'F U L L   S E T S  (-10%)'!O:O,0)+_xlfn.XLOOKUP(#REF!,'M A C R O S'!R:R,'M A C R O S'!N:N,0)</f>
        <v>#REF!</v>
      </c>
      <c r="G2081" s="139" t="s">
        <v>72</v>
      </c>
      <c r="H2081" s="91">
        <f>_xlfn.XLOOKUP(G2081,'F U L L   S E T S  (-10%)'!T:T,'F U L L   S E T S  (-10%)'!O:O,0)</f>
        <v>0</v>
      </c>
    </row>
    <row r="2082" spans="1:8" ht="16" x14ac:dyDescent="0.2">
      <c r="A2082" s="95">
        <f>_xlfn.XLOOKUP(E2082,'M A C R O S'!R:R,'M A C R O S'!N:N,0)</f>
        <v>0</v>
      </c>
      <c r="B2082" s="161" t="str">
        <f t="shared" si="32"/>
        <v>UH.VM.00155-10137</v>
      </c>
      <c r="C2082" s="95">
        <f>SUM(A2082:A2082)</f>
        <v>0</v>
      </c>
      <c r="D2082" s="95">
        <v>10137</v>
      </c>
      <c r="E2082" s="95" t="s">
        <v>162</v>
      </c>
      <c r="F2082" s="91" t="e">
        <f>_xlfn.XLOOKUP(#REF!,'F U L L   S E T S  (-10%)'!T:T,'F U L L   S E T S  (-10%)'!O:O,0)+_xlfn.XLOOKUP(#REF!,'M A C R O S'!R:R,'M A C R O S'!N:N,0)</f>
        <v>#REF!</v>
      </c>
      <c r="G2082" s="139" t="s">
        <v>72</v>
      </c>
      <c r="H2082" s="91">
        <f>_xlfn.XLOOKUP(G2082,'F U L L   S E T S  (-10%)'!T:T,'F U L L   S E T S  (-10%)'!O:O,0)</f>
        <v>0</v>
      </c>
    </row>
    <row r="2083" spans="1:8" ht="16" x14ac:dyDescent="0.2">
      <c r="A2083" s="95">
        <f>_xlfn.XLOOKUP(E2083,'M A C R O S'!R:R,'M A C R O S'!N:N,0)</f>
        <v>0</v>
      </c>
      <c r="B2083" s="161" t="str">
        <f t="shared" si="32"/>
        <v>UH.VM.00156-10137</v>
      </c>
      <c r="C2083" s="95">
        <f>SUM(A2083:A2083)</f>
        <v>0</v>
      </c>
      <c r="D2083" s="95">
        <v>10137</v>
      </c>
      <c r="E2083" s="95" t="s">
        <v>164</v>
      </c>
      <c r="F2083" s="91" t="e">
        <f>_xlfn.XLOOKUP(#REF!,'F U L L   S E T S  (-10%)'!T:T,'F U L L   S E T S  (-10%)'!O:O,0)+_xlfn.XLOOKUP(#REF!,'M A C R O S'!R:R,'M A C R O S'!N:N,0)</f>
        <v>#REF!</v>
      </c>
      <c r="G2083" s="139" t="s">
        <v>72</v>
      </c>
      <c r="H2083" s="91">
        <f>_xlfn.XLOOKUP(G2083,'F U L L   S E T S  (-10%)'!T:T,'F U L L   S E T S  (-10%)'!O:O,0)</f>
        <v>0</v>
      </c>
    </row>
    <row r="2084" spans="1:8" ht="16" x14ac:dyDescent="0.2">
      <c r="A2084" s="95">
        <f>_xlfn.XLOOKUP(E2084,'M A C R O S'!R:R,'M A C R O S'!N:N,0)</f>
        <v>0</v>
      </c>
      <c r="B2084" s="161" t="str">
        <f t="shared" si="32"/>
        <v>UH.VM.00157-10137</v>
      </c>
      <c r="C2084" s="95">
        <f>SUM(A2084:A2084)</f>
        <v>0</v>
      </c>
      <c r="D2084" s="95">
        <v>10137</v>
      </c>
      <c r="E2084" s="95" t="s">
        <v>166</v>
      </c>
      <c r="F2084" s="91" t="e">
        <f>_xlfn.XLOOKUP(#REF!,'F U L L   S E T S  (-10%)'!T:T,'F U L L   S E T S  (-10%)'!O:O,0)+_xlfn.XLOOKUP(#REF!,'M A C R O S'!R:R,'M A C R O S'!N:N,0)</f>
        <v>#REF!</v>
      </c>
      <c r="G2084" s="139" t="s">
        <v>72</v>
      </c>
      <c r="H2084" s="91">
        <f>_xlfn.XLOOKUP(G2084,'F U L L   S E T S  (-10%)'!T:T,'F U L L   S E T S  (-10%)'!O:O,0)</f>
        <v>0</v>
      </c>
    </row>
    <row r="2085" spans="1:8" ht="16" x14ac:dyDescent="0.2">
      <c r="A2085" s="161">
        <f>_xlfn.XLOOKUP(E2085,'M A C R O S'!R:R,'M A C R O S'!O:O,0)</f>
        <v>0</v>
      </c>
      <c r="B2085" s="161" t="str">
        <f t="shared" si="32"/>
        <v>UH.VM.00140-10138</v>
      </c>
      <c r="C2085" s="161">
        <f>SUM(A2085:A2085)</f>
        <v>0</v>
      </c>
      <c r="D2085" s="161">
        <v>10138</v>
      </c>
      <c r="E2085" s="161" t="s">
        <v>132</v>
      </c>
      <c r="F2085" s="91" t="e">
        <f>_xlfn.XLOOKUP(#REF!,'F U L L   S E T S  (-10%)'!T:T,'F U L L   S E T S  (-10%)'!P:P,0)+_xlfn.XLOOKUP(#REF!,'M A C R O S'!R:R,'M A C R O S'!O:O,0)</f>
        <v>#REF!</v>
      </c>
      <c r="G2085" s="139" t="s">
        <v>72</v>
      </c>
      <c r="H2085" s="91">
        <f>_xlfn.XLOOKUP(G2085,'F U L L   S E T S  (-10%)'!T:T,'F U L L   S E T S  (-10%)'!P:P,0)</f>
        <v>0</v>
      </c>
    </row>
    <row r="2086" spans="1:8" ht="16" x14ac:dyDescent="0.2">
      <c r="A2086" s="95">
        <f>_xlfn.XLOOKUP(E2086,'M A C R O S'!R:R,'M A C R O S'!O:O,0)</f>
        <v>0</v>
      </c>
      <c r="B2086" s="161" t="str">
        <f t="shared" si="32"/>
        <v>UH.VM.00141-10138</v>
      </c>
      <c r="C2086" s="95">
        <f>SUM(A2086:A2086)</f>
        <v>0</v>
      </c>
      <c r="D2086" s="95">
        <v>10138</v>
      </c>
      <c r="E2086" s="95" t="s">
        <v>134</v>
      </c>
      <c r="F2086" s="91" t="e">
        <f>_xlfn.XLOOKUP(#REF!,'F U L L   S E T S  (-10%)'!T:T,'F U L L   S E T S  (-10%)'!P:P,0)+_xlfn.XLOOKUP(#REF!,'M A C R O S'!R:R,'M A C R O S'!O:O,0)</f>
        <v>#REF!</v>
      </c>
      <c r="G2086" s="139" t="s">
        <v>72</v>
      </c>
      <c r="H2086" s="91">
        <f>_xlfn.XLOOKUP(G2086,'F U L L   S E T S  (-10%)'!T:T,'F U L L   S E T S  (-10%)'!P:P,0)</f>
        <v>0</v>
      </c>
    </row>
    <row r="2087" spans="1:8" ht="16" x14ac:dyDescent="0.2">
      <c r="A2087" s="95">
        <f>_xlfn.XLOOKUP(E2087,'M A C R O S'!R:R,'M A C R O S'!O:O,0)</f>
        <v>0</v>
      </c>
      <c r="B2087" s="161" t="str">
        <f t="shared" si="32"/>
        <v>UH.VM.00142-10138</v>
      </c>
      <c r="C2087" s="95">
        <f>SUM(A2087:A2087)</f>
        <v>0</v>
      </c>
      <c r="D2087" s="95">
        <v>10138</v>
      </c>
      <c r="E2087" s="95" t="s">
        <v>136</v>
      </c>
      <c r="F2087" s="91" t="e">
        <f>_xlfn.XLOOKUP(#REF!,'F U L L   S E T S  (-10%)'!T:T,'F U L L   S E T S  (-10%)'!P:P,0)+_xlfn.XLOOKUP(#REF!,'M A C R O S'!R:R,'M A C R O S'!O:O,0)</f>
        <v>#REF!</v>
      </c>
      <c r="G2087" s="139" t="s">
        <v>72</v>
      </c>
      <c r="H2087" s="91">
        <f>_xlfn.XLOOKUP(G2087,'F U L L   S E T S  (-10%)'!T:T,'F U L L   S E T S  (-10%)'!P:P,0)</f>
        <v>0</v>
      </c>
    </row>
    <row r="2088" spans="1:8" ht="16" x14ac:dyDescent="0.2">
      <c r="A2088" s="95">
        <f>_xlfn.XLOOKUP(E2088,'M A C R O S'!R:R,'M A C R O S'!O:O,0)</f>
        <v>0</v>
      </c>
      <c r="B2088" s="161" t="str">
        <f t="shared" si="32"/>
        <v>UH.VM.00143-10138</v>
      </c>
      <c r="C2088" s="95">
        <f>SUM(A2088:A2088)</f>
        <v>0</v>
      </c>
      <c r="D2088" s="95">
        <v>10138</v>
      </c>
      <c r="E2088" s="95" t="s">
        <v>138</v>
      </c>
      <c r="F2088" s="91" t="e">
        <f>_xlfn.XLOOKUP(#REF!,'F U L L   S E T S  (-10%)'!T:T,'F U L L   S E T S  (-10%)'!P:P,0)+_xlfn.XLOOKUP(#REF!,'M A C R O S'!R:R,'M A C R O S'!O:O,0)</f>
        <v>#REF!</v>
      </c>
      <c r="G2088" s="139" t="s">
        <v>72</v>
      </c>
      <c r="H2088" s="91">
        <f>_xlfn.XLOOKUP(G2088,'F U L L   S E T S  (-10%)'!T:T,'F U L L   S E T S  (-10%)'!P:P,0)</f>
        <v>0</v>
      </c>
    </row>
    <row r="2089" spans="1:8" ht="16" x14ac:dyDescent="0.2">
      <c r="A2089" s="95">
        <f>_xlfn.XLOOKUP(E2089,'M A C R O S'!R:R,'M A C R O S'!O:O,0)</f>
        <v>0</v>
      </c>
      <c r="B2089" s="161" t="str">
        <f t="shared" si="32"/>
        <v>UH.VM.00144-10138</v>
      </c>
      <c r="C2089" s="95">
        <f>SUM(A2089:A2089)</f>
        <v>0</v>
      </c>
      <c r="D2089" s="95">
        <v>10138</v>
      </c>
      <c r="E2089" s="95" t="s">
        <v>140</v>
      </c>
      <c r="F2089" s="91" t="e">
        <f>_xlfn.XLOOKUP(#REF!,'F U L L   S E T S  (-10%)'!T:T,'F U L L   S E T S  (-10%)'!P:P,0)+_xlfn.XLOOKUP(#REF!,'M A C R O S'!R:R,'M A C R O S'!O:O,0)</f>
        <v>#REF!</v>
      </c>
      <c r="G2089" s="139" t="s">
        <v>72</v>
      </c>
      <c r="H2089" s="91">
        <f>_xlfn.XLOOKUP(G2089,'F U L L   S E T S  (-10%)'!T:T,'F U L L   S E T S  (-10%)'!P:P,0)</f>
        <v>0</v>
      </c>
    </row>
    <row r="2090" spans="1:8" ht="16" x14ac:dyDescent="0.2">
      <c r="A2090" s="95">
        <f>_xlfn.XLOOKUP(E2090,'M A C R O S'!R:R,'M A C R O S'!O:O,0)</f>
        <v>0</v>
      </c>
      <c r="B2090" s="161" t="str">
        <f t="shared" si="32"/>
        <v>UH.VM.00145-10138</v>
      </c>
      <c r="C2090" s="95">
        <f>SUM(A2090:A2090)</f>
        <v>0</v>
      </c>
      <c r="D2090" s="95">
        <v>10138</v>
      </c>
      <c r="E2090" s="95" t="s">
        <v>142</v>
      </c>
      <c r="F2090" s="91" t="e">
        <f>_xlfn.XLOOKUP(#REF!,'F U L L   S E T S  (-10%)'!T:T,'F U L L   S E T S  (-10%)'!P:P,0)+_xlfn.XLOOKUP(#REF!,'M A C R O S'!R:R,'M A C R O S'!O:O,0)</f>
        <v>#REF!</v>
      </c>
      <c r="G2090" s="139" t="s">
        <v>72</v>
      </c>
      <c r="H2090" s="91">
        <f>_xlfn.XLOOKUP(G2090,'F U L L   S E T S  (-10%)'!T:T,'F U L L   S E T S  (-10%)'!P:P,0)</f>
        <v>0</v>
      </c>
    </row>
    <row r="2091" spans="1:8" ht="16" x14ac:dyDescent="0.2">
      <c r="A2091" s="95">
        <f>_xlfn.XLOOKUP(E2091,'M A C R O S'!R:R,'M A C R O S'!O:O,0)</f>
        <v>0</v>
      </c>
      <c r="B2091" s="161" t="str">
        <f t="shared" si="32"/>
        <v>UH.VM.00146-10138</v>
      </c>
      <c r="C2091" s="95">
        <f>SUM(A2091:A2091)</f>
        <v>0</v>
      </c>
      <c r="D2091" s="95">
        <v>10138</v>
      </c>
      <c r="E2091" s="95" t="s">
        <v>144</v>
      </c>
      <c r="F2091" s="91" t="e">
        <f>_xlfn.XLOOKUP(#REF!,'F U L L   S E T S  (-10%)'!T:T,'F U L L   S E T S  (-10%)'!P:P,0)+_xlfn.XLOOKUP(#REF!,'M A C R O S'!R:R,'M A C R O S'!O:O,0)</f>
        <v>#REF!</v>
      </c>
      <c r="G2091" s="139" t="s">
        <v>72</v>
      </c>
      <c r="H2091" s="91">
        <f>_xlfn.XLOOKUP(G2091,'F U L L   S E T S  (-10%)'!T:T,'F U L L   S E T S  (-10%)'!P:P,0)</f>
        <v>0</v>
      </c>
    </row>
    <row r="2092" spans="1:8" ht="16" x14ac:dyDescent="0.2">
      <c r="A2092" s="95">
        <f>_xlfn.XLOOKUP(E2092,'M A C R O S'!R:R,'M A C R O S'!O:O,0)</f>
        <v>0</v>
      </c>
      <c r="B2092" s="161" t="str">
        <f t="shared" si="32"/>
        <v>UH.VM.00147-10138</v>
      </c>
      <c r="C2092" s="95">
        <f>SUM(A2092:A2092)</f>
        <v>0</v>
      </c>
      <c r="D2092" s="95">
        <v>10138</v>
      </c>
      <c r="E2092" s="95" t="s">
        <v>146</v>
      </c>
      <c r="F2092" s="91" t="e">
        <f>_xlfn.XLOOKUP(#REF!,'F U L L   S E T S  (-10%)'!T:T,'F U L L   S E T S  (-10%)'!P:P,0)+_xlfn.XLOOKUP(#REF!,'M A C R O S'!R:R,'M A C R O S'!O:O,0)</f>
        <v>#REF!</v>
      </c>
      <c r="G2092" s="139" t="s">
        <v>72</v>
      </c>
      <c r="H2092" s="91">
        <f>_xlfn.XLOOKUP(G2092,'F U L L   S E T S  (-10%)'!T:T,'F U L L   S E T S  (-10%)'!P:P,0)</f>
        <v>0</v>
      </c>
    </row>
    <row r="2093" spans="1:8" ht="16" x14ac:dyDescent="0.2">
      <c r="A2093" s="95">
        <f>_xlfn.XLOOKUP(E2093,'M A C R O S'!R:R,'M A C R O S'!O:O,0)</f>
        <v>0</v>
      </c>
      <c r="B2093" s="161" t="str">
        <f t="shared" si="32"/>
        <v>UH.VM.00148-10138</v>
      </c>
      <c r="C2093" s="95">
        <f>SUM(A2093:A2093)</f>
        <v>0</v>
      </c>
      <c r="D2093" s="95">
        <v>10138</v>
      </c>
      <c r="E2093" s="95" t="s">
        <v>148</v>
      </c>
      <c r="F2093" s="91" t="e">
        <f>_xlfn.XLOOKUP(#REF!,'F U L L   S E T S  (-10%)'!T:T,'F U L L   S E T S  (-10%)'!P:P,0)+_xlfn.XLOOKUP(#REF!,'M A C R O S'!R:R,'M A C R O S'!O:O,0)</f>
        <v>#REF!</v>
      </c>
      <c r="G2093" s="139" t="s">
        <v>72</v>
      </c>
      <c r="H2093" s="91">
        <f>_xlfn.XLOOKUP(G2093,'F U L L   S E T S  (-10%)'!T:T,'F U L L   S E T S  (-10%)'!P:P,0)</f>
        <v>0</v>
      </c>
    </row>
    <row r="2094" spans="1:8" ht="16" x14ac:dyDescent="0.2">
      <c r="A2094" s="95">
        <f>_xlfn.XLOOKUP(E2094,'M A C R O S'!R:R,'M A C R O S'!O:O,0)</f>
        <v>0</v>
      </c>
      <c r="B2094" s="161" t="str">
        <f t="shared" si="32"/>
        <v>UH.VM.00149-10138</v>
      </c>
      <c r="C2094" s="95">
        <f>SUM(A2094:A2094)</f>
        <v>0</v>
      </c>
      <c r="D2094" s="95">
        <v>10138</v>
      </c>
      <c r="E2094" s="95" t="s">
        <v>150</v>
      </c>
      <c r="F2094" s="91" t="e">
        <f>_xlfn.XLOOKUP(#REF!,'F U L L   S E T S  (-10%)'!T:T,'F U L L   S E T S  (-10%)'!P:P,0)+_xlfn.XLOOKUP(#REF!,'M A C R O S'!R:R,'M A C R O S'!O:O,0)</f>
        <v>#REF!</v>
      </c>
      <c r="G2094" s="139" t="s">
        <v>72</v>
      </c>
      <c r="H2094" s="91">
        <f>_xlfn.XLOOKUP(G2094,'F U L L   S E T S  (-10%)'!T:T,'F U L L   S E T S  (-10%)'!P:P,0)</f>
        <v>0</v>
      </c>
    </row>
    <row r="2095" spans="1:8" ht="16" x14ac:dyDescent="0.2">
      <c r="A2095" s="95">
        <f>_xlfn.XLOOKUP(E2095,'M A C R O S'!R:R,'M A C R O S'!O:O,0)</f>
        <v>0</v>
      </c>
      <c r="B2095" s="161" t="str">
        <f t="shared" si="32"/>
        <v>UH.VM.00150-10138</v>
      </c>
      <c r="C2095" s="95">
        <f>SUM(A2095:A2095)</f>
        <v>0</v>
      </c>
      <c r="D2095" s="95">
        <v>10138</v>
      </c>
      <c r="E2095" s="95" t="s">
        <v>152</v>
      </c>
      <c r="F2095" s="91" t="e">
        <f>_xlfn.XLOOKUP(#REF!,'F U L L   S E T S  (-10%)'!T:T,'F U L L   S E T S  (-10%)'!P:P,0)+_xlfn.XLOOKUP(#REF!,'M A C R O S'!R:R,'M A C R O S'!O:O,0)</f>
        <v>#REF!</v>
      </c>
      <c r="G2095" s="139" t="s">
        <v>72</v>
      </c>
      <c r="H2095" s="91">
        <f>_xlfn.XLOOKUP(G2095,'F U L L   S E T S  (-10%)'!T:T,'F U L L   S E T S  (-10%)'!P:P,0)</f>
        <v>0</v>
      </c>
    </row>
    <row r="2096" spans="1:8" ht="16" x14ac:dyDescent="0.2">
      <c r="A2096" s="95">
        <f>_xlfn.XLOOKUP(E2096,'M A C R O S'!R:R,'M A C R O S'!O:O,0)</f>
        <v>0</v>
      </c>
      <c r="B2096" s="161" t="str">
        <f t="shared" si="32"/>
        <v>UH.VM.00151-10138</v>
      </c>
      <c r="C2096" s="95">
        <f>SUM(A2096:A2096)</f>
        <v>0</v>
      </c>
      <c r="D2096" s="95">
        <v>10138</v>
      </c>
      <c r="E2096" s="95" t="s">
        <v>154</v>
      </c>
      <c r="F2096" s="91" t="e">
        <f>_xlfn.XLOOKUP(#REF!,'F U L L   S E T S  (-10%)'!T:T,'F U L L   S E T S  (-10%)'!P:P,0)+_xlfn.XLOOKUP(#REF!,'M A C R O S'!R:R,'M A C R O S'!O:O,0)</f>
        <v>#REF!</v>
      </c>
      <c r="G2096" s="139" t="s">
        <v>72</v>
      </c>
      <c r="H2096" s="91">
        <f>_xlfn.XLOOKUP(G2096,'F U L L   S E T S  (-10%)'!T:T,'F U L L   S E T S  (-10%)'!P:P,0)</f>
        <v>0</v>
      </c>
    </row>
    <row r="2097" spans="1:10" ht="16" x14ac:dyDescent="0.2">
      <c r="A2097" s="95">
        <f>_xlfn.XLOOKUP(E2097,'M A C R O S'!R:R,'M A C R O S'!O:O,0)</f>
        <v>0</v>
      </c>
      <c r="B2097" s="161" t="str">
        <f t="shared" si="32"/>
        <v>UH.VM.00152-10138</v>
      </c>
      <c r="C2097" s="95">
        <f>SUM(A2097:A2097)</f>
        <v>0</v>
      </c>
      <c r="D2097" s="95">
        <v>10138</v>
      </c>
      <c r="E2097" s="95" t="s">
        <v>156</v>
      </c>
      <c r="F2097" s="91" t="e">
        <f>_xlfn.XLOOKUP(#REF!,'F U L L   S E T S  (-10%)'!T:T,'F U L L   S E T S  (-10%)'!P:P,0)+_xlfn.XLOOKUP(#REF!,'M A C R O S'!R:R,'M A C R O S'!O:O,0)</f>
        <v>#REF!</v>
      </c>
      <c r="G2097" s="139" t="s">
        <v>72</v>
      </c>
      <c r="H2097" s="91">
        <f>_xlfn.XLOOKUP(G2097,'F U L L   S E T S  (-10%)'!T:T,'F U L L   S E T S  (-10%)'!P:P,0)</f>
        <v>0</v>
      </c>
    </row>
    <row r="2098" spans="1:10" ht="16" x14ac:dyDescent="0.2">
      <c r="A2098" s="95">
        <f>_xlfn.XLOOKUP(E2098,'M A C R O S'!R:R,'M A C R O S'!O:O,0)</f>
        <v>0</v>
      </c>
      <c r="B2098" s="161" t="str">
        <f t="shared" si="32"/>
        <v>UH.VM.00153-10138</v>
      </c>
      <c r="C2098" s="95">
        <f>SUM(A2098:A2098)</f>
        <v>0</v>
      </c>
      <c r="D2098" s="95">
        <v>10138</v>
      </c>
      <c r="E2098" s="95" t="s">
        <v>158</v>
      </c>
      <c r="F2098" s="91" t="e">
        <f>_xlfn.XLOOKUP(#REF!,'F U L L   S E T S  (-10%)'!T:T,'F U L L   S E T S  (-10%)'!P:P,0)+_xlfn.XLOOKUP(#REF!,'M A C R O S'!R:R,'M A C R O S'!O:O,0)</f>
        <v>#REF!</v>
      </c>
      <c r="G2098" s="139" t="s">
        <v>72</v>
      </c>
      <c r="H2098" s="91">
        <f>_xlfn.XLOOKUP(G2098,'F U L L   S E T S  (-10%)'!T:T,'F U L L   S E T S  (-10%)'!P:P,0)</f>
        <v>0</v>
      </c>
    </row>
    <row r="2099" spans="1:10" ht="16" x14ac:dyDescent="0.2">
      <c r="A2099" s="95">
        <f>_xlfn.XLOOKUP(E2099,'M A C R O S'!R:R,'M A C R O S'!O:O,0)</f>
        <v>0</v>
      </c>
      <c r="B2099" s="161" t="str">
        <f t="shared" si="32"/>
        <v>UH.VM.00154-10138</v>
      </c>
      <c r="C2099" s="95">
        <f>SUM(A2099:A2099)</f>
        <v>0</v>
      </c>
      <c r="D2099" s="95">
        <v>10138</v>
      </c>
      <c r="E2099" s="95" t="s">
        <v>160</v>
      </c>
      <c r="F2099" s="91" t="e">
        <f>_xlfn.XLOOKUP(#REF!,'F U L L   S E T S  (-10%)'!T:T,'F U L L   S E T S  (-10%)'!P:P,0)+_xlfn.XLOOKUP(#REF!,'M A C R O S'!R:R,'M A C R O S'!O:O,0)</f>
        <v>#REF!</v>
      </c>
      <c r="G2099" s="139" t="s">
        <v>72</v>
      </c>
      <c r="H2099" s="91">
        <f>_xlfn.XLOOKUP(G2099,'F U L L   S E T S  (-10%)'!T:T,'F U L L   S E T S  (-10%)'!P:P,0)</f>
        <v>0</v>
      </c>
    </row>
    <row r="2100" spans="1:10" ht="16" x14ac:dyDescent="0.2">
      <c r="A2100" s="95">
        <f>_xlfn.XLOOKUP(E2100,'M A C R O S'!R:R,'M A C R O S'!O:O,0)</f>
        <v>0</v>
      </c>
      <c r="B2100" s="161" t="str">
        <f t="shared" si="32"/>
        <v>UH.VM.00155-10138</v>
      </c>
      <c r="C2100" s="95">
        <f>SUM(A2100:A2100)</f>
        <v>0</v>
      </c>
      <c r="D2100" s="95">
        <v>10138</v>
      </c>
      <c r="E2100" s="95" t="s">
        <v>162</v>
      </c>
      <c r="F2100" s="91" t="e">
        <f>_xlfn.XLOOKUP(#REF!,'F U L L   S E T S  (-10%)'!T:T,'F U L L   S E T S  (-10%)'!P:P,0)+_xlfn.XLOOKUP(#REF!,'M A C R O S'!R:R,'M A C R O S'!O:O,0)</f>
        <v>#REF!</v>
      </c>
      <c r="G2100" s="139" t="s">
        <v>72</v>
      </c>
      <c r="H2100" s="91">
        <f>_xlfn.XLOOKUP(G2100,'F U L L   S E T S  (-10%)'!T:T,'F U L L   S E T S  (-10%)'!P:P,0)</f>
        <v>0</v>
      </c>
    </row>
    <row r="2101" spans="1:10" ht="16" x14ac:dyDescent="0.2">
      <c r="A2101" s="95">
        <f>_xlfn.XLOOKUP(E2101,'M A C R O S'!R:R,'M A C R O S'!O:O,0)</f>
        <v>0</v>
      </c>
      <c r="B2101" s="161" t="str">
        <f t="shared" si="32"/>
        <v>UH.VM.00156-10138</v>
      </c>
      <c r="C2101" s="95">
        <f>SUM(A2101:A2101)</f>
        <v>0</v>
      </c>
      <c r="D2101" s="95">
        <v>10138</v>
      </c>
      <c r="E2101" s="95" t="s">
        <v>164</v>
      </c>
      <c r="F2101" s="91" t="e">
        <f>_xlfn.XLOOKUP(#REF!,'F U L L   S E T S  (-10%)'!T:T,'F U L L   S E T S  (-10%)'!P:P,0)+_xlfn.XLOOKUP(#REF!,'M A C R O S'!R:R,'M A C R O S'!O:O,0)</f>
        <v>#REF!</v>
      </c>
      <c r="G2101" s="139" t="s">
        <v>72</v>
      </c>
      <c r="H2101" s="91">
        <f>_xlfn.XLOOKUP(G2101,'F U L L   S E T S  (-10%)'!T:T,'F U L L   S E T S  (-10%)'!P:P,0)</f>
        <v>0</v>
      </c>
    </row>
    <row r="2102" spans="1:10" ht="16" x14ac:dyDescent="0.2">
      <c r="A2102" s="95">
        <f>_xlfn.XLOOKUP(E2102,'M A C R O S'!R:R,'M A C R O S'!O:O,0)</f>
        <v>0</v>
      </c>
      <c r="B2102" s="161" t="str">
        <f t="shared" si="32"/>
        <v>UH.VM.00157-10138</v>
      </c>
      <c r="C2102" s="95">
        <f>SUM(A2102:A2102)</f>
        <v>0</v>
      </c>
      <c r="D2102" s="95">
        <v>10138</v>
      </c>
      <c r="E2102" s="95" t="s">
        <v>166</v>
      </c>
      <c r="F2102" s="91" t="e">
        <f>_xlfn.XLOOKUP(#REF!,'F U L L   S E T S  (-10%)'!T:T,'F U L L   S E T S  (-10%)'!P:P,0)+_xlfn.XLOOKUP(#REF!,'M A C R O S'!R:R,'M A C R O S'!O:O,0)</f>
        <v>#REF!</v>
      </c>
      <c r="G2102" s="139" t="s">
        <v>72</v>
      </c>
      <c r="H2102" s="91">
        <f>_xlfn.XLOOKUP(G2102,'F U L L   S E T S  (-10%)'!T:T,'F U L L   S E T S  (-10%)'!P:P,0)</f>
        <v>0</v>
      </c>
    </row>
    <row r="2103" spans="1:10" ht="16" x14ac:dyDescent="0.2">
      <c r="A2103" s="161">
        <f>_xlfn.XLOOKUP(E2103,'H O L D S'!S:S,'H O L D S'!D:D,0)</f>
        <v>0</v>
      </c>
      <c r="B2103" s="161" t="str">
        <f t="shared" si="32"/>
        <v>UH.GR.00103-10084</v>
      </c>
      <c r="C2103" s="161">
        <f>SUM(A2103:A2103)</f>
        <v>0</v>
      </c>
      <c r="D2103" s="161">
        <v>10084</v>
      </c>
      <c r="E2103" s="162" t="s">
        <v>425</v>
      </c>
      <c r="F2103" s="91" t="e">
        <f>_xlfn.XLOOKUP(#REF!,'F U L L   S E T S  (-10%)'!T:T,'F U L L   S E T S  (-10%)'!E:E,0)+_xlfn.XLOOKUP(#REF!,'H O L D S'!S:S,'H O L D S'!D:D,0)</f>
        <v>#REF!</v>
      </c>
      <c r="G2103" s="139" t="s">
        <v>72</v>
      </c>
      <c r="H2103" s="91">
        <f>_xlfn.XLOOKUP(G2103,'F U L L   S E T S  (-10%)'!T:T,'F U L L   S E T S  (-10%)'!E:E,0)</f>
        <v>0</v>
      </c>
    </row>
    <row r="2104" spans="1:10" ht="16" x14ac:dyDescent="0.2">
      <c r="A2104" s="95">
        <f>_xlfn.XLOOKUP(E2104,'H O L D S'!S:S,'H O L D S'!D:D,0)</f>
        <v>0</v>
      </c>
      <c r="B2104" s="161" t="str">
        <f t="shared" si="32"/>
        <v>UH.GR.00104-10084</v>
      </c>
      <c r="C2104" s="95">
        <f>SUM(A2104:A2104)</f>
        <v>0</v>
      </c>
      <c r="D2104" s="95">
        <v>10084</v>
      </c>
      <c r="E2104" s="164" t="s">
        <v>427</v>
      </c>
      <c r="F2104" s="91" t="e">
        <f>_xlfn.XLOOKUP(#REF!,'F U L L   S E T S  (-10%)'!T:T,'F U L L   S E T S  (-10%)'!E:E,0)+_xlfn.XLOOKUP(#REF!,'H O L D S'!S:S,'H O L D S'!D:D,0)</f>
        <v>#REF!</v>
      </c>
      <c r="G2104" s="139" t="s">
        <v>72</v>
      </c>
      <c r="H2104" s="91">
        <f>_xlfn.XLOOKUP(G2104,'F U L L   S E T S  (-10%)'!T:T,'F U L L   S E T S  (-10%)'!E:E,0)</f>
        <v>0</v>
      </c>
    </row>
    <row r="2105" spans="1:10" ht="16" x14ac:dyDescent="0.2">
      <c r="A2105" s="95">
        <f>_xlfn.XLOOKUP(E2105,'H O L D S'!S:S,'H O L D S'!D:D,0)</f>
        <v>0</v>
      </c>
      <c r="B2105" s="161" t="str">
        <f t="shared" si="32"/>
        <v>UH.GR.00105-10084</v>
      </c>
      <c r="C2105" s="95">
        <f>SUM(A2105:A2105)</f>
        <v>0</v>
      </c>
      <c r="D2105" s="95">
        <v>10084</v>
      </c>
      <c r="E2105" s="164" t="s">
        <v>429</v>
      </c>
      <c r="F2105" s="91" t="e">
        <f>_xlfn.XLOOKUP(#REF!,'F U L L   S E T S  (-10%)'!T:T,'F U L L   S E T S  (-10%)'!E:E,0)+_xlfn.XLOOKUP(#REF!,'H O L D S'!S:S,'H O L D S'!D:D,0)</f>
        <v>#REF!</v>
      </c>
      <c r="G2105" s="139" t="s">
        <v>72</v>
      </c>
      <c r="H2105" s="91">
        <f>_xlfn.XLOOKUP(G2105,'F U L L   S E T S  (-10%)'!T:T,'F U L L   S E T S  (-10%)'!E:E,0)</f>
        <v>0</v>
      </c>
    </row>
    <row r="2106" spans="1:10" ht="16" x14ac:dyDescent="0.2">
      <c r="A2106" s="95">
        <f>_xlfn.XLOOKUP(E2106,'H O L D S'!S:S,'H O L D S'!D:D,0)</f>
        <v>0</v>
      </c>
      <c r="B2106" s="161" t="str">
        <f t="shared" si="32"/>
        <v>UH.GR.00106-10084</v>
      </c>
      <c r="C2106" s="95">
        <f>SUM(A2106:A2106)</f>
        <v>0</v>
      </c>
      <c r="D2106" s="95">
        <v>10084</v>
      </c>
      <c r="E2106" s="164" t="s">
        <v>431</v>
      </c>
      <c r="F2106" s="91" t="e">
        <f>_xlfn.XLOOKUP(#REF!,'F U L L   S E T S  (-10%)'!T:T,'F U L L   S E T S  (-10%)'!E:E,0)+_xlfn.XLOOKUP(#REF!,'H O L D S'!S:S,'H O L D S'!D:D,0)</f>
        <v>#REF!</v>
      </c>
      <c r="G2106" s="139" t="s">
        <v>72</v>
      </c>
      <c r="H2106" s="91">
        <f>_xlfn.XLOOKUP(G2106,'F U L L   S E T S  (-10%)'!T:T,'F U L L   S E T S  (-10%)'!E:E,0)</f>
        <v>0</v>
      </c>
    </row>
    <row r="2107" spans="1:10" ht="16" x14ac:dyDescent="0.2">
      <c r="A2107" s="95">
        <f>_xlfn.XLOOKUP(E2107,'H O L D S'!S:S,'H O L D S'!D:D,0)</f>
        <v>0</v>
      </c>
      <c r="B2107" s="161" t="str">
        <f t="shared" si="32"/>
        <v>UH.GR.00107-10084</v>
      </c>
      <c r="C2107" s="95">
        <f>SUM(A2107:A2107)</f>
        <v>0</v>
      </c>
      <c r="D2107" s="95">
        <v>10084</v>
      </c>
      <c r="E2107" s="164" t="s">
        <v>433</v>
      </c>
      <c r="F2107" s="91" t="e">
        <f>_xlfn.XLOOKUP(#REF!,'F U L L   S E T S  (-10%)'!T:T,'F U L L   S E T S  (-10%)'!E:E,0)+_xlfn.XLOOKUP(#REF!,'H O L D S'!S:S,'H O L D S'!D:D,0)</f>
        <v>#REF!</v>
      </c>
      <c r="G2107" s="139" t="s">
        <v>72</v>
      </c>
      <c r="H2107" s="91">
        <f>_xlfn.XLOOKUP(G2107,'F U L L   S E T S  (-10%)'!T:T,'F U L L   S E T S  (-10%)'!E:E,0)</f>
        <v>0</v>
      </c>
    </row>
    <row r="2108" spans="1:10" ht="16" x14ac:dyDescent="0.2">
      <c r="A2108" s="163">
        <f>_xlfn.XLOOKUP(E2108,'H O L D S'!S:S,'H O L D S'!D:D,0)</f>
        <v>0</v>
      </c>
      <c r="B2108" s="161" t="str">
        <f t="shared" si="32"/>
        <v>UH.GR.00096-10084</v>
      </c>
      <c r="C2108" s="161">
        <f>SUM(A2108:A2108)</f>
        <v>0</v>
      </c>
      <c r="D2108" s="163">
        <v>10084</v>
      </c>
      <c r="E2108" s="176" t="s">
        <v>446</v>
      </c>
      <c r="F2108" s="91" t="e">
        <f>_xlfn.XLOOKUP(#REF!,'F U L L   S E T S  (-10%)'!T:T,'F U L L   S E T S  (-10%)'!E:E,0)</f>
        <v>#REF!</v>
      </c>
      <c r="H2108" s="91"/>
      <c r="I2108" s="90" t="s">
        <v>98</v>
      </c>
      <c r="J2108" s="9">
        <f>_xlfn.XLOOKUP(I2108,'F U L L   S E T S  (-10%)'!T:T,'F U L L   S E T S  (-10%)'!E:E,0)+_xlfn.XLOOKUP(I2108,'H O L D S'!S:S,'H O L D S'!D:D,0)</f>
        <v>0</v>
      </c>
    </row>
    <row r="2109" spans="1:10" ht="16" x14ac:dyDescent="0.2">
      <c r="A2109" s="95">
        <f>_xlfn.XLOOKUP(E2109,'H O L D S'!S:S,'H O L D S'!D:D,0)</f>
        <v>0</v>
      </c>
      <c r="B2109" s="161" t="str">
        <f t="shared" si="32"/>
        <v>UH.GR.00097-10084</v>
      </c>
      <c r="C2109" s="95">
        <f>SUM(A2109:A2109)</f>
        <v>0</v>
      </c>
      <c r="D2109" s="95">
        <v>10084</v>
      </c>
      <c r="E2109" s="40" t="s">
        <v>448</v>
      </c>
      <c r="F2109" s="91" t="e">
        <f>_xlfn.XLOOKUP(#REF!,'F U L L   S E T S  (-10%)'!T:T,'F U L L   S E T S  (-10%)'!E:E,0)</f>
        <v>#REF!</v>
      </c>
      <c r="H2109" s="91"/>
      <c r="I2109" s="90" t="s">
        <v>98</v>
      </c>
      <c r="J2109" s="9">
        <f>_xlfn.XLOOKUP(I2109,'F U L L   S E T S  (-10%)'!T:T,'F U L L   S E T S  (-10%)'!E:E,0)+_xlfn.XLOOKUP(I2109,'H O L D S'!S:S,'H O L D S'!D:D,0)</f>
        <v>0</v>
      </c>
    </row>
    <row r="2110" spans="1:10" ht="16" x14ac:dyDescent="0.2">
      <c r="A2110" s="95">
        <f>_xlfn.XLOOKUP(E2110,'H O L D S'!S:S,'H O L D S'!D:D,0)</f>
        <v>0</v>
      </c>
      <c r="B2110" s="161" t="str">
        <f t="shared" si="32"/>
        <v>UH.GR.00098-10084</v>
      </c>
      <c r="C2110" s="95">
        <f>SUM(A2110:A2110)</f>
        <v>0</v>
      </c>
      <c r="D2110" s="95">
        <v>10084</v>
      </c>
      <c r="E2110" s="40" t="s">
        <v>450</v>
      </c>
      <c r="F2110" s="91" t="e">
        <f>_xlfn.XLOOKUP(#REF!,'F U L L   S E T S  (-10%)'!T:T,'F U L L   S E T S  (-10%)'!E:E,0)</f>
        <v>#REF!</v>
      </c>
      <c r="H2110" s="91"/>
      <c r="I2110" s="90" t="s">
        <v>98</v>
      </c>
      <c r="J2110" s="9">
        <f>_xlfn.XLOOKUP(I2110,'F U L L   S E T S  (-10%)'!T:T,'F U L L   S E T S  (-10%)'!E:E,0)+_xlfn.XLOOKUP(I2110,'H O L D S'!S:S,'H O L D S'!D:D,0)</f>
        <v>0</v>
      </c>
    </row>
    <row r="2111" spans="1:10" ht="16" x14ac:dyDescent="0.2">
      <c r="A2111" s="95">
        <f>_xlfn.XLOOKUP(E2111,'H O L D S'!S:S,'H O L D S'!D:D,0)</f>
        <v>0</v>
      </c>
      <c r="B2111" s="161" t="str">
        <f t="shared" si="32"/>
        <v>UH.GR.00099-10084</v>
      </c>
      <c r="C2111" s="95">
        <f>SUM(A2111:A2111)</f>
        <v>0</v>
      </c>
      <c r="D2111" s="95">
        <v>10084</v>
      </c>
      <c r="E2111" s="40" t="s">
        <v>452</v>
      </c>
      <c r="F2111" s="91" t="e">
        <f>_xlfn.XLOOKUP(#REF!,'F U L L   S E T S  (-10%)'!T:T,'F U L L   S E T S  (-10%)'!E:E,0)</f>
        <v>#REF!</v>
      </c>
      <c r="H2111" s="91"/>
      <c r="I2111" s="90" t="s">
        <v>98</v>
      </c>
      <c r="J2111" s="9">
        <f>_xlfn.XLOOKUP(I2111,'F U L L   S E T S  (-10%)'!T:T,'F U L L   S E T S  (-10%)'!E:E,0)+_xlfn.XLOOKUP(I2111,'H O L D S'!S:S,'H O L D S'!D:D,0)</f>
        <v>0</v>
      </c>
    </row>
    <row r="2112" spans="1:10" ht="16" x14ac:dyDescent="0.2">
      <c r="A2112" s="95">
        <f>_xlfn.XLOOKUP(E2112,'H O L D S'!S:S,'H O L D S'!D:D,0)</f>
        <v>0</v>
      </c>
      <c r="B2112" s="161" t="str">
        <f t="shared" si="32"/>
        <v>UH.GR.00100-10084</v>
      </c>
      <c r="C2112" s="95">
        <f>SUM(A2112:A2112)</f>
        <v>0</v>
      </c>
      <c r="D2112" s="95">
        <v>10084</v>
      </c>
      <c r="E2112" s="40" t="s">
        <v>454</v>
      </c>
      <c r="F2112" s="91" t="e">
        <f>_xlfn.XLOOKUP(#REF!,'F U L L   S E T S  (-10%)'!T:T,'F U L L   S E T S  (-10%)'!E:E,0)</f>
        <v>#REF!</v>
      </c>
      <c r="H2112" s="91"/>
      <c r="I2112" s="90" t="s">
        <v>98</v>
      </c>
      <c r="J2112" s="9">
        <f>_xlfn.XLOOKUP(I2112,'F U L L   S E T S  (-10%)'!T:T,'F U L L   S E T S  (-10%)'!E:E,0)+_xlfn.XLOOKUP(I2112,'H O L D S'!S:S,'H O L D S'!D:D,0)</f>
        <v>0</v>
      </c>
    </row>
    <row r="2113" spans="1:10" ht="16" x14ac:dyDescent="0.2">
      <c r="A2113" s="95">
        <f>_xlfn.XLOOKUP(E2113,'H O L D S'!S:S,'H O L D S'!D:D,0)</f>
        <v>0</v>
      </c>
      <c r="B2113" s="161" t="str">
        <f t="shared" si="32"/>
        <v>UH.GR.00101-10084</v>
      </c>
      <c r="C2113" s="95">
        <f>SUM(A2113:A2113)</f>
        <v>0</v>
      </c>
      <c r="D2113" s="95">
        <v>10084</v>
      </c>
      <c r="E2113" s="40" t="s">
        <v>456</v>
      </c>
      <c r="F2113" s="91" t="e">
        <f>_xlfn.XLOOKUP(#REF!,'F U L L   S E T S  (-10%)'!T:T,'F U L L   S E T S  (-10%)'!E:E,0)</f>
        <v>#REF!</v>
      </c>
      <c r="H2113" s="91"/>
      <c r="I2113" s="90" t="s">
        <v>98</v>
      </c>
      <c r="J2113" s="9">
        <f>_xlfn.XLOOKUP(I2113,'F U L L   S E T S  (-10%)'!T:T,'F U L L   S E T S  (-10%)'!E:E,0)+_xlfn.XLOOKUP(I2113,'H O L D S'!S:S,'H O L D S'!D:D,0)</f>
        <v>0</v>
      </c>
    </row>
    <row r="2114" spans="1:10" ht="16" x14ac:dyDescent="0.2">
      <c r="A2114" s="95">
        <f>_xlfn.XLOOKUP(E2114,'H O L D S'!S:S,'H O L D S'!D:D,0)</f>
        <v>0</v>
      </c>
      <c r="B2114" s="161" t="str">
        <f t="shared" si="32"/>
        <v>UH.GR.00102-10084</v>
      </c>
      <c r="C2114" s="95">
        <f>SUM(A2114:A2114)</f>
        <v>0</v>
      </c>
      <c r="D2114" s="95">
        <v>10084</v>
      </c>
      <c r="E2114" s="40" t="s">
        <v>480</v>
      </c>
      <c r="F2114" s="91" t="e">
        <f>_xlfn.XLOOKUP(#REF!,'F U L L   S E T S  (-10%)'!T:T,'F U L L   S E T S  (-10%)'!E:E,0)</f>
        <v>#REF!</v>
      </c>
      <c r="H2114" s="91"/>
      <c r="I2114" s="90" t="s">
        <v>98</v>
      </c>
      <c r="J2114" s="9">
        <f>_xlfn.XLOOKUP(I2114,'F U L L   S E T S  (-10%)'!T:T,'F U L L   S E T S  (-10%)'!E:E,0)+_xlfn.XLOOKUP(I2114,'H O L D S'!S:S,'H O L D S'!D:D,0)</f>
        <v>0</v>
      </c>
    </row>
    <row r="2115" spans="1:10" ht="16" x14ac:dyDescent="0.2">
      <c r="A2115" s="161">
        <f>_xlfn.XLOOKUP(E2115,'H O L D S'!S:S,'H O L D S'!E:E,0)</f>
        <v>0</v>
      </c>
      <c r="B2115" s="161" t="str">
        <f t="shared" ref="B2115:B2178" si="33">E2115&amp;"-"&amp;D2115</f>
        <v>UH.GR.00103-10085</v>
      </c>
      <c r="C2115" s="161">
        <f>SUM(A2115:A2115)</f>
        <v>0</v>
      </c>
      <c r="D2115" s="161">
        <v>10085</v>
      </c>
      <c r="E2115" s="162" t="s">
        <v>425</v>
      </c>
      <c r="F2115" s="91" t="e">
        <f>_xlfn.XLOOKUP(#REF!,'F U L L   S E T S  (-10%)'!T:T,'F U L L   S E T S  (-10%)'!F:F,0)+_xlfn.XLOOKUP(#REF!,'H O L D S'!S:S,'H O L D S'!E:E,0)</f>
        <v>#REF!</v>
      </c>
      <c r="G2115" s="139" t="s">
        <v>72</v>
      </c>
      <c r="H2115" s="91">
        <f>_xlfn.XLOOKUP(G2115,'F U L L   S E T S  (-10%)'!T:T,'F U L L   S E T S  (-10%)'!F:F,0)</f>
        <v>0</v>
      </c>
    </row>
    <row r="2116" spans="1:10" ht="16" x14ac:dyDescent="0.2">
      <c r="A2116" s="95">
        <f>_xlfn.XLOOKUP(E2116,'H O L D S'!S:S,'H O L D S'!E:E,0)</f>
        <v>0</v>
      </c>
      <c r="B2116" s="161" t="str">
        <f t="shared" si="33"/>
        <v>UH.GR.00104-10085</v>
      </c>
      <c r="C2116" s="95">
        <f>SUM(A2116:A2116)</f>
        <v>0</v>
      </c>
      <c r="D2116" s="95">
        <v>10085</v>
      </c>
      <c r="E2116" s="164" t="s">
        <v>427</v>
      </c>
      <c r="F2116" s="91" t="e">
        <f>_xlfn.XLOOKUP(#REF!,'F U L L   S E T S  (-10%)'!T:T,'F U L L   S E T S  (-10%)'!F:F,0)+_xlfn.XLOOKUP(#REF!,'H O L D S'!S:S,'H O L D S'!E:E,0)</f>
        <v>#REF!</v>
      </c>
      <c r="G2116" s="139" t="s">
        <v>72</v>
      </c>
      <c r="H2116" s="91">
        <f>_xlfn.XLOOKUP(G2116,'F U L L   S E T S  (-10%)'!T:T,'F U L L   S E T S  (-10%)'!F:F,0)</f>
        <v>0</v>
      </c>
    </row>
    <row r="2117" spans="1:10" ht="16" x14ac:dyDescent="0.2">
      <c r="A2117" s="95">
        <f>_xlfn.XLOOKUP(E2117,'H O L D S'!S:S,'H O L D S'!E:E,0)</f>
        <v>0</v>
      </c>
      <c r="B2117" s="161" t="str">
        <f t="shared" si="33"/>
        <v>UH.GR.00105-10085</v>
      </c>
      <c r="C2117" s="95">
        <f>SUM(A2117:A2117)</f>
        <v>0</v>
      </c>
      <c r="D2117" s="95">
        <v>10085</v>
      </c>
      <c r="E2117" s="164" t="s">
        <v>429</v>
      </c>
      <c r="F2117" s="91" t="e">
        <f>_xlfn.XLOOKUP(#REF!,'F U L L   S E T S  (-10%)'!T:T,'F U L L   S E T S  (-10%)'!F:F,0)+_xlfn.XLOOKUP(#REF!,'H O L D S'!S:S,'H O L D S'!E:E,0)</f>
        <v>#REF!</v>
      </c>
      <c r="G2117" s="139" t="s">
        <v>72</v>
      </c>
      <c r="H2117" s="91">
        <f>_xlfn.XLOOKUP(G2117,'F U L L   S E T S  (-10%)'!T:T,'F U L L   S E T S  (-10%)'!F:F,0)</f>
        <v>0</v>
      </c>
    </row>
    <row r="2118" spans="1:10" ht="16" x14ac:dyDescent="0.2">
      <c r="A2118" s="95">
        <f>_xlfn.XLOOKUP(E2118,'H O L D S'!S:S,'H O L D S'!E:E,0)</f>
        <v>0</v>
      </c>
      <c r="B2118" s="161" t="str">
        <f t="shared" si="33"/>
        <v>UH.GR.00106-10085</v>
      </c>
      <c r="C2118" s="95">
        <f>SUM(A2118:A2118)</f>
        <v>0</v>
      </c>
      <c r="D2118" s="95">
        <v>10085</v>
      </c>
      <c r="E2118" s="164" t="s">
        <v>431</v>
      </c>
      <c r="F2118" s="91" t="e">
        <f>_xlfn.XLOOKUP(#REF!,'F U L L   S E T S  (-10%)'!T:T,'F U L L   S E T S  (-10%)'!F:F,0)+_xlfn.XLOOKUP(#REF!,'H O L D S'!S:S,'H O L D S'!E:E,0)</f>
        <v>#REF!</v>
      </c>
      <c r="G2118" s="139" t="s">
        <v>72</v>
      </c>
      <c r="H2118" s="91">
        <f>_xlfn.XLOOKUP(G2118,'F U L L   S E T S  (-10%)'!T:T,'F U L L   S E T S  (-10%)'!F:F,0)</f>
        <v>0</v>
      </c>
    </row>
    <row r="2119" spans="1:10" ht="16" x14ac:dyDescent="0.2">
      <c r="A2119" s="95">
        <f>_xlfn.XLOOKUP(E2119,'H O L D S'!S:S,'H O L D S'!E:E,0)</f>
        <v>0</v>
      </c>
      <c r="B2119" s="161" t="str">
        <f t="shared" si="33"/>
        <v>UH.GR.00107-10085</v>
      </c>
      <c r="C2119" s="95">
        <f>SUM(A2119:A2119)</f>
        <v>0</v>
      </c>
      <c r="D2119" s="95">
        <v>10085</v>
      </c>
      <c r="E2119" s="164" t="s">
        <v>433</v>
      </c>
      <c r="F2119" s="91" t="e">
        <f>_xlfn.XLOOKUP(#REF!,'F U L L   S E T S  (-10%)'!T:T,'F U L L   S E T S  (-10%)'!F:F,0)+_xlfn.XLOOKUP(#REF!,'H O L D S'!S:S,'H O L D S'!E:E,0)</f>
        <v>#REF!</v>
      </c>
      <c r="G2119" s="139" t="s">
        <v>72</v>
      </c>
      <c r="H2119" s="91">
        <f>_xlfn.XLOOKUP(G2119,'F U L L   S E T S  (-10%)'!T:T,'F U L L   S E T S  (-10%)'!F:F,0)</f>
        <v>0</v>
      </c>
    </row>
    <row r="2120" spans="1:10" ht="16" x14ac:dyDescent="0.2">
      <c r="A2120" s="163">
        <f>_xlfn.XLOOKUP(E2120,'H O L D S'!S:S,'H O L D S'!E:E,0)</f>
        <v>0</v>
      </c>
      <c r="B2120" s="161" t="str">
        <f t="shared" si="33"/>
        <v>UH.GR.00096-10085</v>
      </c>
      <c r="C2120" s="161">
        <f>SUM(A2120:A2120)</f>
        <v>0</v>
      </c>
      <c r="D2120" s="163">
        <v>10085</v>
      </c>
      <c r="E2120" s="176" t="s">
        <v>446</v>
      </c>
      <c r="F2120" s="91" t="e">
        <f>_xlfn.XLOOKUP(#REF!,'F U L L   S E T S  (-10%)'!T:T,'F U L L   S E T S  (-10%)'!F:F,0)</f>
        <v>#REF!</v>
      </c>
      <c r="H2120" s="91"/>
      <c r="I2120" s="90" t="s">
        <v>98</v>
      </c>
      <c r="J2120" s="9">
        <f>_xlfn.XLOOKUP(I2120,'F U L L   S E T S  (-10%)'!T:T,'F U L L   S E T S  (-10%)'!F:F,0)+_xlfn.XLOOKUP(I2120,'H O L D S'!S:S,'H O L D S'!E:E,0)</f>
        <v>0</v>
      </c>
    </row>
    <row r="2121" spans="1:10" ht="16" x14ac:dyDescent="0.2">
      <c r="A2121" s="95">
        <f>_xlfn.XLOOKUP(E2121,'H O L D S'!S:S,'H O L D S'!E:E,0)</f>
        <v>0</v>
      </c>
      <c r="B2121" s="161" t="str">
        <f t="shared" si="33"/>
        <v>UH.GR.00097-10085</v>
      </c>
      <c r="C2121" s="95">
        <f>SUM(A2121:A2121)</f>
        <v>0</v>
      </c>
      <c r="D2121" s="95">
        <v>10085</v>
      </c>
      <c r="E2121" s="40" t="s">
        <v>448</v>
      </c>
      <c r="F2121" s="91" t="e">
        <f>_xlfn.XLOOKUP(#REF!,'F U L L   S E T S  (-10%)'!T:T,'F U L L   S E T S  (-10%)'!F:F,0)</f>
        <v>#REF!</v>
      </c>
      <c r="H2121" s="91"/>
      <c r="I2121" s="90" t="s">
        <v>98</v>
      </c>
      <c r="J2121" s="9">
        <f>_xlfn.XLOOKUP(I2121,'F U L L   S E T S  (-10%)'!T:T,'F U L L   S E T S  (-10%)'!F:F,0)+_xlfn.XLOOKUP(I2121,'H O L D S'!S:S,'H O L D S'!E:E,0)</f>
        <v>0</v>
      </c>
    </row>
    <row r="2122" spans="1:10" ht="16" x14ac:dyDescent="0.2">
      <c r="A2122" s="95">
        <f>_xlfn.XLOOKUP(E2122,'H O L D S'!S:S,'H O L D S'!E:E,0)</f>
        <v>0</v>
      </c>
      <c r="B2122" s="161" t="str">
        <f t="shared" si="33"/>
        <v>UH.GR.00098-10085</v>
      </c>
      <c r="C2122" s="95">
        <f>SUM(A2122:A2122)</f>
        <v>0</v>
      </c>
      <c r="D2122" s="95">
        <v>10085</v>
      </c>
      <c r="E2122" s="40" t="s">
        <v>450</v>
      </c>
      <c r="F2122" s="91" t="e">
        <f>_xlfn.XLOOKUP(#REF!,'F U L L   S E T S  (-10%)'!T:T,'F U L L   S E T S  (-10%)'!F:F,0)</f>
        <v>#REF!</v>
      </c>
      <c r="H2122" s="91"/>
      <c r="I2122" s="90" t="s">
        <v>98</v>
      </c>
      <c r="J2122" s="9">
        <f>_xlfn.XLOOKUP(I2122,'F U L L   S E T S  (-10%)'!T:T,'F U L L   S E T S  (-10%)'!F:F,0)+_xlfn.XLOOKUP(I2122,'H O L D S'!S:S,'H O L D S'!E:E,0)</f>
        <v>0</v>
      </c>
    </row>
    <row r="2123" spans="1:10" ht="16" x14ac:dyDescent="0.2">
      <c r="A2123" s="95">
        <f>_xlfn.XLOOKUP(E2123,'H O L D S'!S:S,'H O L D S'!E:E,0)</f>
        <v>0</v>
      </c>
      <c r="B2123" s="161" t="str">
        <f t="shared" si="33"/>
        <v>UH.GR.00099-10085</v>
      </c>
      <c r="C2123" s="95">
        <f>SUM(A2123:A2123)</f>
        <v>0</v>
      </c>
      <c r="D2123" s="95">
        <v>10085</v>
      </c>
      <c r="E2123" s="40" t="s">
        <v>452</v>
      </c>
      <c r="F2123" s="91" t="e">
        <f>_xlfn.XLOOKUP(#REF!,'F U L L   S E T S  (-10%)'!T:T,'F U L L   S E T S  (-10%)'!F:F,0)</f>
        <v>#REF!</v>
      </c>
      <c r="H2123" s="91"/>
      <c r="I2123" s="90" t="s">
        <v>98</v>
      </c>
      <c r="J2123" s="9">
        <f>_xlfn.XLOOKUP(I2123,'F U L L   S E T S  (-10%)'!T:T,'F U L L   S E T S  (-10%)'!F:F,0)+_xlfn.XLOOKUP(I2123,'H O L D S'!S:S,'H O L D S'!E:E,0)</f>
        <v>0</v>
      </c>
    </row>
    <row r="2124" spans="1:10" ht="16" x14ac:dyDescent="0.2">
      <c r="A2124" s="95">
        <f>_xlfn.XLOOKUP(E2124,'H O L D S'!S:S,'H O L D S'!E:E,0)</f>
        <v>0</v>
      </c>
      <c r="B2124" s="161" t="str">
        <f t="shared" si="33"/>
        <v>UH.GR.00100-10085</v>
      </c>
      <c r="C2124" s="95">
        <f>SUM(A2124:A2124)</f>
        <v>0</v>
      </c>
      <c r="D2124" s="95">
        <v>10085</v>
      </c>
      <c r="E2124" s="40" t="s">
        <v>454</v>
      </c>
      <c r="F2124" s="91" t="e">
        <f>_xlfn.XLOOKUP(#REF!,'F U L L   S E T S  (-10%)'!T:T,'F U L L   S E T S  (-10%)'!F:F,0)</f>
        <v>#REF!</v>
      </c>
      <c r="H2124" s="91"/>
      <c r="I2124" s="90" t="s">
        <v>98</v>
      </c>
      <c r="J2124" s="9">
        <f>_xlfn.XLOOKUP(I2124,'F U L L   S E T S  (-10%)'!T:T,'F U L L   S E T S  (-10%)'!F:F,0)+_xlfn.XLOOKUP(I2124,'H O L D S'!S:S,'H O L D S'!E:E,0)</f>
        <v>0</v>
      </c>
    </row>
    <row r="2125" spans="1:10" ht="16" x14ac:dyDescent="0.2">
      <c r="A2125" s="95">
        <f>_xlfn.XLOOKUP(E2125,'H O L D S'!S:S,'H O L D S'!E:E,0)</f>
        <v>0</v>
      </c>
      <c r="B2125" s="161" t="str">
        <f t="shared" si="33"/>
        <v>UH.GR.00101-10085</v>
      </c>
      <c r="C2125" s="95">
        <f>SUM(A2125:A2125)</f>
        <v>0</v>
      </c>
      <c r="D2125" s="95">
        <v>10085</v>
      </c>
      <c r="E2125" s="40" t="s">
        <v>456</v>
      </c>
      <c r="F2125" s="91" t="e">
        <f>_xlfn.XLOOKUP(#REF!,'F U L L   S E T S  (-10%)'!T:T,'F U L L   S E T S  (-10%)'!F:F,0)</f>
        <v>#REF!</v>
      </c>
      <c r="H2125" s="91"/>
      <c r="I2125" s="90" t="s">
        <v>98</v>
      </c>
      <c r="J2125" s="9">
        <f>_xlfn.XLOOKUP(I2125,'F U L L   S E T S  (-10%)'!T:T,'F U L L   S E T S  (-10%)'!F:F,0)+_xlfn.XLOOKUP(I2125,'H O L D S'!S:S,'H O L D S'!E:E,0)</f>
        <v>0</v>
      </c>
    </row>
    <row r="2126" spans="1:10" ht="16" x14ac:dyDescent="0.2">
      <c r="A2126" s="95">
        <f>_xlfn.XLOOKUP(E2126,'H O L D S'!S:S,'H O L D S'!E:E,0)</f>
        <v>0</v>
      </c>
      <c r="B2126" s="161" t="str">
        <f t="shared" si="33"/>
        <v>UH.GR.00102-10085</v>
      </c>
      <c r="C2126" s="95">
        <f>SUM(A2126:A2126)</f>
        <v>0</v>
      </c>
      <c r="D2126" s="95">
        <v>10085</v>
      </c>
      <c r="E2126" s="40" t="s">
        <v>480</v>
      </c>
      <c r="F2126" s="91" t="e">
        <f>_xlfn.XLOOKUP(#REF!,'F U L L   S E T S  (-10%)'!T:T,'F U L L   S E T S  (-10%)'!F:F,0)</f>
        <v>#REF!</v>
      </c>
      <c r="H2126" s="91"/>
      <c r="I2126" s="90" t="s">
        <v>98</v>
      </c>
      <c r="J2126" s="9">
        <f>_xlfn.XLOOKUP(I2126,'F U L L   S E T S  (-10%)'!T:T,'F U L L   S E T S  (-10%)'!F:F,0)+_xlfn.XLOOKUP(I2126,'H O L D S'!S:S,'H O L D S'!E:E,0)</f>
        <v>0</v>
      </c>
    </row>
    <row r="2127" spans="1:10" ht="16" x14ac:dyDescent="0.2">
      <c r="A2127" s="161">
        <f>_xlfn.XLOOKUP(E2127,'H O L D S'!S:S,'H O L D S'!F:F,0)</f>
        <v>0</v>
      </c>
      <c r="B2127" s="161" t="str">
        <f t="shared" si="33"/>
        <v>UH.GR.00103-10086</v>
      </c>
      <c r="C2127" s="161">
        <f>SUM(A2127:A2127)</f>
        <v>0</v>
      </c>
      <c r="D2127" s="161">
        <v>10086</v>
      </c>
      <c r="E2127" s="162" t="s">
        <v>425</v>
      </c>
      <c r="F2127" s="91" t="e">
        <f>_xlfn.XLOOKUP(#REF!,'F U L L   S E T S  (-10%)'!T:T,'F U L L   S E T S  (-10%)'!G:G,0)+_xlfn.XLOOKUP(#REF!,'H O L D S'!S:S,'H O L D S'!F:F,0)</f>
        <v>#REF!</v>
      </c>
      <c r="G2127" s="139" t="s">
        <v>72</v>
      </c>
      <c r="H2127" s="91">
        <f>_xlfn.XLOOKUP(G2127,'F U L L   S E T S  (-10%)'!T:T,'F U L L   S E T S  (-10%)'!G:G,0)</f>
        <v>0</v>
      </c>
    </row>
    <row r="2128" spans="1:10" ht="16" x14ac:dyDescent="0.2">
      <c r="A2128" s="95">
        <f>_xlfn.XLOOKUP(E2128,'H O L D S'!S:S,'H O L D S'!F:F,0)</f>
        <v>0</v>
      </c>
      <c r="B2128" s="161" t="str">
        <f t="shared" si="33"/>
        <v>UH.GR.00104-10086</v>
      </c>
      <c r="C2128" s="95">
        <f>SUM(A2128:A2128)</f>
        <v>0</v>
      </c>
      <c r="D2128" s="95">
        <v>10086</v>
      </c>
      <c r="E2128" s="164" t="s">
        <v>427</v>
      </c>
      <c r="F2128" s="91" t="e">
        <f>_xlfn.XLOOKUP(#REF!,'F U L L   S E T S  (-10%)'!T:T,'F U L L   S E T S  (-10%)'!G:G,0)+_xlfn.XLOOKUP(#REF!,'H O L D S'!S:S,'H O L D S'!F:F,0)</f>
        <v>#REF!</v>
      </c>
      <c r="G2128" s="139" t="s">
        <v>72</v>
      </c>
      <c r="H2128" s="91">
        <f>_xlfn.XLOOKUP(G2128,'F U L L   S E T S  (-10%)'!T:T,'F U L L   S E T S  (-10%)'!G:G,0)</f>
        <v>0</v>
      </c>
    </row>
    <row r="2129" spans="1:10" ht="16" x14ac:dyDescent="0.2">
      <c r="A2129" s="95">
        <f>_xlfn.XLOOKUP(E2129,'H O L D S'!S:S,'H O L D S'!F:F,0)</f>
        <v>0</v>
      </c>
      <c r="B2129" s="161" t="str">
        <f t="shared" si="33"/>
        <v>UH.GR.00105-10086</v>
      </c>
      <c r="C2129" s="95">
        <f>SUM(A2129:A2129)</f>
        <v>0</v>
      </c>
      <c r="D2129" s="95">
        <v>10086</v>
      </c>
      <c r="E2129" s="164" t="s">
        <v>429</v>
      </c>
      <c r="F2129" s="91" t="e">
        <f>_xlfn.XLOOKUP(#REF!,'F U L L   S E T S  (-10%)'!T:T,'F U L L   S E T S  (-10%)'!G:G,0)+_xlfn.XLOOKUP(#REF!,'H O L D S'!S:S,'H O L D S'!F:F,0)</f>
        <v>#REF!</v>
      </c>
      <c r="G2129" s="139" t="s">
        <v>72</v>
      </c>
      <c r="H2129" s="91">
        <f>_xlfn.XLOOKUP(G2129,'F U L L   S E T S  (-10%)'!T:T,'F U L L   S E T S  (-10%)'!G:G,0)</f>
        <v>0</v>
      </c>
    </row>
    <row r="2130" spans="1:10" ht="16" x14ac:dyDescent="0.2">
      <c r="A2130" s="95">
        <f>_xlfn.XLOOKUP(E2130,'H O L D S'!S:S,'H O L D S'!F:F,0)</f>
        <v>0</v>
      </c>
      <c r="B2130" s="161" t="str">
        <f t="shared" si="33"/>
        <v>UH.GR.00106-10086</v>
      </c>
      <c r="C2130" s="95">
        <f>SUM(A2130:A2130)</f>
        <v>0</v>
      </c>
      <c r="D2130" s="95">
        <v>10086</v>
      </c>
      <c r="E2130" s="164" t="s">
        <v>431</v>
      </c>
      <c r="F2130" s="91" t="e">
        <f>_xlfn.XLOOKUP(#REF!,'F U L L   S E T S  (-10%)'!T:T,'F U L L   S E T S  (-10%)'!G:G,0)+_xlfn.XLOOKUP(#REF!,'H O L D S'!S:S,'H O L D S'!F:F,0)</f>
        <v>#REF!</v>
      </c>
      <c r="G2130" s="139" t="s">
        <v>72</v>
      </c>
      <c r="H2130" s="91">
        <f>_xlfn.XLOOKUP(G2130,'F U L L   S E T S  (-10%)'!T:T,'F U L L   S E T S  (-10%)'!G:G,0)</f>
        <v>0</v>
      </c>
    </row>
    <row r="2131" spans="1:10" ht="16" x14ac:dyDescent="0.2">
      <c r="A2131" s="95">
        <f>_xlfn.XLOOKUP(E2131,'H O L D S'!S:S,'H O L D S'!F:F,0)</f>
        <v>0</v>
      </c>
      <c r="B2131" s="161" t="str">
        <f t="shared" si="33"/>
        <v>UH.GR.00107-10086</v>
      </c>
      <c r="C2131" s="95">
        <f>SUM(A2131:A2131)</f>
        <v>0</v>
      </c>
      <c r="D2131" s="95">
        <v>10086</v>
      </c>
      <c r="E2131" s="164" t="s">
        <v>433</v>
      </c>
      <c r="F2131" s="91" t="e">
        <f>_xlfn.XLOOKUP(#REF!,'F U L L   S E T S  (-10%)'!T:T,'F U L L   S E T S  (-10%)'!G:G,0)+_xlfn.XLOOKUP(#REF!,'H O L D S'!S:S,'H O L D S'!F:F,0)</f>
        <v>#REF!</v>
      </c>
      <c r="G2131" s="139" t="s">
        <v>72</v>
      </c>
      <c r="H2131" s="91">
        <f>_xlfn.XLOOKUP(G2131,'F U L L   S E T S  (-10%)'!T:T,'F U L L   S E T S  (-10%)'!G:G,0)</f>
        <v>0</v>
      </c>
    </row>
    <row r="2132" spans="1:10" ht="16" x14ac:dyDescent="0.2">
      <c r="A2132" s="163">
        <f>_xlfn.XLOOKUP(E2132,'H O L D S'!S:S,'H O L D S'!F:F,0)</f>
        <v>0</v>
      </c>
      <c r="B2132" s="161" t="str">
        <f t="shared" si="33"/>
        <v>UH.GR.00096-10086</v>
      </c>
      <c r="C2132" s="161">
        <f>SUM(A2132:A2132)</f>
        <v>0</v>
      </c>
      <c r="D2132" s="163">
        <v>10086</v>
      </c>
      <c r="E2132" s="176" t="s">
        <v>446</v>
      </c>
      <c r="F2132" s="91" t="e">
        <f>_xlfn.XLOOKUP(#REF!,'F U L L   S E T S  (-10%)'!T:T,'F U L L   S E T S  (-10%)'!G:G,0)</f>
        <v>#REF!</v>
      </c>
      <c r="H2132" s="91"/>
      <c r="I2132" s="90" t="s">
        <v>98</v>
      </c>
      <c r="J2132" s="9">
        <f>_xlfn.XLOOKUP(I2132,'F U L L   S E T S  (-10%)'!T:T,'F U L L   S E T S  (-10%)'!G:G,0)+_xlfn.XLOOKUP(I2132,'H O L D S'!S:S,'H O L D S'!F:F,0)</f>
        <v>0</v>
      </c>
    </row>
    <row r="2133" spans="1:10" ht="16" x14ac:dyDescent="0.2">
      <c r="A2133" s="95">
        <f>_xlfn.XLOOKUP(E2133,'H O L D S'!S:S,'H O L D S'!F:F,0)</f>
        <v>0</v>
      </c>
      <c r="B2133" s="161" t="str">
        <f t="shared" si="33"/>
        <v>UH.GR.00097-10086</v>
      </c>
      <c r="C2133" s="95">
        <f>SUM(A2133:A2133)</f>
        <v>0</v>
      </c>
      <c r="D2133" s="95">
        <v>10086</v>
      </c>
      <c r="E2133" s="40" t="s">
        <v>448</v>
      </c>
      <c r="F2133" s="91" t="e">
        <f>_xlfn.XLOOKUP(#REF!,'F U L L   S E T S  (-10%)'!T:T,'F U L L   S E T S  (-10%)'!G:G,0)</f>
        <v>#REF!</v>
      </c>
      <c r="H2133" s="91"/>
      <c r="I2133" s="90" t="s">
        <v>98</v>
      </c>
      <c r="J2133" s="9">
        <f>_xlfn.XLOOKUP(I2133,'F U L L   S E T S  (-10%)'!T:T,'F U L L   S E T S  (-10%)'!G:G,0)+_xlfn.XLOOKUP(I2133,'H O L D S'!S:S,'H O L D S'!F:F,0)</f>
        <v>0</v>
      </c>
    </row>
    <row r="2134" spans="1:10" ht="16" x14ac:dyDescent="0.2">
      <c r="A2134" s="95">
        <f>_xlfn.XLOOKUP(E2134,'H O L D S'!S:S,'H O L D S'!F:F,0)</f>
        <v>0</v>
      </c>
      <c r="B2134" s="161" t="str">
        <f t="shared" si="33"/>
        <v>UH.GR.00098-10086</v>
      </c>
      <c r="C2134" s="95">
        <f>SUM(A2134:A2134)</f>
        <v>0</v>
      </c>
      <c r="D2134" s="95">
        <v>10086</v>
      </c>
      <c r="E2134" s="40" t="s">
        <v>450</v>
      </c>
      <c r="F2134" s="91" t="e">
        <f>_xlfn.XLOOKUP(#REF!,'F U L L   S E T S  (-10%)'!T:T,'F U L L   S E T S  (-10%)'!G:G,0)</f>
        <v>#REF!</v>
      </c>
      <c r="H2134" s="91"/>
      <c r="I2134" s="90" t="s">
        <v>98</v>
      </c>
      <c r="J2134" s="9">
        <f>_xlfn.XLOOKUP(I2134,'F U L L   S E T S  (-10%)'!T:T,'F U L L   S E T S  (-10%)'!G:G,0)+_xlfn.XLOOKUP(I2134,'H O L D S'!S:S,'H O L D S'!F:F,0)</f>
        <v>0</v>
      </c>
    </row>
    <row r="2135" spans="1:10" ht="16" x14ac:dyDescent="0.2">
      <c r="A2135" s="95">
        <f>_xlfn.XLOOKUP(E2135,'H O L D S'!S:S,'H O L D S'!F:F,0)</f>
        <v>0</v>
      </c>
      <c r="B2135" s="161" t="str">
        <f t="shared" si="33"/>
        <v>UH.GR.00099-10086</v>
      </c>
      <c r="C2135" s="95">
        <f>SUM(A2135:A2135)</f>
        <v>0</v>
      </c>
      <c r="D2135" s="95">
        <v>10086</v>
      </c>
      <c r="E2135" s="40" t="s">
        <v>452</v>
      </c>
      <c r="F2135" s="91" t="e">
        <f>_xlfn.XLOOKUP(#REF!,'F U L L   S E T S  (-10%)'!T:T,'F U L L   S E T S  (-10%)'!G:G,0)</f>
        <v>#REF!</v>
      </c>
      <c r="H2135" s="91"/>
      <c r="I2135" s="90" t="s">
        <v>98</v>
      </c>
      <c r="J2135" s="9">
        <f>_xlfn.XLOOKUP(I2135,'F U L L   S E T S  (-10%)'!T:T,'F U L L   S E T S  (-10%)'!G:G,0)+_xlfn.XLOOKUP(I2135,'H O L D S'!S:S,'H O L D S'!F:F,0)</f>
        <v>0</v>
      </c>
    </row>
    <row r="2136" spans="1:10" ht="16" x14ac:dyDescent="0.2">
      <c r="A2136" s="95">
        <f>_xlfn.XLOOKUP(E2136,'H O L D S'!S:S,'H O L D S'!F:F,0)</f>
        <v>0</v>
      </c>
      <c r="B2136" s="161" t="str">
        <f t="shared" si="33"/>
        <v>UH.GR.00100-10086</v>
      </c>
      <c r="C2136" s="95">
        <f>SUM(A2136:A2136)</f>
        <v>0</v>
      </c>
      <c r="D2136" s="95">
        <v>10086</v>
      </c>
      <c r="E2136" s="40" t="s">
        <v>454</v>
      </c>
      <c r="F2136" s="91" t="e">
        <f>_xlfn.XLOOKUP(#REF!,'F U L L   S E T S  (-10%)'!T:T,'F U L L   S E T S  (-10%)'!G:G,0)</f>
        <v>#REF!</v>
      </c>
      <c r="H2136" s="91"/>
      <c r="I2136" s="90" t="s">
        <v>98</v>
      </c>
      <c r="J2136" s="9">
        <f>_xlfn.XLOOKUP(I2136,'F U L L   S E T S  (-10%)'!T:T,'F U L L   S E T S  (-10%)'!G:G,0)+_xlfn.XLOOKUP(I2136,'H O L D S'!S:S,'H O L D S'!F:F,0)</f>
        <v>0</v>
      </c>
    </row>
    <row r="2137" spans="1:10" ht="16" x14ac:dyDescent="0.2">
      <c r="A2137" s="95">
        <f>_xlfn.XLOOKUP(E2137,'H O L D S'!S:S,'H O L D S'!F:F,0)</f>
        <v>0</v>
      </c>
      <c r="B2137" s="161" t="str">
        <f t="shared" si="33"/>
        <v>UH.GR.00101-10086</v>
      </c>
      <c r="C2137" s="95">
        <f>SUM(A2137:A2137)</f>
        <v>0</v>
      </c>
      <c r="D2137" s="95">
        <v>10086</v>
      </c>
      <c r="E2137" s="40" t="s">
        <v>456</v>
      </c>
      <c r="F2137" s="91" t="e">
        <f>_xlfn.XLOOKUP(#REF!,'F U L L   S E T S  (-10%)'!T:T,'F U L L   S E T S  (-10%)'!G:G,0)</f>
        <v>#REF!</v>
      </c>
      <c r="H2137" s="91"/>
      <c r="I2137" s="90" t="s">
        <v>98</v>
      </c>
      <c r="J2137" s="9">
        <f>_xlfn.XLOOKUP(I2137,'F U L L   S E T S  (-10%)'!T:T,'F U L L   S E T S  (-10%)'!G:G,0)+_xlfn.XLOOKUP(I2137,'H O L D S'!S:S,'H O L D S'!F:F,0)</f>
        <v>0</v>
      </c>
    </row>
    <row r="2138" spans="1:10" ht="16" x14ac:dyDescent="0.2">
      <c r="A2138" s="95">
        <f>_xlfn.XLOOKUP(E2138,'H O L D S'!S:S,'H O L D S'!F:F,0)</f>
        <v>0</v>
      </c>
      <c r="B2138" s="161" t="str">
        <f t="shared" si="33"/>
        <v>UH.GR.00102-10086</v>
      </c>
      <c r="C2138" s="95">
        <f>SUM(A2138:A2138)</f>
        <v>0</v>
      </c>
      <c r="D2138" s="95">
        <v>10086</v>
      </c>
      <c r="E2138" s="40" t="s">
        <v>480</v>
      </c>
      <c r="F2138" s="91" t="e">
        <f>_xlfn.XLOOKUP(#REF!,'F U L L   S E T S  (-10%)'!T:T,'F U L L   S E T S  (-10%)'!G:G,0)</f>
        <v>#REF!</v>
      </c>
      <c r="H2138" s="91"/>
      <c r="I2138" s="90" t="s">
        <v>98</v>
      </c>
      <c r="J2138" s="9">
        <f>_xlfn.XLOOKUP(I2138,'F U L L   S E T S  (-10%)'!T:T,'F U L L   S E T S  (-10%)'!G:G,0)+_xlfn.XLOOKUP(I2138,'H O L D S'!S:S,'H O L D S'!F:F,0)</f>
        <v>0</v>
      </c>
    </row>
    <row r="2139" spans="1:10" ht="16" x14ac:dyDescent="0.2">
      <c r="A2139" s="161">
        <f>_xlfn.XLOOKUP(E2139,'H O L D S'!S:S,'H O L D S'!G:G,0)</f>
        <v>0</v>
      </c>
      <c r="B2139" s="161" t="str">
        <f t="shared" si="33"/>
        <v>UH.GR.00103-10088</v>
      </c>
      <c r="C2139" s="161">
        <f>SUM(A2139:A2139)</f>
        <v>0</v>
      </c>
      <c r="D2139" s="161">
        <v>10088</v>
      </c>
      <c r="E2139" s="162" t="s">
        <v>425</v>
      </c>
      <c r="F2139" s="91" t="e">
        <f>_xlfn.XLOOKUP(#REF!,'F U L L   S E T S  (-10%)'!T:T,'F U L L   S E T S  (-10%)'!H:H,0)+_xlfn.XLOOKUP(#REF!,'H O L D S'!S:S,'H O L D S'!G:G,0)</f>
        <v>#REF!</v>
      </c>
      <c r="G2139" s="139" t="s">
        <v>72</v>
      </c>
      <c r="H2139" s="91">
        <f>_xlfn.XLOOKUP(G2139,'F U L L   S E T S  (-10%)'!T:T,'F U L L   S E T S  (-10%)'!H:H,0)</f>
        <v>0</v>
      </c>
    </row>
    <row r="2140" spans="1:10" ht="16" x14ac:dyDescent="0.2">
      <c r="A2140" s="95">
        <f>_xlfn.XLOOKUP(E2140,'H O L D S'!S:S,'H O L D S'!G:G,0)</f>
        <v>0</v>
      </c>
      <c r="B2140" s="161" t="str">
        <f t="shared" si="33"/>
        <v>UH.GR.00104-10088</v>
      </c>
      <c r="C2140" s="95">
        <f>SUM(A2140:A2140)</f>
        <v>0</v>
      </c>
      <c r="D2140" s="95">
        <v>10088</v>
      </c>
      <c r="E2140" s="164" t="s">
        <v>427</v>
      </c>
      <c r="F2140" s="91" t="e">
        <f>_xlfn.XLOOKUP(#REF!,'F U L L   S E T S  (-10%)'!T:T,'F U L L   S E T S  (-10%)'!H:H,0)+_xlfn.XLOOKUP(#REF!,'H O L D S'!S:S,'H O L D S'!G:G,0)</f>
        <v>#REF!</v>
      </c>
      <c r="G2140" s="139" t="s">
        <v>72</v>
      </c>
      <c r="H2140" s="91">
        <f>_xlfn.XLOOKUP(G2140,'F U L L   S E T S  (-10%)'!T:T,'F U L L   S E T S  (-10%)'!H:H,0)</f>
        <v>0</v>
      </c>
    </row>
    <row r="2141" spans="1:10" ht="16" x14ac:dyDescent="0.2">
      <c r="A2141" s="95">
        <f>_xlfn.XLOOKUP(E2141,'H O L D S'!S:S,'H O L D S'!G:G,0)</f>
        <v>0</v>
      </c>
      <c r="B2141" s="161" t="str">
        <f t="shared" si="33"/>
        <v>UH.GR.00105-10088</v>
      </c>
      <c r="C2141" s="95">
        <f>SUM(A2141:A2141)</f>
        <v>0</v>
      </c>
      <c r="D2141" s="95">
        <v>10088</v>
      </c>
      <c r="E2141" s="164" t="s">
        <v>429</v>
      </c>
      <c r="F2141" s="91" t="e">
        <f>_xlfn.XLOOKUP(#REF!,'F U L L   S E T S  (-10%)'!T:T,'F U L L   S E T S  (-10%)'!H:H,0)+_xlfn.XLOOKUP(#REF!,'H O L D S'!S:S,'H O L D S'!G:G,0)</f>
        <v>#REF!</v>
      </c>
      <c r="G2141" s="139" t="s">
        <v>72</v>
      </c>
      <c r="H2141" s="91">
        <f>_xlfn.XLOOKUP(G2141,'F U L L   S E T S  (-10%)'!T:T,'F U L L   S E T S  (-10%)'!H:H,0)</f>
        <v>0</v>
      </c>
    </row>
    <row r="2142" spans="1:10" ht="16" x14ac:dyDescent="0.2">
      <c r="A2142" s="95">
        <f>_xlfn.XLOOKUP(E2142,'H O L D S'!S:S,'H O L D S'!G:G,0)</f>
        <v>0</v>
      </c>
      <c r="B2142" s="161" t="str">
        <f t="shared" si="33"/>
        <v>UH.GR.00106-10088</v>
      </c>
      <c r="C2142" s="95">
        <f>SUM(A2142:A2142)</f>
        <v>0</v>
      </c>
      <c r="D2142" s="95">
        <v>10088</v>
      </c>
      <c r="E2142" s="164" t="s">
        <v>431</v>
      </c>
      <c r="F2142" s="91" t="e">
        <f>_xlfn.XLOOKUP(#REF!,'F U L L   S E T S  (-10%)'!T:T,'F U L L   S E T S  (-10%)'!H:H,0)+_xlfn.XLOOKUP(#REF!,'H O L D S'!S:S,'H O L D S'!G:G,0)</f>
        <v>#REF!</v>
      </c>
      <c r="G2142" s="139" t="s">
        <v>72</v>
      </c>
      <c r="H2142" s="91">
        <f>_xlfn.XLOOKUP(G2142,'F U L L   S E T S  (-10%)'!T:T,'F U L L   S E T S  (-10%)'!H:H,0)</f>
        <v>0</v>
      </c>
    </row>
    <row r="2143" spans="1:10" ht="16" x14ac:dyDescent="0.2">
      <c r="A2143" s="95">
        <f>_xlfn.XLOOKUP(E2143,'H O L D S'!S:S,'H O L D S'!G:G,0)</f>
        <v>0</v>
      </c>
      <c r="B2143" s="161" t="str">
        <f t="shared" si="33"/>
        <v>UH.GR.00107-10088</v>
      </c>
      <c r="C2143" s="95">
        <f>SUM(A2143:A2143)</f>
        <v>0</v>
      </c>
      <c r="D2143" s="95">
        <v>10088</v>
      </c>
      <c r="E2143" s="164" t="s">
        <v>433</v>
      </c>
      <c r="F2143" s="91" t="e">
        <f>_xlfn.XLOOKUP(#REF!,'F U L L   S E T S  (-10%)'!T:T,'F U L L   S E T S  (-10%)'!H:H,0)+_xlfn.XLOOKUP(#REF!,'H O L D S'!S:S,'H O L D S'!G:G,0)</f>
        <v>#REF!</v>
      </c>
      <c r="G2143" s="139" t="s">
        <v>72</v>
      </c>
      <c r="H2143" s="91">
        <f>_xlfn.XLOOKUP(G2143,'F U L L   S E T S  (-10%)'!T:T,'F U L L   S E T S  (-10%)'!H:H,0)</f>
        <v>0</v>
      </c>
    </row>
    <row r="2144" spans="1:10" ht="16" x14ac:dyDescent="0.2">
      <c r="A2144" s="163">
        <f>_xlfn.XLOOKUP(E2144,'H O L D S'!S:S,'H O L D S'!G:G,0)</f>
        <v>0</v>
      </c>
      <c r="B2144" s="161" t="str">
        <f t="shared" si="33"/>
        <v>UH.GR.00096-10088</v>
      </c>
      <c r="C2144" s="161">
        <f>SUM(A2144:A2144)</f>
        <v>0</v>
      </c>
      <c r="D2144" s="163">
        <v>10088</v>
      </c>
      <c r="E2144" s="176" t="s">
        <v>446</v>
      </c>
      <c r="F2144" s="91" t="e">
        <f>_xlfn.XLOOKUP(#REF!,'F U L L   S E T S  (-10%)'!T:T,'F U L L   S E T S  (-10%)'!H:H,0)</f>
        <v>#REF!</v>
      </c>
      <c r="H2144" s="91"/>
      <c r="I2144" s="90" t="s">
        <v>98</v>
      </c>
      <c r="J2144" s="9">
        <f>_xlfn.XLOOKUP(I2144,'F U L L   S E T S  (-10%)'!T:T,'F U L L   S E T S  (-10%)'!H:H,0)+_xlfn.XLOOKUP(I2144,'H O L D S'!S:S,'H O L D S'!G:G,0)</f>
        <v>0</v>
      </c>
    </row>
    <row r="2145" spans="1:10" ht="16" x14ac:dyDescent="0.2">
      <c r="A2145" s="95">
        <f>_xlfn.XLOOKUP(E2145,'H O L D S'!S:S,'H O L D S'!G:G,0)</f>
        <v>0</v>
      </c>
      <c r="B2145" s="161" t="str">
        <f t="shared" si="33"/>
        <v>UH.GR.00097-10088</v>
      </c>
      <c r="C2145" s="95">
        <f>SUM(A2145:A2145)</f>
        <v>0</v>
      </c>
      <c r="D2145" s="95">
        <v>10088</v>
      </c>
      <c r="E2145" s="40" t="s">
        <v>448</v>
      </c>
      <c r="F2145" s="91" t="e">
        <f>_xlfn.XLOOKUP(#REF!,'F U L L   S E T S  (-10%)'!T:T,'F U L L   S E T S  (-10%)'!H:H,0)</f>
        <v>#REF!</v>
      </c>
      <c r="H2145" s="91"/>
      <c r="I2145" s="90" t="s">
        <v>98</v>
      </c>
      <c r="J2145" s="9">
        <f>_xlfn.XLOOKUP(I2145,'F U L L   S E T S  (-10%)'!T:T,'F U L L   S E T S  (-10%)'!H:H,0)+_xlfn.XLOOKUP(I2145,'H O L D S'!S:S,'H O L D S'!G:G,0)</f>
        <v>0</v>
      </c>
    </row>
    <row r="2146" spans="1:10" ht="16" x14ac:dyDescent="0.2">
      <c r="A2146" s="95">
        <f>_xlfn.XLOOKUP(E2146,'H O L D S'!S:S,'H O L D S'!G:G,0)</f>
        <v>0</v>
      </c>
      <c r="B2146" s="161" t="str">
        <f t="shared" si="33"/>
        <v>UH.GR.00098-10088</v>
      </c>
      <c r="C2146" s="95">
        <f>SUM(A2146:A2146)</f>
        <v>0</v>
      </c>
      <c r="D2146" s="95">
        <v>10088</v>
      </c>
      <c r="E2146" s="40" t="s">
        <v>450</v>
      </c>
      <c r="F2146" s="91" t="e">
        <f>_xlfn.XLOOKUP(#REF!,'F U L L   S E T S  (-10%)'!T:T,'F U L L   S E T S  (-10%)'!H:H,0)</f>
        <v>#REF!</v>
      </c>
      <c r="H2146" s="91"/>
      <c r="I2146" s="90" t="s">
        <v>98</v>
      </c>
      <c r="J2146" s="9">
        <f>_xlfn.XLOOKUP(I2146,'F U L L   S E T S  (-10%)'!T:T,'F U L L   S E T S  (-10%)'!H:H,0)+_xlfn.XLOOKUP(I2146,'H O L D S'!S:S,'H O L D S'!G:G,0)</f>
        <v>0</v>
      </c>
    </row>
    <row r="2147" spans="1:10" ht="16" x14ac:dyDescent="0.2">
      <c r="A2147" s="95">
        <f>_xlfn.XLOOKUP(E2147,'H O L D S'!S:S,'H O L D S'!G:G,0)</f>
        <v>0</v>
      </c>
      <c r="B2147" s="161" t="str">
        <f t="shared" si="33"/>
        <v>UH.GR.00099-10088</v>
      </c>
      <c r="C2147" s="95">
        <f>SUM(A2147:A2147)</f>
        <v>0</v>
      </c>
      <c r="D2147" s="95">
        <v>10088</v>
      </c>
      <c r="E2147" s="40" t="s">
        <v>452</v>
      </c>
      <c r="F2147" s="91" t="e">
        <f>_xlfn.XLOOKUP(#REF!,'F U L L   S E T S  (-10%)'!T:T,'F U L L   S E T S  (-10%)'!H:H,0)</f>
        <v>#REF!</v>
      </c>
      <c r="H2147" s="91"/>
      <c r="I2147" s="90" t="s">
        <v>98</v>
      </c>
      <c r="J2147" s="9">
        <f>_xlfn.XLOOKUP(I2147,'F U L L   S E T S  (-10%)'!T:T,'F U L L   S E T S  (-10%)'!H:H,0)+_xlfn.XLOOKUP(I2147,'H O L D S'!S:S,'H O L D S'!G:G,0)</f>
        <v>0</v>
      </c>
    </row>
    <row r="2148" spans="1:10" ht="16" x14ac:dyDescent="0.2">
      <c r="A2148" s="95">
        <f>_xlfn.XLOOKUP(E2148,'H O L D S'!S:S,'H O L D S'!G:G,0)</f>
        <v>0</v>
      </c>
      <c r="B2148" s="161" t="str">
        <f t="shared" si="33"/>
        <v>UH.GR.00100-10088</v>
      </c>
      <c r="C2148" s="95">
        <f>SUM(A2148:A2148)</f>
        <v>0</v>
      </c>
      <c r="D2148" s="95">
        <v>10088</v>
      </c>
      <c r="E2148" s="40" t="s">
        <v>454</v>
      </c>
      <c r="F2148" s="91" t="e">
        <f>_xlfn.XLOOKUP(#REF!,'F U L L   S E T S  (-10%)'!T:T,'F U L L   S E T S  (-10%)'!H:H,0)</f>
        <v>#REF!</v>
      </c>
      <c r="H2148" s="91"/>
      <c r="I2148" s="90" t="s">
        <v>98</v>
      </c>
      <c r="J2148" s="9">
        <f>_xlfn.XLOOKUP(I2148,'F U L L   S E T S  (-10%)'!T:T,'F U L L   S E T S  (-10%)'!H:H,0)+_xlfn.XLOOKUP(I2148,'H O L D S'!S:S,'H O L D S'!G:G,0)</f>
        <v>0</v>
      </c>
    </row>
    <row r="2149" spans="1:10" ht="16" x14ac:dyDescent="0.2">
      <c r="A2149" s="95">
        <f>_xlfn.XLOOKUP(E2149,'H O L D S'!S:S,'H O L D S'!G:G,0)</f>
        <v>0</v>
      </c>
      <c r="B2149" s="161" t="str">
        <f t="shared" si="33"/>
        <v>UH.GR.00101-10088</v>
      </c>
      <c r="C2149" s="95">
        <f>SUM(A2149:A2149)</f>
        <v>0</v>
      </c>
      <c r="D2149" s="95">
        <v>10088</v>
      </c>
      <c r="E2149" s="40" t="s">
        <v>456</v>
      </c>
      <c r="F2149" s="91" t="e">
        <f>_xlfn.XLOOKUP(#REF!,'F U L L   S E T S  (-10%)'!T:T,'F U L L   S E T S  (-10%)'!H:H,0)</f>
        <v>#REF!</v>
      </c>
      <c r="H2149" s="91"/>
      <c r="I2149" s="90" t="s">
        <v>98</v>
      </c>
      <c r="J2149" s="9">
        <f>_xlfn.XLOOKUP(I2149,'F U L L   S E T S  (-10%)'!T:T,'F U L L   S E T S  (-10%)'!H:H,0)+_xlfn.XLOOKUP(I2149,'H O L D S'!S:S,'H O L D S'!G:G,0)</f>
        <v>0</v>
      </c>
    </row>
    <row r="2150" spans="1:10" ht="16" x14ac:dyDescent="0.2">
      <c r="A2150" s="95">
        <f>_xlfn.XLOOKUP(E2150,'H O L D S'!S:S,'H O L D S'!G:G,0)</f>
        <v>0</v>
      </c>
      <c r="B2150" s="161" t="str">
        <f t="shared" si="33"/>
        <v>UH.GR.00102-10088</v>
      </c>
      <c r="C2150" s="95">
        <f>SUM(A2150:A2150)</f>
        <v>0</v>
      </c>
      <c r="D2150" s="95">
        <v>10088</v>
      </c>
      <c r="E2150" s="40" t="s">
        <v>480</v>
      </c>
      <c r="F2150" s="91" t="e">
        <f>_xlfn.XLOOKUP(#REF!,'F U L L   S E T S  (-10%)'!T:T,'F U L L   S E T S  (-10%)'!H:H,0)</f>
        <v>#REF!</v>
      </c>
      <c r="H2150" s="91"/>
      <c r="I2150" s="90" t="s">
        <v>98</v>
      </c>
      <c r="J2150" s="9">
        <f>_xlfn.XLOOKUP(I2150,'F U L L   S E T S  (-10%)'!T:T,'F U L L   S E T S  (-10%)'!H:H,0)+_xlfn.XLOOKUP(I2150,'H O L D S'!S:S,'H O L D S'!G:G,0)</f>
        <v>0</v>
      </c>
    </row>
    <row r="2151" spans="1:10" ht="16" x14ac:dyDescent="0.2">
      <c r="A2151" s="161">
        <f>_xlfn.XLOOKUP(E2151,'H O L D S'!S:S,'H O L D S'!H:H,0)</f>
        <v>0</v>
      </c>
      <c r="B2151" s="161" t="str">
        <f t="shared" si="33"/>
        <v>UH.GR.00103-10089</v>
      </c>
      <c r="C2151" s="161">
        <f>SUM(A2151:A2151)</f>
        <v>0</v>
      </c>
      <c r="D2151" s="161">
        <v>10089</v>
      </c>
      <c r="E2151" s="162" t="s">
        <v>425</v>
      </c>
      <c r="F2151" s="91" t="e">
        <f>_xlfn.XLOOKUP(#REF!,'F U L L   S E T S  (-10%)'!T:T,'F U L L   S E T S  (-10%)'!I:I,0)+_xlfn.XLOOKUP(#REF!,'H O L D S'!S:S,'H O L D S'!H:H,0)</f>
        <v>#REF!</v>
      </c>
      <c r="G2151" s="139" t="s">
        <v>72</v>
      </c>
      <c r="H2151" s="91">
        <v>0</v>
      </c>
    </row>
    <row r="2152" spans="1:10" ht="16" x14ac:dyDescent="0.2">
      <c r="A2152" s="95">
        <f>_xlfn.XLOOKUP(E2152,'H O L D S'!S:S,'H O L D S'!H:H,0)</f>
        <v>0</v>
      </c>
      <c r="B2152" s="161" t="str">
        <f t="shared" si="33"/>
        <v>UH.GR.00104-10089</v>
      </c>
      <c r="C2152" s="95">
        <f>SUM(A2152:A2152)</f>
        <v>0</v>
      </c>
      <c r="D2152" s="95">
        <v>10089</v>
      </c>
      <c r="E2152" s="164" t="s">
        <v>427</v>
      </c>
      <c r="F2152" s="91" t="e">
        <f>_xlfn.XLOOKUP(#REF!,'F U L L   S E T S  (-10%)'!T:T,'F U L L   S E T S  (-10%)'!I:I,0)+_xlfn.XLOOKUP(#REF!,'H O L D S'!S:S,'H O L D S'!H:H,0)</f>
        <v>#REF!</v>
      </c>
      <c r="G2152" s="139" t="s">
        <v>72</v>
      </c>
      <c r="H2152" s="91">
        <v>0</v>
      </c>
    </row>
    <row r="2153" spans="1:10" ht="16" x14ac:dyDescent="0.2">
      <c r="A2153" s="95">
        <f>_xlfn.XLOOKUP(E2153,'H O L D S'!S:S,'H O L D S'!H:H,0)</f>
        <v>0</v>
      </c>
      <c r="B2153" s="161" t="str">
        <f t="shared" si="33"/>
        <v>UH.GR.00105-10089</v>
      </c>
      <c r="C2153" s="95">
        <f>SUM(A2153:A2153)</f>
        <v>0</v>
      </c>
      <c r="D2153" s="95">
        <v>10089</v>
      </c>
      <c r="E2153" s="164" t="s">
        <v>429</v>
      </c>
      <c r="F2153" s="91" t="e">
        <f>_xlfn.XLOOKUP(#REF!,'F U L L   S E T S  (-10%)'!T:T,'F U L L   S E T S  (-10%)'!I:I,0)+_xlfn.XLOOKUP(#REF!,'H O L D S'!S:S,'H O L D S'!H:H,0)</f>
        <v>#REF!</v>
      </c>
      <c r="G2153" s="139" t="s">
        <v>72</v>
      </c>
      <c r="H2153" s="91">
        <v>0</v>
      </c>
    </row>
    <row r="2154" spans="1:10" ht="16" x14ac:dyDescent="0.2">
      <c r="A2154" s="95">
        <f>_xlfn.XLOOKUP(E2154,'H O L D S'!S:S,'H O L D S'!H:H,0)</f>
        <v>0</v>
      </c>
      <c r="B2154" s="161" t="str">
        <f t="shared" si="33"/>
        <v>UH.GR.00106-10089</v>
      </c>
      <c r="C2154" s="95">
        <f>SUM(A2154:A2154)</f>
        <v>0</v>
      </c>
      <c r="D2154" s="95">
        <v>10089</v>
      </c>
      <c r="E2154" s="164" t="s">
        <v>431</v>
      </c>
      <c r="F2154" s="91" t="e">
        <f>_xlfn.XLOOKUP(#REF!,'F U L L   S E T S  (-10%)'!T:T,'F U L L   S E T S  (-10%)'!I:I,0)+_xlfn.XLOOKUP(#REF!,'H O L D S'!S:S,'H O L D S'!H:H,0)</f>
        <v>#REF!</v>
      </c>
      <c r="G2154" s="139" t="s">
        <v>72</v>
      </c>
      <c r="H2154" s="91">
        <v>0</v>
      </c>
    </row>
    <row r="2155" spans="1:10" ht="16" x14ac:dyDescent="0.2">
      <c r="A2155" s="95">
        <f>_xlfn.XLOOKUP(E2155,'H O L D S'!S:S,'H O L D S'!H:H,0)</f>
        <v>0</v>
      </c>
      <c r="B2155" s="161" t="str">
        <f t="shared" si="33"/>
        <v>UH.GR.00107-10089</v>
      </c>
      <c r="C2155" s="95">
        <f>SUM(A2155:A2155)</f>
        <v>0</v>
      </c>
      <c r="D2155" s="95">
        <v>10089</v>
      </c>
      <c r="E2155" s="164" t="s">
        <v>433</v>
      </c>
      <c r="F2155" s="91" t="e">
        <f>_xlfn.XLOOKUP(#REF!,'F U L L   S E T S  (-10%)'!T:T,'F U L L   S E T S  (-10%)'!I:I,0)+_xlfn.XLOOKUP(#REF!,'H O L D S'!S:S,'H O L D S'!H:H,0)</f>
        <v>#REF!</v>
      </c>
      <c r="G2155" s="139" t="s">
        <v>72</v>
      </c>
      <c r="H2155" s="91">
        <v>0</v>
      </c>
    </row>
    <row r="2156" spans="1:10" ht="16" x14ac:dyDescent="0.2">
      <c r="A2156" s="163">
        <f>_xlfn.XLOOKUP(E2156,'H O L D S'!S:S,'H O L D S'!H:H,0)</f>
        <v>0</v>
      </c>
      <c r="B2156" s="161" t="str">
        <f t="shared" si="33"/>
        <v>UH.GR.00096-10089</v>
      </c>
      <c r="C2156" s="161">
        <f>SUM(A2156:A2156)</f>
        <v>0</v>
      </c>
      <c r="D2156" s="163">
        <v>10089</v>
      </c>
      <c r="E2156" s="176" t="s">
        <v>446</v>
      </c>
      <c r="F2156" s="91" t="e">
        <f>_xlfn.XLOOKUP(#REF!,'F U L L   S E T S  (-10%)'!T:T,'F U L L   S E T S  (-10%)'!I:I,0)</f>
        <v>#REF!</v>
      </c>
      <c r="H2156" s="91"/>
      <c r="I2156" s="90" t="s">
        <v>98</v>
      </c>
      <c r="J2156" s="9">
        <f>_xlfn.XLOOKUP(I2156,'F U L L   S E T S  (-10%)'!T:T,'F U L L   S E T S  (-10%)'!I:I,0)+_xlfn.XLOOKUP(I2156,'H O L D S'!S:S,'H O L D S'!H:H,0)</f>
        <v>0</v>
      </c>
    </row>
    <row r="2157" spans="1:10" ht="16" x14ac:dyDescent="0.2">
      <c r="A2157" s="95">
        <f>_xlfn.XLOOKUP(E2157,'H O L D S'!S:S,'H O L D S'!H:H,0)</f>
        <v>0</v>
      </c>
      <c r="B2157" s="161" t="str">
        <f t="shared" si="33"/>
        <v>UH.GR.00097-10089</v>
      </c>
      <c r="C2157" s="95">
        <f>SUM(A2157:A2157)</f>
        <v>0</v>
      </c>
      <c r="D2157" s="95">
        <v>10089</v>
      </c>
      <c r="E2157" s="40" t="s">
        <v>448</v>
      </c>
      <c r="F2157" s="91" t="e">
        <f>_xlfn.XLOOKUP(#REF!,'F U L L   S E T S  (-10%)'!T:T,'F U L L   S E T S  (-10%)'!I:I,0)</f>
        <v>#REF!</v>
      </c>
      <c r="H2157" s="91"/>
      <c r="I2157" s="90" t="s">
        <v>98</v>
      </c>
      <c r="J2157" s="9">
        <f>_xlfn.XLOOKUP(I2157,'F U L L   S E T S  (-10%)'!T:T,'F U L L   S E T S  (-10%)'!I:I,0)+_xlfn.XLOOKUP(I2157,'H O L D S'!S:S,'H O L D S'!H:H,0)</f>
        <v>0</v>
      </c>
    </row>
    <row r="2158" spans="1:10" ht="16" x14ac:dyDescent="0.2">
      <c r="A2158" s="95">
        <f>_xlfn.XLOOKUP(E2158,'H O L D S'!S:S,'H O L D S'!H:H,0)</f>
        <v>0</v>
      </c>
      <c r="B2158" s="161" t="str">
        <f t="shared" si="33"/>
        <v>UH.GR.00098-10089</v>
      </c>
      <c r="C2158" s="95">
        <f>SUM(A2158:A2158)</f>
        <v>0</v>
      </c>
      <c r="D2158" s="95">
        <v>10089</v>
      </c>
      <c r="E2158" s="40" t="s">
        <v>450</v>
      </c>
      <c r="F2158" s="91" t="e">
        <f>_xlfn.XLOOKUP(#REF!,'F U L L   S E T S  (-10%)'!T:T,'F U L L   S E T S  (-10%)'!I:I,0)</f>
        <v>#REF!</v>
      </c>
      <c r="H2158" s="91"/>
      <c r="I2158" s="90" t="s">
        <v>98</v>
      </c>
      <c r="J2158" s="9">
        <f>_xlfn.XLOOKUP(I2158,'F U L L   S E T S  (-10%)'!T:T,'F U L L   S E T S  (-10%)'!I:I,0)+_xlfn.XLOOKUP(I2158,'H O L D S'!S:S,'H O L D S'!H:H,0)</f>
        <v>0</v>
      </c>
    </row>
    <row r="2159" spans="1:10" ht="16" x14ac:dyDescent="0.2">
      <c r="A2159" s="95">
        <f>_xlfn.XLOOKUP(E2159,'H O L D S'!S:S,'H O L D S'!H:H,0)</f>
        <v>0</v>
      </c>
      <c r="B2159" s="161" t="str">
        <f t="shared" si="33"/>
        <v>UH.GR.00099-10089</v>
      </c>
      <c r="C2159" s="95">
        <f>SUM(A2159:A2159)</f>
        <v>0</v>
      </c>
      <c r="D2159" s="95">
        <v>10089</v>
      </c>
      <c r="E2159" s="40" t="s">
        <v>452</v>
      </c>
      <c r="F2159" s="91" t="e">
        <f>_xlfn.XLOOKUP(#REF!,'F U L L   S E T S  (-10%)'!T:T,'F U L L   S E T S  (-10%)'!I:I,0)</f>
        <v>#REF!</v>
      </c>
      <c r="H2159" s="91"/>
      <c r="I2159" s="90" t="s">
        <v>98</v>
      </c>
      <c r="J2159" s="9">
        <f>_xlfn.XLOOKUP(I2159,'F U L L   S E T S  (-10%)'!T:T,'F U L L   S E T S  (-10%)'!I:I,0)+_xlfn.XLOOKUP(I2159,'H O L D S'!S:S,'H O L D S'!H:H,0)</f>
        <v>0</v>
      </c>
    </row>
    <row r="2160" spans="1:10" ht="16" x14ac:dyDescent="0.2">
      <c r="A2160" s="95">
        <f>_xlfn.XLOOKUP(E2160,'H O L D S'!S:S,'H O L D S'!H:H,0)</f>
        <v>0</v>
      </c>
      <c r="B2160" s="161" t="str">
        <f t="shared" si="33"/>
        <v>UH.GR.00100-10089</v>
      </c>
      <c r="C2160" s="95">
        <f>SUM(A2160:A2160)</f>
        <v>0</v>
      </c>
      <c r="D2160" s="95">
        <v>10089</v>
      </c>
      <c r="E2160" s="40" t="s">
        <v>454</v>
      </c>
      <c r="F2160" s="91" t="e">
        <f>_xlfn.XLOOKUP(#REF!,'F U L L   S E T S  (-10%)'!T:T,'F U L L   S E T S  (-10%)'!I:I,0)</f>
        <v>#REF!</v>
      </c>
      <c r="H2160" s="91"/>
      <c r="I2160" s="90" t="s">
        <v>98</v>
      </c>
      <c r="J2160" s="9">
        <f>_xlfn.XLOOKUP(I2160,'F U L L   S E T S  (-10%)'!T:T,'F U L L   S E T S  (-10%)'!I:I,0)+_xlfn.XLOOKUP(I2160,'H O L D S'!S:S,'H O L D S'!H:H,0)</f>
        <v>0</v>
      </c>
    </row>
    <row r="2161" spans="1:10" ht="16" x14ac:dyDescent="0.2">
      <c r="A2161" s="95">
        <f>_xlfn.XLOOKUP(E2161,'H O L D S'!S:S,'H O L D S'!H:H,0)</f>
        <v>0</v>
      </c>
      <c r="B2161" s="161" t="str">
        <f t="shared" si="33"/>
        <v>UH.GR.00101-10089</v>
      </c>
      <c r="C2161" s="95">
        <f>SUM(A2161:A2161)</f>
        <v>0</v>
      </c>
      <c r="D2161" s="95">
        <v>10089</v>
      </c>
      <c r="E2161" s="40" t="s">
        <v>456</v>
      </c>
      <c r="F2161" s="91" t="e">
        <f>_xlfn.XLOOKUP(#REF!,'F U L L   S E T S  (-10%)'!T:T,'F U L L   S E T S  (-10%)'!I:I,0)</f>
        <v>#REF!</v>
      </c>
      <c r="H2161" s="91"/>
      <c r="I2161" s="90" t="s">
        <v>98</v>
      </c>
      <c r="J2161" s="9">
        <f>_xlfn.XLOOKUP(I2161,'F U L L   S E T S  (-10%)'!T:T,'F U L L   S E T S  (-10%)'!I:I,0)+_xlfn.XLOOKUP(I2161,'H O L D S'!S:S,'H O L D S'!H:H,0)</f>
        <v>0</v>
      </c>
    </row>
    <row r="2162" spans="1:10" ht="16" x14ac:dyDescent="0.2">
      <c r="A2162" s="95">
        <f>_xlfn.XLOOKUP(E2162,'H O L D S'!S:S,'H O L D S'!H:H,0)</f>
        <v>0</v>
      </c>
      <c r="B2162" s="161" t="str">
        <f t="shared" si="33"/>
        <v>UH.GR.00102-10089</v>
      </c>
      <c r="C2162" s="95">
        <f>SUM(A2162:A2162)</f>
        <v>0</v>
      </c>
      <c r="D2162" s="95">
        <v>10089</v>
      </c>
      <c r="E2162" s="40" t="s">
        <v>480</v>
      </c>
      <c r="F2162" s="91" t="e">
        <f>_xlfn.XLOOKUP(#REF!,'F U L L   S E T S  (-10%)'!T:T,'F U L L   S E T S  (-10%)'!I:I,0)</f>
        <v>#REF!</v>
      </c>
      <c r="H2162" s="91"/>
      <c r="I2162" s="90" t="s">
        <v>98</v>
      </c>
      <c r="J2162" s="9">
        <f>_xlfn.XLOOKUP(I2162,'F U L L   S E T S  (-10%)'!T:T,'F U L L   S E T S  (-10%)'!I:I,0)+_xlfn.XLOOKUP(I2162,'H O L D S'!S:S,'H O L D S'!H:H,0)</f>
        <v>0</v>
      </c>
    </row>
    <row r="2163" spans="1:10" ht="16" x14ac:dyDescent="0.2">
      <c r="A2163" s="161">
        <f>_xlfn.XLOOKUP(E2163,'H O L D S'!S:S,'H O L D S'!I:I,0)</f>
        <v>0</v>
      </c>
      <c r="B2163" s="161" t="str">
        <f t="shared" si="33"/>
        <v>UH.GR.00103-10090</v>
      </c>
      <c r="C2163" s="161">
        <f>SUM(A2163:A2163)</f>
        <v>0</v>
      </c>
      <c r="D2163" s="161">
        <v>10090</v>
      </c>
      <c r="E2163" s="162" t="s">
        <v>425</v>
      </c>
      <c r="F2163" s="91" t="e">
        <f>_xlfn.XLOOKUP(#REF!,'F U L L   S E T S  (-10%)'!T:T,'F U L L   S E T S  (-10%)'!J:J,0)+_xlfn.XLOOKUP(#REF!,'H O L D S'!S:S,'H O L D S'!I:I,0)</f>
        <v>#REF!</v>
      </c>
      <c r="G2163" s="139" t="s">
        <v>72</v>
      </c>
      <c r="H2163" s="91">
        <f>_xlfn.XLOOKUP(G2163,'F U L L   S E T S  (-10%)'!T:T,'F U L L   S E T S  (-10%)'!J:J,0)</f>
        <v>0</v>
      </c>
    </row>
    <row r="2164" spans="1:10" ht="16" x14ac:dyDescent="0.2">
      <c r="A2164" s="95">
        <f>_xlfn.XLOOKUP(E2164,'H O L D S'!S:S,'H O L D S'!I:I,0)</f>
        <v>0</v>
      </c>
      <c r="B2164" s="161" t="str">
        <f t="shared" si="33"/>
        <v>UH.GR.00104-10090</v>
      </c>
      <c r="C2164" s="95">
        <f>SUM(A2164:A2164)</f>
        <v>0</v>
      </c>
      <c r="D2164" s="95">
        <v>10090</v>
      </c>
      <c r="E2164" s="164" t="s">
        <v>427</v>
      </c>
      <c r="F2164" s="91" t="e">
        <f>_xlfn.XLOOKUP(#REF!,'F U L L   S E T S  (-10%)'!T:T,'F U L L   S E T S  (-10%)'!J:J,0)+_xlfn.XLOOKUP(#REF!,'H O L D S'!S:S,'H O L D S'!I:I,0)</f>
        <v>#REF!</v>
      </c>
      <c r="G2164" s="139" t="s">
        <v>72</v>
      </c>
      <c r="H2164" s="91">
        <f>_xlfn.XLOOKUP(G2164,'F U L L   S E T S  (-10%)'!T:T,'F U L L   S E T S  (-10%)'!J:J,0)</f>
        <v>0</v>
      </c>
    </row>
    <row r="2165" spans="1:10" ht="16" x14ac:dyDescent="0.2">
      <c r="A2165" s="95">
        <f>_xlfn.XLOOKUP(E2165,'H O L D S'!S:S,'H O L D S'!I:I,0)</f>
        <v>0</v>
      </c>
      <c r="B2165" s="161" t="str">
        <f t="shared" si="33"/>
        <v>UH.GR.00105-10090</v>
      </c>
      <c r="C2165" s="95">
        <f>SUM(A2165:A2165)</f>
        <v>0</v>
      </c>
      <c r="D2165" s="95">
        <v>10090</v>
      </c>
      <c r="E2165" s="164" t="s">
        <v>429</v>
      </c>
      <c r="F2165" s="91" t="e">
        <f>_xlfn.XLOOKUP(#REF!,'F U L L   S E T S  (-10%)'!T:T,'F U L L   S E T S  (-10%)'!J:J,0)+_xlfn.XLOOKUP(#REF!,'H O L D S'!S:S,'H O L D S'!I:I,0)</f>
        <v>#REF!</v>
      </c>
      <c r="G2165" s="139" t="s">
        <v>72</v>
      </c>
      <c r="H2165" s="91">
        <f>_xlfn.XLOOKUP(G2165,'F U L L   S E T S  (-10%)'!T:T,'F U L L   S E T S  (-10%)'!J:J,0)</f>
        <v>0</v>
      </c>
    </row>
    <row r="2166" spans="1:10" ht="16" x14ac:dyDescent="0.2">
      <c r="A2166" s="95">
        <f>_xlfn.XLOOKUP(E2166,'H O L D S'!S:S,'H O L D S'!I:I,0)</f>
        <v>0</v>
      </c>
      <c r="B2166" s="161" t="str">
        <f t="shared" si="33"/>
        <v>UH.GR.00106-10090</v>
      </c>
      <c r="C2166" s="95">
        <f>SUM(A2166:A2166)</f>
        <v>0</v>
      </c>
      <c r="D2166" s="95">
        <v>10090</v>
      </c>
      <c r="E2166" s="164" t="s">
        <v>431</v>
      </c>
      <c r="F2166" s="91" t="e">
        <f>_xlfn.XLOOKUP(#REF!,'F U L L   S E T S  (-10%)'!T:T,'F U L L   S E T S  (-10%)'!J:J,0)+_xlfn.XLOOKUP(#REF!,'H O L D S'!S:S,'H O L D S'!I:I,0)</f>
        <v>#REF!</v>
      </c>
      <c r="G2166" s="139" t="s">
        <v>72</v>
      </c>
      <c r="H2166" s="91">
        <f>_xlfn.XLOOKUP(G2166,'F U L L   S E T S  (-10%)'!T:T,'F U L L   S E T S  (-10%)'!J:J,0)</f>
        <v>0</v>
      </c>
    </row>
    <row r="2167" spans="1:10" ht="16" x14ac:dyDescent="0.2">
      <c r="A2167" s="95">
        <f>_xlfn.XLOOKUP(E2167,'H O L D S'!S:S,'H O L D S'!I:I,0)</f>
        <v>0</v>
      </c>
      <c r="B2167" s="161" t="str">
        <f t="shared" si="33"/>
        <v>UH.GR.00107-10090</v>
      </c>
      <c r="C2167" s="95">
        <f>SUM(A2167:A2167)</f>
        <v>0</v>
      </c>
      <c r="D2167" s="95">
        <v>10090</v>
      </c>
      <c r="E2167" s="164" t="s">
        <v>433</v>
      </c>
      <c r="F2167" s="91" t="e">
        <f>_xlfn.XLOOKUP(#REF!,'F U L L   S E T S  (-10%)'!T:T,'F U L L   S E T S  (-10%)'!J:J,0)+_xlfn.XLOOKUP(#REF!,'H O L D S'!S:S,'H O L D S'!I:I,0)</f>
        <v>#REF!</v>
      </c>
      <c r="G2167" s="139" t="s">
        <v>72</v>
      </c>
      <c r="H2167" s="91">
        <f>_xlfn.XLOOKUP(G2167,'F U L L   S E T S  (-10%)'!T:T,'F U L L   S E T S  (-10%)'!J:J,0)</f>
        <v>0</v>
      </c>
    </row>
    <row r="2168" spans="1:10" ht="16" x14ac:dyDescent="0.2">
      <c r="A2168" s="163">
        <f>_xlfn.XLOOKUP(E2168,'H O L D S'!S:S,'H O L D S'!I:I,0)</f>
        <v>0</v>
      </c>
      <c r="B2168" s="161" t="str">
        <f t="shared" si="33"/>
        <v>UH.GR.00096-10090</v>
      </c>
      <c r="C2168" s="161">
        <f>SUM(A2168:A2168)</f>
        <v>0</v>
      </c>
      <c r="D2168" s="163">
        <v>10090</v>
      </c>
      <c r="E2168" s="176" t="s">
        <v>446</v>
      </c>
      <c r="F2168" s="91" t="e">
        <f>_xlfn.XLOOKUP(#REF!,'F U L L   S E T S  (-10%)'!T:T,'F U L L   S E T S  (-10%)'!J:J,0)</f>
        <v>#REF!</v>
      </c>
      <c r="H2168" s="91"/>
      <c r="I2168" s="90" t="s">
        <v>98</v>
      </c>
      <c r="J2168" s="9">
        <f>_xlfn.XLOOKUP(I2168,'F U L L   S E T S  (-10%)'!T:T,'F U L L   S E T S  (-10%)'!J:J,0)+_xlfn.XLOOKUP(I2168,'H O L D S'!S:S,'H O L D S'!I:I,0)</f>
        <v>0</v>
      </c>
    </row>
    <row r="2169" spans="1:10" ht="16" x14ac:dyDescent="0.2">
      <c r="A2169" s="95">
        <f>_xlfn.XLOOKUP(E2169,'H O L D S'!S:S,'H O L D S'!I:I,0)</f>
        <v>0</v>
      </c>
      <c r="B2169" s="161" t="str">
        <f t="shared" si="33"/>
        <v>UH.GR.00097-10090</v>
      </c>
      <c r="C2169" s="95">
        <f>SUM(A2169:A2169)</f>
        <v>0</v>
      </c>
      <c r="D2169" s="95">
        <v>10090</v>
      </c>
      <c r="E2169" s="40" t="s">
        <v>448</v>
      </c>
      <c r="F2169" s="91" t="e">
        <f>_xlfn.XLOOKUP(#REF!,'F U L L   S E T S  (-10%)'!T:T,'F U L L   S E T S  (-10%)'!J:J,0)</f>
        <v>#REF!</v>
      </c>
      <c r="H2169" s="91"/>
      <c r="I2169" s="90" t="s">
        <v>98</v>
      </c>
      <c r="J2169" s="9">
        <f>_xlfn.XLOOKUP(I2169,'F U L L   S E T S  (-10%)'!T:T,'F U L L   S E T S  (-10%)'!J:J,0)+_xlfn.XLOOKUP(I2169,'H O L D S'!S:S,'H O L D S'!I:I,0)</f>
        <v>0</v>
      </c>
    </row>
    <row r="2170" spans="1:10" ht="16" x14ac:dyDescent="0.2">
      <c r="A2170" s="95">
        <f>_xlfn.XLOOKUP(E2170,'H O L D S'!S:S,'H O L D S'!I:I,0)</f>
        <v>0</v>
      </c>
      <c r="B2170" s="161" t="str">
        <f t="shared" si="33"/>
        <v>UH.GR.00098-10090</v>
      </c>
      <c r="C2170" s="95">
        <f>SUM(A2170:A2170)</f>
        <v>0</v>
      </c>
      <c r="D2170" s="95">
        <v>10090</v>
      </c>
      <c r="E2170" s="40" t="s">
        <v>450</v>
      </c>
      <c r="F2170" s="91" t="e">
        <f>_xlfn.XLOOKUP(#REF!,'F U L L   S E T S  (-10%)'!T:T,'F U L L   S E T S  (-10%)'!J:J,0)</f>
        <v>#REF!</v>
      </c>
      <c r="H2170" s="91"/>
      <c r="I2170" s="90" t="s">
        <v>98</v>
      </c>
      <c r="J2170" s="9">
        <f>_xlfn.XLOOKUP(I2170,'F U L L   S E T S  (-10%)'!T:T,'F U L L   S E T S  (-10%)'!J:J,0)+_xlfn.XLOOKUP(I2170,'H O L D S'!S:S,'H O L D S'!I:I,0)</f>
        <v>0</v>
      </c>
    </row>
    <row r="2171" spans="1:10" ht="16" x14ac:dyDescent="0.2">
      <c r="A2171" s="95">
        <f>_xlfn.XLOOKUP(E2171,'H O L D S'!S:S,'H O L D S'!I:I,0)</f>
        <v>0</v>
      </c>
      <c r="B2171" s="161" t="str">
        <f t="shared" si="33"/>
        <v>UH.GR.00099-10090</v>
      </c>
      <c r="C2171" s="95">
        <f>SUM(A2171:A2171)</f>
        <v>0</v>
      </c>
      <c r="D2171" s="95">
        <v>10090</v>
      </c>
      <c r="E2171" s="40" t="s">
        <v>452</v>
      </c>
      <c r="F2171" s="91" t="e">
        <f>_xlfn.XLOOKUP(#REF!,'F U L L   S E T S  (-10%)'!T:T,'F U L L   S E T S  (-10%)'!J:J,0)</f>
        <v>#REF!</v>
      </c>
      <c r="H2171" s="91"/>
      <c r="I2171" s="90" t="s">
        <v>98</v>
      </c>
      <c r="J2171" s="9">
        <f>_xlfn.XLOOKUP(I2171,'F U L L   S E T S  (-10%)'!T:T,'F U L L   S E T S  (-10%)'!J:J,0)+_xlfn.XLOOKUP(I2171,'H O L D S'!S:S,'H O L D S'!I:I,0)</f>
        <v>0</v>
      </c>
    </row>
    <row r="2172" spans="1:10" ht="16" x14ac:dyDescent="0.2">
      <c r="A2172" s="95">
        <f>_xlfn.XLOOKUP(E2172,'H O L D S'!S:S,'H O L D S'!I:I,0)</f>
        <v>0</v>
      </c>
      <c r="B2172" s="161" t="str">
        <f t="shared" si="33"/>
        <v>UH.GR.00100-10090</v>
      </c>
      <c r="C2172" s="95">
        <f>SUM(A2172:A2172)</f>
        <v>0</v>
      </c>
      <c r="D2172" s="95">
        <v>10090</v>
      </c>
      <c r="E2172" s="40" t="s">
        <v>454</v>
      </c>
      <c r="F2172" s="91" t="e">
        <f>_xlfn.XLOOKUP(#REF!,'F U L L   S E T S  (-10%)'!T:T,'F U L L   S E T S  (-10%)'!J:J,0)</f>
        <v>#REF!</v>
      </c>
      <c r="H2172" s="91"/>
      <c r="I2172" s="90" t="s">
        <v>98</v>
      </c>
      <c r="J2172" s="9">
        <f>_xlfn.XLOOKUP(I2172,'F U L L   S E T S  (-10%)'!T:T,'F U L L   S E T S  (-10%)'!J:J,0)+_xlfn.XLOOKUP(I2172,'H O L D S'!S:S,'H O L D S'!I:I,0)</f>
        <v>0</v>
      </c>
    </row>
    <row r="2173" spans="1:10" ht="16" x14ac:dyDescent="0.2">
      <c r="A2173" s="95">
        <f>_xlfn.XLOOKUP(E2173,'H O L D S'!S:S,'H O L D S'!I:I,0)</f>
        <v>0</v>
      </c>
      <c r="B2173" s="161" t="str">
        <f t="shared" si="33"/>
        <v>UH.GR.00101-10090</v>
      </c>
      <c r="C2173" s="95">
        <f>SUM(A2173:A2173)</f>
        <v>0</v>
      </c>
      <c r="D2173" s="95">
        <v>10090</v>
      </c>
      <c r="E2173" s="40" t="s">
        <v>456</v>
      </c>
      <c r="F2173" s="91" t="e">
        <f>_xlfn.XLOOKUP(#REF!,'F U L L   S E T S  (-10%)'!T:T,'F U L L   S E T S  (-10%)'!J:J,0)</f>
        <v>#REF!</v>
      </c>
      <c r="H2173" s="91"/>
      <c r="I2173" s="90" t="s">
        <v>98</v>
      </c>
      <c r="J2173" s="9">
        <f>_xlfn.XLOOKUP(I2173,'F U L L   S E T S  (-10%)'!T:T,'F U L L   S E T S  (-10%)'!J:J,0)+_xlfn.XLOOKUP(I2173,'H O L D S'!S:S,'H O L D S'!I:I,0)</f>
        <v>0</v>
      </c>
    </row>
    <row r="2174" spans="1:10" ht="16" x14ac:dyDescent="0.2">
      <c r="A2174" s="95">
        <f>_xlfn.XLOOKUP(E2174,'H O L D S'!S:S,'H O L D S'!I:I,0)</f>
        <v>0</v>
      </c>
      <c r="B2174" s="161" t="str">
        <f t="shared" si="33"/>
        <v>UH.GR.00102-10090</v>
      </c>
      <c r="C2174" s="95">
        <f>SUM(A2174:A2174)</f>
        <v>0</v>
      </c>
      <c r="D2174" s="95">
        <v>10090</v>
      </c>
      <c r="E2174" s="40" t="s">
        <v>480</v>
      </c>
      <c r="F2174" s="91" t="e">
        <f>_xlfn.XLOOKUP(#REF!,'F U L L   S E T S  (-10%)'!T:T,'F U L L   S E T S  (-10%)'!J:J,0)</f>
        <v>#REF!</v>
      </c>
      <c r="H2174" s="91"/>
      <c r="I2174" s="90" t="s">
        <v>98</v>
      </c>
      <c r="J2174" s="9">
        <f>_xlfn.XLOOKUP(I2174,'F U L L   S E T S  (-10%)'!T:T,'F U L L   S E T S  (-10%)'!J:J,0)+_xlfn.XLOOKUP(I2174,'H O L D S'!S:S,'H O L D S'!I:I,0)</f>
        <v>0</v>
      </c>
    </row>
    <row r="2175" spans="1:10" ht="16" x14ac:dyDescent="0.2">
      <c r="A2175" s="161">
        <f>_xlfn.XLOOKUP(E2175,'H O L D S'!S:S,'H O L D S'!J:J,0)</f>
        <v>0</v>
      </c>
      <c r="B2175" s="161" t="str">
        <f t="shared" si="33"/>
        <v>UH.GR.00103-10091</v>
      </c>
      <c r="C2175" s="161">
        <f>SUM(A2175:A2175)</f>
        <v>0</v>
      </c>
      <c r="D2175" s="161">
        <v>10091</v>
      </c>
      <c r="E2175" s="162" t="s">
        <v>425</v>
      </c>
      <c r="F2175" s="91" t="e">
        <f>_xlfn.XLOOKUP(#REF!,'F U L L   S E T S  (-10%)'!T:T,'F U L L   S E T S  (-10%)'!K:K,0)+_xlfn.XLOOKUP(#REF!,'H O L D S'!S:S,'H O L D S'!J:J,0)</f>
        <v>#REF!</v>
      </c>
      <c r="G2175" s="139" t="s">
        <v>72</v>
      </c>
      <c r="H2175" s="91">
        <f>_xlfn.XLOOKUP(G2175,'F U L L   S E T S  (-10%)'!T:T,'F U L L   S E T S  (-10%)'!K:K,0)</f>
        <v>0</v>
      </c>
    </row>
    <row r="2176" spans="1:10" ht="16" x14ac:dyDescent="0.2">
      <c r="A2176" s="95">
        <f>_xlfn.XLOOKUP(E2176,'H O L D S'!S:S,'H O L D S'!J:J,0)</f>
        <v>0</v>
      </c>
      <c r="B2176" s="161" t="str">
        <f t="shared" si="33"/>
        <v>UH.GR.00104-10091</v>
      </c>
      <c r="C2176" s="95">
        <f>SUM(A2176:A2176)</f>
        <v>0</v>
      </c>
      <c r="D2176" s="95">
        <v>10091</v>
      </c>
      <c r="E2176" s="164" t="s">
        <v>427</v>
      </c>
      <c r="F2176" s="91" t="e">
        <f>_xlfn.XLOOKUP(#REF!,'F U L L   S E T S  (-10%)'!T:T,'F U L L   S E T S  (-10%)'!K:K,0)+_xlfn.XLOOKUP(#REF!,'H O L D S'!S:S,'H O L D S'!J:J,0)</f>
        <v>#REF!</v>
      </c>
      <c r="G2176" s="139" t="s">
        <v>72</v>
      </c>
      <c r="H2176" s="91">
        <f>_xlfn.XLOOKUP(G2176,'F U L L   S E T S  (-10%)'!T:T,'F U L L   S E T S  (-10%)'!K:K,0)</f>
        <v>0</v>
      </c>
    </row>
    <row r="2177" spans="1:10" ht="16" x14ac:dyDescent="0.2">
      <c r="A2177" s="95">
        <f>_xlfn.XLOOKUP(E2177,'H O L D S'!S:S,'H O L D S'!J:J,0)</f>
        <v>0</v>
      </c>
      <c r="B2177" s="161" t="str">
        <f t="shared" si="33"/>
        <v>UH.GR.00105-10091</v>
      </c>
      <c r="C2177" s="95">
        <f>SUM(A2177:A2177)</f>
        <v>0</v>
      </c>
      <c r="D2177" s="95">
        <v>10091</v>
      </c>
      <c r="E2177" s="164" t="s">
        <v>429</v>
      </c>
      <c r="F2177" s="91" t="e">
        <f>_xlfn.XLOOKUP(#REF!,'F U L L   S E T S  (-10%)'!T:T,'F U L L   S E T S  (-10%)'!K:K,0)+_xlfn.XLOOKUP(#REF!,'H O L D S'!S:S,'H O L D S'!J:J,0)</f>
        <v>#REF!</v>
      </c>
      <c r="G2177" s="139" t="s">
        <v>72</v>
      </c>
      <c r="H2177" s="91">
        <f>_xlfn.XLOOKUP(G2177,'F U L L   S E T S  (-10%)'!T:T,'F U L L   S E T S  (-10%)'!K:K,0)</f>
        <v>0</v>
      </c>
    </row>
    <row r="2178" spans="1:10" ht="16" x14ac:dyDescent="0.2">
      <c r="A2178" s="95">
        <f>_xlfn.XLOOKUP(E2178,'H O L D S'!S:S,'H O L D S'!J:J,0)</f>
        <v>0</v>
      </c>
      <c r="B2178" s="161" t="str">
        <f t="shared" si="33"/>
        <v>UH.GR.00106-10091</v>
      </c>
      <c r="C2178" s="95">
        <f>SUM(A2178:A2178)</f>
        <v>0</v>
      </c>
      <c r="D2178" s="95">
        <v>10091</v>
      </c>
      <c r="E2178" s="164" t="s">
        <v>431</v>
      </c>
      <c r="F2178" s="91" t="e">
        <f>_xlfn.XLOOKUP(#REF!,'F U L L   S E T S  (-10%)'!T:T,'F U L L   S E T S  (-10%)'!K:K,0)+_xlfn.XLOOKUP(#REF!,'H O L D S'!S:S,'H O L D S'!J:J,0)</f>
        <v>#REF!</v>
      </c>
      <c r="G2178" s="139" t="s">
        <v>72</v>
      </c>
      <c r="H2178" s="91">
        <f>_xlfn.XLOOKUP(G2178,'F U L L   S E T S  (-10%)'!T:T,'F U L L   S E T S  (-10%)'!K:K,0)</f>
        <v>0</v>
      </c>
    </row>
    <row r="2179" spans="1:10" ht="16" x14ac:dyDescent="0.2">
      <c r="A2179" s="95">
        <f>_xlfn.XLOOKUP(E2179,'H O L D S'!S:S,'H O L D S'!J:J,0)</f>
        <v>0</v>
      </c>
      <c r="B2179" s="161" t="str">
        <f t="shared" ref="B2179:B2242" si="34">E2179&amp;"-"&amp;D2179</f>
        <v>UH.GR.00107-10091</v>
      </c>
      <c r="C2179" s="95">
        <f>SUM(A2179:A2179)</f>
        <v>0</v>
      </c>
      <c r="D2179" s="95">
        <v>10091</v>
      </c>
      <c r="E2179" s="164" t="s">
        <v>433</v>
      </c>
      <c r="F2179" s="91" t="e">
        <f>_xlfn.XLOOKUP(#REF!,'F U L L   S E T S  (-10%)'!T:T,'F U L L   S E T S  (-10%)'!K:K,0)+_xlfn.XLOOKUP(#REF!,'H O L D S'!S:S,'H O L D S'!J:J,0)</f>
        <v>#REF!</v>
      </c>
      <c r="G2179" s="139" t="s">
        <v>72</v>
      </c>
      <c r="H2179" s="91">
        <f>_xlfn.XLOOKUP(G2179,'F U L L   S E T S  (-10%)'!T:T,'F U L L   S E T S  (-10%)'!K:K,0)</f>
        <v>0</v>
      </c>
    </row>
    <row r="2180" spans="1:10" ht="16" x14ac:dyDescent="0.2">
      <c r="A2180" s="163">
        <f>_xlfn.XLOOKUP(E2180,'H O L D S'!S:S,'H O L D S'!J:J,0)</f>
        <v>0</v>
      </c>
      <c r="B2180" s="161" t="str">
        <f t="shared" si="34"/>
        <v>UH.GR.00096-10091</v>
      </c>
      <c r="C2180" s="161">
        <f>SUM(A2180:A2180)</f>
        <v>0</v>
      </c>
      <c r="D2180" s="163">
        <v>10091</v>
      </c>
      <c r="E2180" s="176" t="s">
        <v>446</v>
      </c>
      <c r="F2180" s="91" t="e">
        <f>_xlfn.XLOOKUP(#REF!,'F U L L   S E T S  (-10%)'!T:T,'F U L L   S E T S  (-10%)'!K:K,0)</f>
        <v>#REF!</v>
      </c>
      <c r="H2180" s="91"/>
      <c r="I2180" s="90" t="s">
        <v>98</v>
      </c>
      <c r="J2180" s="9">
        <f>_xlfn.XLOOKUP(I2180,'F U L L   S E T S  (-10%)'!T:T,'F U L L   S E T S  (-10%)'!K:K,0)+_xlfn.XLOOKUP(I2180,'H O L D S'!S:S,'H O L D S'!J:J,0)</f>
        <v>0</v>
      </c>
    </row>
    <row r="2181" spans="1:10" ht="16" x14ac:dyDescent="0.2">
      <c r="A2181" s="95">
        <f>_xlfn.XLOOKUP(E2181,'H O L D S'!S:S,'H O L D S'!J:J,0)</f>
        <v>0</v>
      </c>
      <c r="B2181" s="161" t="str">
        <f t="shared" si="34"/>
        <v>UH.GR.00097-10091</v>
      </c>
      <c r="C2181" s="95">
        <f>SUM(A2181:A2181)</f>
        <v>0</v>
      </c>
      <c r="D2181" s="95">
        <v>10091</v>
      </c>
      <c r="E2181" s="40" t="s">
        <v>448</v>
      </c>
      <c r="F2181" s="91" t="e">
        <f>_xlfn.XLOOKUP(#REF!,'F U L L   S E T S  (-10%)'!T:T,'F U L L   S E T S  (-10%)'!K:K,0)</f>
        <v>#REF!</v>
      </c>
      <c r="H2181" s="91"/>
      <c r="I2181" s="90" t="s">
        <v>98</v>
      </c>
      <c r="J2181" s="9">
        <f>_xlfn.XLOOKUP(I2181,'F U L L   S E T S  (-10%)'!T:T,'F U L L   S E T S  (-10%)'!K:K,0)+_xlfn.XLOOKUP(I2181,'H O L D S'!S:S,'H O L D S'!J:J,0)</f>
        <v>0</v>
      </c>
    </row>
    <row r="2182" spans="1:10" ht="16" x14ac:dyDescent="0.2">
      <c r="A2182" s="95">
        <f>_xlfn.XLOOKUP(E2182,'H O L D S'!S:S,'H O L D S'!J:J,0)</f>
        <v>0</v>
      </c>
      <c r="B2182" s="161" t="str">
        <f t="shared" si="34"/>
        <v>UH.GR.00098-10091</v>
      </c>
      <c r="C2182" s="95">
        <f>SUM(A2182:A2182)</f>
        <v>0</v>
      </c>
      <c r="D2182" s="95">
        <v>10091</v>
      </c>
      <c r="E2182" s="40" t="s">
        <v>450</v>
      </c>
      <c r="F2182" s="91" t="e">
        <f>_xlfn.XLOOKUP(#REF!,'F U L L   S E T S  (-10%)'!T:T,'F U L L   S E T S  (-10%)'!K:K,0)</f>
        <v>#REF!</v>
      </c>
      <c r="H2182" s="91"/>
      <c r="I2182" s="90" t="s">
        <v>98</v>
      </c>
      <c r="J2182" s="9">
        <f>_xlfn.XLOOKUP(I2182,'F U L L   S E T S  (-10%)'!T:T,'F U L L   S E T S  (-10%)'!K:K,0)+_xlfn.XLOOKUP(I2182,'H O L D S'!S:S,'H O L D S'!J:J,0)</f>
        <v>0</v>
      </c>
    </row>
    <row r="2183" spans="1:10" ht="16" x14ac:dyDescent="0.2">
      <c r="A2183" s="95">
        <f>_xlfn.XLOOKUP(E2183,'H O L D S'!S:S,'H O L D S'!J:J,0)</f>
        <v>0</v>
      </c>
      <c r="B2183" s="161" t="str">
        <f t="shared" si="34"/>
        <v>UH.GR.00099-10091</v>
      </c>
      <c r="C2183" s="95">
        <f>SUM(A2183:A2183)</f>
        <v>0</v>
      </c>
      <c r="D2183" s="95">
        <v>10091</v>
      </c>
      <c r="E2183" s="40" t="s">
        <v>452</v>
      </c>
      <c r="F2183" s="91" t="e">
        <f>_xlfn.XLOOKUP(#REF!,'F U L L   S E T S  (-10%)'!T:T,'F U L L   S E T S  (-10%)'!K:K,0)</f>
        <v>#REF!</v>
      </c>
      <c r="H2183" s="91"/>
      <c r="I2183" s="90" t="s">
        <v>98</v>
      </c>
      <c r="J2183" s="9">
        <f>_xlfn.XLOOKUP(I2183,'F U L L   S E T S  (-10%)'!T:T,'F U L L   S E T S  (-10%)'!K:K,0)+_xlfn.XLOOKUP(I2183,'H O L D S'!S:S,'H O L D S'!J:J,0)</f>
        <v>0</v>
      </c>
    </row>
    <row r="2184" spans="1:10" ht="16" x14ac:dyDescent="0.2">
      <c r="A2184" s="95">
        <f>_xlfn.XLOOKUP(E2184,'H O L D S'!S:S,'H O L D S'!J:J,0)</f>
        <v>0</v>
      </c>
      <c r="B2184" s="161" t="str">
        <f t="shared" si="34"/>
        <v>UH.GR.00100-10091</v>
      </c>
      <c r="C2184" s="95">
        <f>SUM(A2184:A2184)</f>
        <v>0</v>
      </c>
      <c r="D2184" s="95">
        <v>10091</v>
      </c>
      <c r="E2184" s="40" t="s">
        <v>454</v>
      </c>
      <c r="F2184" s="91" t="e">
        <f>_xlfn.XLOOKUP(#REF!,'F U L L   S E T S  (-10%)'!T:T,'F U L L   S E T S  (-10%)'!K:K,0)</f>
        <v>#REF!</v>
      </c>
      <c r="H2184" s="91"/>
      <c r="I2184" s="90" t="s">
        <v>98</v>
      </c>
      <c r="J2184" s="9">
        <f>_xlfn.XLOOKUP(I2184,'F U L L   S E T S  (-10%)'!T:T,'F U L L   S E T S  (-10%)'!K:K,0)+_xlfn.XLOOKUP(I2184,'H O L D S'!S:S,'H O L D S'!J:J,0)</f>
        <v>0</v>
      </c>
    </row>
    <row r="2185" spans="1:10" ht="16" x14ac:dyDescent="0.2">
      <c r="A2185" s="95">
        <f>_xlfn.XLOOKUP(E2185,'H O L D S'!S:S,'H O L D S'!J:J,0)</f>
        <v>0</v>
      </c>
      <c r="B2185" s="161" t="str">
        <f t="shared" si="34"/>
        <v>UH.GR.00101-10091</v>
      </c>
      <c r="C2185" s="95">
        <f>SUM(A2185:A2185)</f>
        <v>0</v>
      </c>
      <c r="D2185" s="95">
        <v>10091</v>
      </c>
      <c r="E2185" s="40" t="s">
        <v>456</v>
      </c>
      <c r="F2185" s="91" t="e">
        <f>_xlfn.XLOOKUP(#REF!,'F U L L   S E T S  (-10%)'!T:T,'F U L L   S E T S  (-10%)'!K:K,0)</f>
        <v>#REF!</v>
      </c>
      <c r="H2185" s="91"/>
      <c r="I2185" s="90" t="s">
        <v>98</v>
      </c>
      <c r="J2185" s="9">
        <f>_xlfn.XLOOKUP(I2185,'F U L L   S E T S  (-10%)'!T:T,'F U L L   S E T S  (-10%)'!K:K,0)+_xlfn.XLOOKUP(I2185,'H O L D S'!S:S,'H O L D S'!J:J,0)</f>
        <v>0</v>
      </c>
    </row>
    <row r="2186" spans="1:10" ht="16" x14ac:dyDescent="0.2">
      <c r="A2186" s="95">
        <f>_xlfn.XLOOKUP(E2186,'H O L D S'!S:S,'H O L D S'!J:J,0)</f>
        <v>0</v>
      </c>
      <c r="B2186" s="161" t="str">
        <f t="shared" si="34"/>
        <v>UH.GR.00102-10091</v>
      </c>
      <c r="C2186" s="95">
        <f>SUM(A2186:A2186)</f>
        <v>0</v>
      </c>
      <c r="D2186" s="95">
        <v>10091</v>
      </c>
      <c r="E2186" s="40" t="s">
        <v>480</v>
      </c>
      <c r="F2186" s="91" t="e">
        <f>_xlfn.XLOOKUP(#REF!,'F U L L   S E T S  (-10%)'!T:T,'F U L L   S E T S  (-10%)'!K:K,0)</f>
        <v>#REF!</v>
      </c>
      <c r="H2186" s="91"/>
      <c r="I2186" s="90" t="s">
        <v>98</v>
      </c>
      <c r="J2186" s="9">
        <f>_xlfn.XLOOKUP(I2186,'F U L L   S E T S  (-10%)'!T:T,'F U L L   S E T S  (-10%)'!K:K,0)+_xlfn.XLOOKUP(I2186,'H O L D S'!S:S,'H O L D S'!J:J,0)</f>
        <v>0</v>
      </c>
    </row>
    <row r="2187" spans="1:10" ht="16" x14ac:dyDescent="0.2">
      <c r="A2187" s="161">
        <f>_xlfn.XLOOKUP(E2187,'H O L D S'!S:S,'H O L D S'!K:K,0)</f>
        <v>0</v>
      </c>
      <c r="B2187" s="161" t="str">
        <f t="shared" si="34"/>
        <v>UH.GR.00103-10094</v>
      </c>
      <c r="C2187" s="161">
        <f>SUM(A2187:A2187)</f>
        <v>0</v>
      </c>
      <c r="D2187" s="161">
        <v>10094</v>
      </c>
      <c r="E2187" s="162" t="s">
        <v>425</v>
      </c>
      <c r="F2187" s="91" t="e">
        <f>_xlfn.XLOOKUP(#REF!,'F U L L   S E T S  (-10%)'!T:T,'F U L L   S E T S  (-10%)'!L:L,0)+_xlfn.XLOOKUP(#REF!,'H O L D S'!S:S,'H O L D S'!K:K,0)</f>
        <v>#REF!</v>
      </c>
      <c r="G2187" s="139" t="s">
        <v>72</v>
      </c>
      <c r="H2187" s="91">
        <f>_xlfn.XLOOKUP(G2187,'F U L L   S E T S  (-10%)'!T:T,'F U L L   S E T S  (-10%)'!L:L,0)</f>
        <v>0</v>
      </c>
    </row>
    <row r="2188" spans="1:10" ht="16" x14ac:dyDescent="0.2">
      <c r="A2188" s="95">
        <f>_xlfn.XLOOKUP(E2188,'H O L D S'!S:S,'H O L D S'!K:K,0)</f>
        <v>0</v>
      </c>
      <c r="B2188" s="161" t="str">
        <f t="shared" si="34"/>
        <v>UH.GR.00104-10094</v>
      </c>
      <c r="C2188" s="95">
        <f>SUM(A2188:A2188)</f>
        <v>0</v>
      </c>
      <c r="D2188" s="95">
        <v>10094</v>
      </c>
      <c r="E2188" s="164" t="s">
        <v>427</v>
      </c>
      <c r="F2188" s="91" t="e">
        <f>_xlfn.XLOOKUP(#REF!,'F U L L   S E T S  (-10%)'!T:T,'F U L L   S E T S  (-10%)'!L:L,0)+_xlfn.XLOOKUP(#REF!,'H O L D S'!S:S,'H O L D S'!K:K,0)</f>
        <v>#REF!</v>
      </c>
      <c r="G2188" s="139" t="s">
        <v>72</v>
      </c>
      <c r="H2188" s="91">
        <f>_xlfn.XLOOKUP(G2188,'F U L L   S E T S  (-10%)'!T:T,'F U L L   S E T S  (-10%)'!L:L,0)</f>
        <v>0</v>
      </c>
    </row>
    <row r="2189" spans="1:10" ht="16" x14ac:dyDescent="0.2">
      <c r="A2189" s="95">
        <f>_xlfn.XLOOKUP(E2189,'H O L D S'!S:S,'H O L D S'!K:K,0)</f>
        <v>0</v>
      </c>
      <c r="B2189" s="161" t="str">
        <f t="shared" si="34"/>
        <v>UH.GR.00105-10094</v>
      </c>
      <c r="C2189" s="95">
        <f>SUM(A2189:A2189)</f>
        <v>0</v>
      </c>
      <c r="D2189" s="95">
        <v>10094</v>
      </c>
      <c r="E2189" s="164" t="s">
        <v>429</v>
      </c>
      <c r="F2189" s="91" t="e">
        <f>_xlfn.XLOOKUP(#REF!,'F U L L   S E T S  (-10%)'!T:T,'F U L L   S E T S  (-10%)'!L:L,0)+_xlfn.XLOOKUP(#REF!,'H O L D S'!S:S,'H O L D S'!K:K,0)</f>
        <v>#REF!</v>
      </c>
      <c r="G2189" s="139" t="s">
        <v>72</v>
      </c>
      <c r="H2189" s="91">
        <f>_xlfn.XLOOKUP(G2189,'F U L L   S E T S  (-10%)'!T:T,'F U L L   S E T S  (-10%)'!L:L,0)</f>
        <v>0</v>
      </c>
    </row>
    <row r="2190" spans="1:10" ht="16" x14ac:dyDescent="0.2">
      <c r="A2190" s="95">
        <f>_xlfn.XLOOKUP(E2190,'H O L D S'!S:S,'H O L D S'!K:K,0)</f>
        <v>0</v>
      </c>
      <c r="B2190" s="161" t="str">
        <f t="shared" si="34"/>
        <v>UH.GR.00106-10094</v>
      </c>
      <c r="C2190" s="95">
        <f>SUM(A2190:A2190)</f>
        <v>0</v>
      </c>
      <c r="D2190" s="95">
        <v>10094</v>
      </c>
      <c r="E2190" s="164" t="s">
        <v>431</v>
      </c>
      <c r="F2190" s="91" t="e">
        <f>_xlfn.XLOOKUP(#REF!,'F U L L   S E T S  (-10%)'!T:T,'F U L L   S E T S  (-10%)'!L:L,0)+_xlfn.XLOOKUP(#REF!,'H O L D S'!S:S,'H O L D S'!K:K,0)</f>
        <v>#REF!</v>
      </c>
      <c r="G2190" s="139" t="s">
        <v>72</v>
      </c>
      <c r="H2190" s="91">
        <f>_xlfn.XLOOKUP(G2190,'F U L L   S E T S  (-10%)'!T:T,'F U L L   S E T S  (-10%)'!L:L,0)</f>
        <v>0</v>
      </c>
    </row>
    <row r="2191" spans="1:10" ht="16" x14ac:dyDescent="0.2">
      <c r="A2191" s="95">
        <f>_xlfn.XLOOKUP(E2191,'H O L D S'!S:S,'H O L D S'!K:K,0)</f>
        <v>0</v>
      </c>
      <c r="B2191" s="161" t="str">
        <f t="shared" si="34"/>
        <v>UH.GR.00107-10094</v>
      </c>
      <c r="C2191" s="95">
        <f>SUM(A2191:A2191)</f>
        <v>0</v>
      </c>
      <c r="D2191" s="95">
        <v>10094</v>
      </c>
      <c r="E2191" s="164" t="s">
        <v>433</v>
      </c>
      <c r="F2191" s="91" t="e">
        <f>_xlfn.XLOOKUP(#REF!,'F U L L   S E T S  (-10%)'!T:T,'F U L L   S E T S  (-10%)'!L:L,0)+_xlfn.XLOOKUP(#REF!,'H O L D S'!S:S,'H O L D S'!K:K,0)</f>
        <v>#REF!</v>
      </c>
      <c r="G2191" s="139" t="s">
        <v>72</v>
      </c>
      <c r="H2191" s="91">
        <f>_xlfn.XLOOKUP(G2191,'F U L L   S E T S  (-10%)'!T:T,'F U L L   S E T S  (-10%)'!L:L,0)</f>
        <v>0</v>
      </c>
    </row>
    <row r="2192" spans="1:10" ht="16" x14ac:dyDescent="0.2">
      <c r="A2192" s="163">
        <f>_xlfn.XLOOKUP(E2192,'H O L D S'!S:S,'H O L D S'!K:K,0)</f>
        <v>0</v>
      </c>
      <c r="B2192" s="161" t="str">
        <f t="shared" si="34"/>
        <v>UH.GR.00096-10094</v>
      </c>
      <c r="C2192" s="161">
        <f>SUM(A2192:A2192)</f>
        <v>0</v>
      </c>
      <c r="D2192" s="163">
        <v>10094</v>
      </c>
      <c r="E2192" s="176" t="s">
        <v>446</v>
      </c>
      <c r="F2192" s="91" t="e">
        <f>_xlfn.XLOOKUP(#REF!,'F U L L   S E T S  (-10%)'!T:T,'F U L L   S E T S  (-10%)'!L:L,0)</f>
        <v>#REF!</v>
      </c>
      <c r="H2192" s="91"/>
      <c r="I2192" s="90" t="s">
        <v>98</v>
      </c>
      <c r="J2192" s="9">
        <f>_xlfn.XLOOKUP(I2192,'F U L L   S E T S  (-10%)'!T:T,'F U L L   S E T S  (-10%)'!L:L,0)+_xlfn.XLOOKUP(I2192,'H O L D S'!S:S,'H O L D S'!K:K,0)</f>
        <v>0</v>
      </c>
    </row>
    <row r="2193" spans="1:10" ht="16" x14ac:dyDescent="0.2">
      <c r="A2193" s="95">
        <f>_xlfn.XLOOKUP(E2193,'H O L D S'!S:S,'H O L D S'!K:K,0)</f>
        <v>0</v>
      </c>
      <c r="B2193" s="161" t="str">
        <f t="shared" si="34"/>
        <v>UH.GR.00097-10094</v>
      </c>
      <c r="C2193" s="95">
        <f>SUM(A2193:A2193)</f>
        <v>0</v>
      </c>
      <c r="D2193" s="95">
        <v>10094</v>
      </c>
      <c r="E2193" s="40" t="s">
        <v>448</v>
      </c>
      <c r="F2193" s="91" t="e">
        <f>_xlfn.XLOOKUP(#REF!,'F U L L   S E T S  (-10%)'!T:T,'F U L L   S E T S  (-10%)'!L:L,0)</f>
        <v>#REF!</v>
      </c>
      <c r="H2193" s="91"/>
      <c r="I2193" s="90" t="s">
        <v>98</v>
      </c>
      <c r="J2193" s="9">
        <f>_xlfn.XLOOKUP(I2193,'F U L L   S E T S  (-10%)'!T:T,'F U L L   S E T S  (-10%)'!L:L,0)+_xlfn.XLOOKUP(I2193,'H O L D S'!S:S,'H O L D S'!K:K,0)</f>
        <v>0</v>
      </c>
    </row>
    <row r="2194" spans="1:10" ht="16" x14ac:dyDescent="0.2">
      <c r="A2194" s="95">
        <f>_xlfn.XLOOKUP(E2194,'H O L D S'!S:S,'H O L D S'!K:K,0)</f>
        <v>0</v>
      </c>
      <c r="B2194" s="161" t="str">
        <f t="shared" si="34"/>
        <v>UH.GR.00098-10094</v>
      </c>
      <c r="C2194" s="95">
        <f>SUM(A2194:A2194)</f>
        <v>0</v>
      </c>
      <c r="D2194" s="95">
        <v>10094</v>
      </c>
      <c r="E2194" s="40" t="s">
        <v>450</v>
      </c>
      <c r="F2194" s="91" t="e">
        <f>_xlfn.XLOOKUP(#REF!,'F U L L   S E T S  (-10%)'!T:T,'F U L L   S E T S  (-10%)'!L:L,0)</f>
        <v>#REF!</v>
      </c>
      <c r="H2194" s="91"/>
      <c r="I2194" s="90" t="s">
        <v>98</v>
      </c>
      <c r="J2194" s="9">
        <f>_xlfn.XLOOKUP(I2194,'F U L L   S E T S  (-10%)'!T:T,'F U L L   S E T S  (-10%)'!L:L,0)+_xlfn.XLOOKUP(I2194,'H O L D S'!S:S,'H O L D S'!K:K,0)</f>
        <v>0</v>
      </c>
    </row>
    <row r="2195" spans="1:10" ht="16" x14ac:dyDescent="0.2">
      <c r="A2195" s="95">
        <f>_xlfn.XLOOKUP(E2195,'H O L D S'!S:S,'H O L D S'!K:K,0)</f>
        <v>0</v>
      </c>
      <c r="B2195" s="161" t="str">
        <f t="shared" si="34"/>
        <v>UH.GR.00099-10094</v>
      </c>
      <c r="C2195" s="95">
        <f>SUM(A2195:A2195)</f>
        <v>0</v>
      </c>
      <c r="D2195" s="95">
        <v>10094</v>
      </c>
      <c r="E2195" s="40" t="s">
        <v>452</v>
      </c>
      <c r="F2195" s="91" t="e">
        <f>_xlfn.XLOOKUP(#REF!,'F U L L   S E T S  (-10%)'!T:T,'F U L L   S E T S  (-10%)'!L:L,0)</f>
        <v>#REF!</v>
      </c>
      <c r="H2195" s="91"/>
      <c r="I2195" s="90" t="s">
        <v>98</v>
      </c>
      <c r="J2195" s="9">
        <f>_xlfn.XLOOKUP(I2195,'F U L L   S E T S  (-10%)'!T:T,'F U L L   S E T S  (-10%)'!L:L,0)+_xlfn.XLOOKUP(I2195,'H O L D S'!S:S,'H O L D S'!K:K,0)</f>
        <v>0</v>
      </c>
    </row>
    <row r="2196" spans="1:10" ht="16" x14ac:dyDescent="0.2">
      <c r="A2196" s="95">
        <f>_xlfn.XLOOKUP(E2196,'H O L D S'!S:S,'H O L D S'!K:K,0)</f>
        <v>0</v>
      </c>
      <c r="B2196" s="161" t="str">
        <f t="shared" si="34"/>
        <v>UH.GR.00100-10094</v>
      </c>
      <c r="C2196" s="95">
        <f>SUM(A2196:A2196)</f>
        <v>0</v>
      </c>
      <c r="D2196" s="95">
        <v>10094</v>
      </c>
      <c r="E2196" s="40" t="s">
        <v>454</v>
      </c>
      <c r="F2196" s="91" t="e">
        <f>_xlfn.XLOOKUP(#REF!,'F U L L   S E T S  (-10%)'!T:T,'F U L L   S E T S  (-10%)'!L:L,0)</f>
        <v>#REF!</v>
      </c>
      <c r="H2196" s="91"/>
      <c r="I2196" s="90" t="s">
        <v>98</v>
      </c>
      <c r="J2196" s="9">
        <f>_xlfn.XLOOKUP(I2196,'F U L L   S E T S  (-10%)'!T:T,'F U L L   S E T S  (-10%)'!L:L,0)+_xlfn.XLOOKUP(I2196,'H O L D S'!S:S,'H O L D S'!K:K,0)</f>
        <v>0</v>
      </c>
    </row>
    <row r="2197" spans="1:10" ht="16" x14ac:dyDescent="0.2">
      <c r="A2197" s="95">
        <f>_xlfn.XLOOKUP(E2197,'H O L D S'!S:S,'H O L D S'!K:K,0)</f>
        <v>0</v>
      </c>
      <c r="B2197" s="161" t="str">
        <f t="shared" si="34"/>
        <v>UH.GR.00101-10094</v>
      </c>
      <c r="C2197" s="95">
        <f>SUM(A2197:A2197)</f>
        <v>0</v>
      </c>
      <c r="D2197" s="95">
        <v>10094</v>
      </c>
      <c r="E2197" s="40" t="s">
        <v>456</v>
      </c>
      <c r="F2197" s="91" t="e">
        <f>_xlfn.XLOOKUP(#REF!,'F U L L   S E T S  (-10%)'!T:T,'F U L L   S E T S  (-10%)'!L:L,0)</f>
        <v>#REF!</v>
      </c>
      <c r="H2197" s="91"/>
      <c r="I2197" s="90" t="s">
        <v>98</v>
      </c>
      <c r="J2197" s="9">
        <f>_xlfn.XLOOKUP(I2197,'F U L L   S E T S  (-10%)'!T:T,'F U L L   S E T S  (-10%)'!L:L,0)+_xlfn.XLOOKUP(I2197,'H O L D S'!S:S,'H O L D S'!K:K,0)</f>
        <v>0</v>
      </c>
    </row>
    <row r="2198" spans="1:10" ht="16" x14ac:dyDescent="0.2">
      <c r="A2198" s="95">
        <f>_xlfn.XLOOKUP(E2198,'H O L D S'!S:S,'H O L D S'!K:K,0)</f>
        <v>0</v>
      </c>
      <c r="B2198" s="161" t="str">
        <f t="shared" si="34"/>
        <v>UH.GR.00102-10094</v>
      </c>
      <c r="C2198" s="95">
        <f>SUM(A2198:A2198)</f>
        <v>0</v>
      </c>
      <c r="D2198" s="95">
        <v>10094</v>
      </c>
      <c r="E2198" s="40" t="s">
        <v>480</v>
      </c>
      <c r="F2198" s="91" t="e">
        <f>_xlfn.XLOOKUP(#REF!,'F U L L   S E T S  (-10%)'!T:T,'F U L L   S E T S  (-10%)'!L:L,0)</f>
        <v>#REF!</v>
      </c>
      <c r="H2198" s="91"/>
      <c r="I2198" s="90" t="s">
        <v>98</v>
      </c>
      <c r="J2198" s="9">
        <f>_xlfn.XLOOKUP(I2198,'F U L L   S E T S  (-10%)'!T:T,'F U L L   S E T S  (-10%)'!L:L,0)+_xlfn.XLOOKUP(I2198,'H O L D S'!S:S,'H O L D S'!K:K,0)</f>
        <v>0</v>
      </c>
    </row>
    <row r="2199" spans="1:10" ht="16" x14ac:dyDescent="0.2">
      <c r="A2199" s="161">
        <f>_xlfn.XLOOKUP(E2199,'H O L D S'!S:S,'H O L D S'!L:L,0)</f>
        <v>0</v>
      </c>
      <c r="B2199" s="161" t="str">
        <f t="shared" si="34"/>
        <v>UH.GR.00103-10095</v>
      </c>
      <c r="C2199" s="161">
        <f>SUM(A2199:A2199)</f>
        <v>0</v>
      </c>
      <c r="D2199" s="161">
        <v>10095</v>
      </c>
      <c r="E2199" s="162" t="s">
        <v>425</v>
      </c>
      <c r="F2199" s="91" t="e">
        <f>_xlfn.XLOOKUP(#REF!,'F U L L   S E T S  (-10%)'!T:T,'F U L L   S E T S  (-10%)'!M:M,0)+_xlfn.XLOOKUP(#REF!,'H O L D S'!S:S,'H O L D S'!L:L,0)</f>
        <v>#REF!</v>
      </c>
      <c r="G2199" s="139" t="s">
        <v>72</v>
      </c>
      <c r="H2199" s="91">
        <f>_xlfn.XLOOKUP(G2199,'F U L L   S E T S  (-10%)'!T:T,'F U L L   S E T S  (-10%)'!M:M,0)</f>
        <v>0</v>
      </c>
    </row>
    <row r="2200" spans="1:10" ht="16" x14ac:dyDescent="0.2">
      <c r="A2200" s="95">
        <f>_xlfn.XLOOKUP(E2200,'H O L D S'!S:S,'H O L D S'!L:L,0)</f>
        <v>0</v>
      </c>
      <c r="B2200" s="161" t="str">
        <f t="shared" si="34"/>
        <v>UH.GR.00104-10095</v>
      </c>
      <c r="C2200" s="95">
        <f>SUM(A2200:A2200)</f>
        <v>0</v>
      </c>
      <c r="D2200" s="95">
        <v>10095</v>
      </c>
      <c r="E2200" s="164" t="s">
        <v>427</v>
      </c>
      <c r="F2200" s="91" t="e">
        <f>_xlfn.XLOOKUP(#REF!,'F U L L   S E T S  (-10%)'!T:T,'F U L L   S E T S  (-10%)'!M:M,0)+_xlfn.XLOOKUP(#REF!,'H O L D S'!S:S,'H O L D S'!L:L,0)</f>
        <v>#REF!</v>
      </c>
      <c r="G2200" s="139" t="s">
        <v>72</v>
      </c>
      <c r="H2200" s="91">
        <f>_xlfn.XLOOKUP(G2200,'F U L L   S E T S  (-10%)'!T:T,'F U L L   S E T S  (-10%)'!M:M,0)</f>
        <v>0</v>
      </c>
    </row>
    <row r="2201" spans="1:10" ht="16" x14ac:dyDescent="0.2">
      <c r="A2201" s="95">
        <f>_xlfn.XLOOKUP(E2201,'H O L D S'!S:S,'H O L D S'!L:L,0)</f>
        <v>0</v>
      </c>
      <c r="B2201" s="161" t="str">
        <f t="shared" si="34"/>
        <v>UH.GR.00105-10095</v>
      </c>
      <c r="C2201" s="95">
        <f>SUM(A2201:A2201)</f>
        <v>0</v>
      </c>
      <c r="D2201" s="95">
        <v>10095</v>
      </c>
      <c r="E2201" s="164" t="s">
        <v>429</v>
      </c>
      <c r="F2201" s="91" t="e">
        <f>_xlfn.XLOOKUP(#REF!,'F U L L   S E T S  (-10%)'!T:T,'F U L L   S E T S  (-10%)'!M:M,0)+_xlfn.XLOOKUP(#REF!,'H O L D S'!S:S,'H O L D S'!L:L,0)</f>
        <v>#REF!</v>
      </c>
      <c r="G2201" s="139" t="s">
        <v>72</v>
      </c>
      <c r="H2201" s="91">
        <f>_xlfn.XLOOKUP(G2201,'F U L L   S E T S  (-10%)'!T:T,'F U L L   S E T S  (-10%)'!M:M,0)</f>
        <v>0</v>
      </c>
    </row>
    <row r="2202" spans="1:10" ht="16" x14ac:dyDescent="0.2">
      <c r="A2202" s="95">
        <f>_xlfn.XLOOKUP(E2202,'H O L D S'!S:S,'H O L D S'!L:L,0)</f>
        <v>0</v>
      </c>
      <c r="B2202" s="161" t="str">
        <f t="shared" si="34"/>
        <v>UH.GR.00106-10095</v>
      </c>
      <c r="C2202" s="95">
        <f>SUM(A2202:A2202)</f>
        <v>0</v>
      </c>
      <c r="D2202" s="95">
        <v>10095</v>
      </c>
      <c r="E2202" s="164" t="s">
        <v>431</v>
      </c>
      <c r="F2202" s="91" t="e">
        <f>_xlfn.XLOOKUP(#REF!,'F U L L   S E T S  (-10%)'!T:T,'F U L L   S E T S  (-10%)'!M:M,0)+_xlfn.XLOOKUP(#REF!,'H O L D S'!S:S,'H O L D S'!L:L,0)</f>
        <v>#REF!</v>
      </c>
      <c r="G2202" s="139" t="s">
        <v>72</v>
      </c>
      <c r="H2202" s="91">
        <f>_xlfn.XLOOKUP(G2202,'F U L L   S E T S  (-10%)'!T:T,'F U L L   S E T S  (-10%)'!M:M,0)</f>
        <v>0</v>
      </c>
    </row>
    <row r="2203" spans="1:10" ht="16" x14ac:dyDescent="0.2">
      <c r="A2203" s="95">
        <f>_xlfn.XLOOKUP(E2203,'H O L D S'!S:S,'H O L D S'!L:L,0)</f>
        <v>0</v>
      </c>
      <c r="B2203" s="161" t="str">
        <f t="shared" si="34"/>
        <v>UH.GR.00107-10095</v>
      </c>
      <c r="C2203" s="95">
        <f>SUM(A2203:A2203)</f>
        <v>0</v>
      </c>
      <c r="D2203" s="95">
        <v>10095</v>
      </c>
      <c r="E2203" s="164" t="s">
        <v>433</v>
      </c>
      <c r="F2203" s="91" t="e">
        <f>_xlfn.XLOOKUP(#REF!,'F U L L   S E T S  (-10%)'!T:T,'F U L L   S E T S  (-10%)'!M:M,0)+_xlfn.XLOOKUP(#REF!,'H O L D S'!S:S,'H O L D S'!L:L,0)</f>
        <v>#REF!</v>
      </c>
      <c r="G2203" s="139" t="s">
        <v>72</v>
      </c>
      <c r="H2203" s="91">
        <f>_xlfn.XLOOKUP(G2203,'F U L L   S E T S  (-10%)'!T:T,'F U L L   S E T S  (-10%)'!M:M,0)</f>
        <v>0</v>
      </c>
    </row>
    <row r="2204" spans="1:10" ht="16" x14ac:dyDescent="0.2">
      <c r="A2204" s="163">
        <f>_xlfn.XLOOKUP(E2204,'H O L D S'!S:S,'H O L D S'!L:L,0)</f>
        <v>0</v>
      </c>
      <c r="B2204" s="161" t="str">
        <f t="shared" si="34"/>
        <v>UH.GR.00096-10095</v>
      </c>
      <c r="C2204" s="161">
        <f>SUM(A2204:A2204)</f>
        <v>0</v>
      </c>
      <c r="D2204" s="163">
        <v>10095</v>
      </c>
      <c r="E2204" s="176" t="s">
        <v>446</v>
      </c>
      <c r="F2204" s="91" t="e">
        <f>_xlfn.XLOOKUP(#REF!,'F U L L   S E T S  (-10%)'!T:T,'F U L L   S E T S  (-10%)'!M:M,0)</f>
        <v>#REF!</v>
      </c>
      <c r="H2204" s="91"/>
      <c r="I2204" s="90" t="s">
        <v>98</v>
      </c>
      <c r="J2204" s="9">
        <f>_xlfn.XLOOKUP(I2204,'F U L L   S E T S  (-10%)'!T:T,'F U L L   S E T S  (-10%)'!M:M,0)+_xlfn.XLOOKUP(I2204,'H O L D S'!S:S,'H O L D S'!L:L,0)</f>
        <v>0</v>
      </c>
    </row>
    <row r="2205" spans="1:10" ht="16" x14ac:dyDescent="0.2">
      <c r="A2205" s="95">
        <f>_xlfn.XLOOKUP(E2205,'H O L D S'!S:S,'H O L D S'!L:L,0)</f>
        <v>0</v>
      </c>
      <c r="B2205" s="161" t="str">
        <f t="shared" si="34"/>
        <v>UH.GR.00097-10095</v>
      </c>
      <c r="C2205" s="95">
        <f>SUM(A2205:A2205)</f>
        <v>0</v>
      </c>
      <c r="D2205" s="95">
        <v>10095</v>
      </c>
      <c r="E2205" s="40" t="s">
        <v>448</v>
      </c>
      <c r="F2205" s="91" t="e">
        <f>_xlfn.XLOOKUP(#REF!,'F U L L   S E T S  (-10%)'!T:T,'F U L L   S E T S  (-10%)'!M:M,0)</f>
        <v>#REF!</v>
      </c>
      <c r="H2205" s="91"/>
      <c r="I2205" s="90" t="s">
        <v>98</v>
      </c>
      <c r="J2205" s="9">
        <f>_xlfn.XLOOKUP(I2205,'F U L L   S E T S  (-10%)'!T:T,'F U L L   S E T S  (-10%)'!M:M,0)+_xlfn.XLOOKUP(I2205,'H O L D S'!S:S,'H O L D S'!L:L,0)</f>
        <v>0</v>
      </c>
    </row>
    <row r="2206" spans="1:10" ht="16" x14ac:dyDescent="0.2">
      <c r="A2206" s="95">
        <f>_xlfn.XLOOKUP(E2206,'H O L D S'!S:S,'H O L D S'!L:L,0)</f>
        <v>0</v>
      </c>
      <c r="B2206" s="161" t="str">
        <f t="shared" si="34"/>
        <v>UH.GR.00098-10095</v>
      </c>
      <c r="C2206" s="95">
        <f>SUM(A2206:A2206)</f>
        <v>0</v>
      </c>
      <c r="D2206" s="95">
        <v>10095</v>
      </c>
      <c r="E2206" s="40" t="s">
        <v>450</v>
      </c>
      <c r="F2206" s="91" t="e">
        <f>_xlfn.XLOOKUP(#REF!,'F U L L   S E T S  (-10%)'!T:T,'F U L L   S E T S  (-10%)'!M:M,0)</f>
        <v>#REF!</v>
      </c>
      <c r="H2206" s="91"/>
      <c r="I2206" s="90" t="s">
        <v>98</v>
      </c>
      <c r="J2206" s="9">
        <f>_xlfn.XLOOKUP(I2206,'F U L L   S E T S  (-10%)'!T:T,'F U L L   S E T S  (-10%)'!M:M,0)+_xlfn.XLOOKUP(I2206,'H O L D S'!S:S,'H O L D S'!L:L,0)</f>
        <v>0</v>
      </c>
    </row>
    <row r="2207" spans="1:10" ht="16" x14ac:dyDescent="0.2">
      <c r="A2207" s="95">
        <f>_xlfn.XLOOKUP(E2207,'H O L D S'!S:S,'H O L D S'!L:L,0)</f>
        <v>0</v>
      </c>
      <c r="B2207" s="161" t="str">
        <f t="shared" si="34"/>
        <v>UH.GR.00099-10095</v>
      </c>
      <c r="C2207" s="95">
        <f>SUM(A2207:A2207)</f>
        <v>0</v>
      </c>
      <c r="D2207" s="95">
        <v>10095</v>
      </c>
      <c r="E2207" s="40" t="s">
        <v>452</v>
      </c>
      <c r="F2207" s="91" t="e">
        <f>_xlfn.XLOOKUP(#REF!,'F U L L   S E T S  (-10%)'!T:T,'F U L L   S E T S  (-10%)'!M:M,0)</f>
        <v>#REF!</v>
      </c>
      <c r="H2207" s="91"/>
      <c r="I2207" s="90" t="s">
        <v>98</v>
      </c>
      <c r="J2207" s="9">
        <f>_xlfn.XLOOKUP(I2207,'F U L L   S E T S  (-10%)'!T:T,'F U L L   S E T S  (-10%)'!M:M,0)+_xlfn.XLOOKUP(I2207,'H O L D S'!S:S,'H O L D S'!L:L,0)</f>
        <v>0</v>
      </c>
    </row>
    <row r="2208" spans="1:10" ht="16" x14ac:dyDescent="0.2">
      <c r="A2208" s="95">
        <f>_xlfn.XLOOKUP(E2208,'H O L D S'!S:S,'H O L D S'!L:L,0)</f>
        <v>0</v>
      </c>
      <c r="B2208" s="161" t="str">
        <f t="shared" si="34"/>
        <v>UH.GR.00100-10095</v>
      </c>
      <c r="C2208" s="95">
        <f>SUM(A2208:A2208)</f>
        <v>0</v>
      </c>
      <c r="D2208" s="95">
        <v>10095</v>
      </c>
      <c r="E2208" s="40" t="s">
        <v>454</v>
      </c>
      <c r="F2208" s="91" t="e">
        <f>_xlfn.XLOOKUP(#REF!,'F U L L   S E T S  (-10%)'!T:T,'F U L L   S E T S  (-10%)'!M:M,0)</f>
        <v>#REF!</v>
      </c>
      <c r="H2208" s="91"/>
      <c r="I2208" s="90" t="s">
        <v>98</v>
      </c>
      <c r="J2208" s="9">
        <f>_xlfn.XLOOKUP(I2208,'F U L L   S E T S  (-10%)'!T:T,'F U L L   S E T S  (-10%)'!M:M,0)+_xlfn.XLOOKUP(I2208,'H O L D S'!S:S,'H O L D S'!L:L,0)</f>
        <v>0</v>
      </c>
    </row>
    <row r="2209" spans="1:10" ht="16" x14ac:dyDescent="0.2">
      <c r="A2209" s="95">
        <f>_xlfn.XLOOKUP(E2209,'H O L D S'!S:S,'H O L D S'!L:L,0)</f>
        <v>0</v>
      </c>
      <c r="B2209" s="161" t="str">
        <f t="shared" si="34"/>
        <v>UH.GR.00101-10095</v>
      </c>
      <c r="C2209" s="95">
        <f>SUM(A2209:A2209)</f>
        <v>0</v>
      </c>
      <c r="D2209" s="95">
        <v>10095</v>
      </c>
      <c r="E2209" s="40" t="s">
        <v>456</v>
      </c>
      <c r="F2209" s="91" t="e">
        <f>_xlfn.XLOOKUP(#REF!,'F U L L   S E T S  (-10%)'!T:T,'F U L L   S E T S  (-10%)'!M:M,0)</f>
        <v>#REF!</v>
      </c>
      <c r="H2209" s="91"/>
      <c r="I2209" s="90" t="s">
        <v>98</v>
      </c>
      <c r="J2209" s="9">
        <f>_xlfn.XLOOKUP(I2209,'F U L L   S E T S  (-10%)'!T:T,'F U L L   S E T S  (-10%)'!M:M,0)+_xlfn.XLOOKUP(I2209,'H O L D S'!S:S,'H O L D S'!L:L,0)</f>
        <v>0</v>
      </c>
    </row>
    <row r="2210" spans="1:10" ht="16" x14ac:dyDescent="0.2">
      <c r="A2210" s="95">
        <f>_xlfn.XLOOKUP(E2210,'H O L D S'!S:S,'H O L D S'!L:L,0)</f>
        <v>0</v>
      </c>
      <c r="B2210" s="161" t="str">
        <f t="shared" si="34"/>
        <v>UH.GR.00102-10095</v>
      </c>
      <c r="C2210" s="95">
        <f>SUM(A2210:A2210)</f>
        <v>0</v>
      </c>
      <c r="D2210" s="95">
        <v>10095</v>
      </c>
      <c r="E2210" s="40" t="s">
        <v>480</v>
      </c>
      <c r="F2210" s="91" t="e">
        <f>_xlfn.XLOOKUP(#REF!,'F U L L   S E T S  (-10%)'!T:T,'F U L L   S E T S  (-10%)'!M:M,0)</f>
        <v>#REF!</v>
      </c>
      <c r="H2210" s="91"/>
      <c r="I2210" s="90" t="s">
        <v>98</v>
      </c>
      <c r="J2210" s="9">
        <f>_xlfn.XLOOKUP(I2210,'F U L L   S E T S  (-10%)'!T:T,'F U L L   S E T S  (-10%)'!M:M,0)+_xlfn.XLOOKUP(I2210,'H O L D S'!S:S,'H O L D S'!L:L,0)</f>
        <v>0</v>
      </c>
    </row>
    <row r="2211" spans="1:10" ht="16" x14ac:dyDescent="0.2">
      <c r="A2211" s="161">
        <f>_xlfn.XLOOKUP(E2211,'H O L D S'!S:S,'H O L D S'!N:N,0)</f>
        <v>0</v>
      </c>
      <c r="B2211" s="161" t="str">
        <f t="shared" si="34"/>
        <v>UH.GR.00103-10083</v>
      </c>
      <c r="C2211" s="161">
        <f>SUM(A2211:A2211)</f>
        <v>0</v>
      </c>
      <c r="D2211" s="161">
        <v>10083</v>
      </c>
      <c r="E2211" s="162" t="s">
        <v>425</v>
      </c>
      <c r="F2211" s="91" t="e">
        <f>_xlfn.XLOOKUP(#REF!,'F U L L   S E T S  (-10%)'!T:T,'F U L L   S E T S  (-10%)'!O:O,0)+_xlfn.XLOOKUP(#REF!,'H O L D S'!S:S,'H O L D S'!N:N,0)</f>
        <v>#REF!</v>
      </c>
      <c r="G2211" s="139" t="s">
        <v>72</v>
      </c>
      <c r="H2211" s="91">
        <f>_xlfn.XLOOKUP(G2211,'F U L L   S E T S  (-10%)'!T:T,'F U L L   S E T S  (-10%)'!O:O,0)</f>
        <v>0</v>
      </c>
    </row>
    <row r="2212" spans="1:10" ht="16" x14ac:dyDescent="0.2">
      <c r="A2212" s="95">
        <f>_xlfn.XLOOKUP(E2212,'H O L D S'!S:S,'H O L D S'!N:N,0)</f>
        <v>0</v>
      </c>
      <c r="B2212" s="161" t="str">
        <f t="shared" si="34"/>
        <v>UH.GR.00104-10083</v>
      </c>
      <c r="C2212" s="95">
        <f>SUM(A2212:A2212)</f>
        <v>0</v>
      </c>
      <c r="D2212" s="95">
        <v>10083</v>
      </c>
      <c r="E2212" s="164" t="s">
        <v>427</v>
      </c>
      <c r="F2212" s="91" t="e">
        <f>_xlfn.XLOOKUP(#REF!,'F U L L   S E T S  (-10%)'!T:T,'F U L L   S E T S  (-10%)'!O:O,0)+_xlfn.XLOOKUP(#REF!,'H O L D S'!S:S,'H O L D S'!N:N,0)</f>
        <v>#REF!</v>
      </c>
      <c r="G2212" s="139" t="s">
        <v>72</v>
      </c>
      <c r="H2212" s="91">
        <f>_xlfn.XLOOKUP(G2212,'F U L L   S E T S  (-10%)'!T:T,'F U L L   S E T S  (-10%)'!O:O,0)</f>
        <v>0</v>
      </c>
    </row>
    <row r="2213" spans="1:10" ht="16" x14ac:dyDescent="0.2">
      <c r="A2213" s="95">
        <f>_xlfn.XLOOKUP(E2213,'H O L D S'!S:S,'H O L D S'!N:N,0)</f>
        <v>0</v>
      </c>
      <c r="B2213" s="161" t="str">
        <f t="shared" si="34"/>
        <v>UH.GR.00105-10083</v>
      </c>
      <c r="C2213" s="95">
        <f>SUM(A2213:A2213)</f>
        <v>0</v>
      </c>
      <c r="D2213" s="95">
        <v>10083</v>
      </c>
      <c r="E2213" s="164" t="s">
        <v>429</v>
      </c>
      <c r="F2213" s="91" t="e">
        <f>_xlfn.XLOOKUP(#REF!,'F U L L   S E T S  (-10%)'!T:T,'F U L L   S E T S  (-10%)'!O:O,0)+_xlfn.XLOOKUP(#REF!,'H O L D S'!S:S,'H O L D S'!N:N,0)</f>
        <v>#REF!</v>
      </c>
      <c r="G2213" s="139" t="s">
        <v>72</v>
      </c>
      <c r="H2213" s="91">
        <f>_xlfn.XLOOKUP(G2213,'F U L L   S E T S  (-10%)'!T:T,'F U L L   S E T S  (-10%)'!O:O,0)</f>
        <v>0</v>
      </c>
    </row>
    <row r="2214" spans="1:10" ht="16" x14ac:dyDescent="0.2">
      <c r="A2214" s="95">
        <f>_xlfn.XLOOKUP(E2214,'H O L D S'!S:S,'H O L D S'!N:N,0)</f>
        <v>0</v>
      </c>
      <c r="B2214" s="161" t="str">
        <f t="shared" si="34"/>
        <v>UH.GR.00106-10083</v>
      </c>
      <c r="C2214" s="95">
        <f>SUM(A2214:A2214)</f>
        <v>0</v>
      </c>
      <c r="D2214" s="95">
        <v>10083</v>
      </c>
      <c r="E2214" s="164" t="s">
        <v>431</v>
      </c>
      <c r="F2214" s="91" t="e">
        <f>_xlfn.XLOOKUP(#REF!,'F U L L   S E T S  (-10%)'!T:T,'F U L L   S E T S  (-10%)'!O:O,0)+_xlfn.XLOOKUP(#REF!,'H O L D S'!S:S,'H O L D S'!N:N,0)</f>
        <v>#REF!</v>
      </c>
      <c r="G2214" s="139" t="s">
        <v>72</v>
      </c>
      <c r="H2214" s="91">
        <f>_xlfn.XLOOKUP(G2214,'F U L L   S E T S  (-10%)'!T:T,'F U L L   S E T S  (-10%)'!O:O,0)</f>
        <v>0</v>
      </c>
    </row>
    <row r="2215" spans="1:10" ht="16" x14ac:dyDescent="0.2">
      <c r="A2215" s="95">
        <f>_xlfn.XLOOKUP(E2215,'H O L D S'!S:S,'H O L D S'!N:N,0)</f>
        <v>0</v>
      </c>
      <c r="B2215" s="161" t="str">
        <f t="shared" si="34"/>
        <v>UH.GR.00107-10083</v>
      </c>
      <c r="C2215" s="95">
        <f>SUM(A2215:A2215)</f>
        <v>0</v>
      </c>
      <c r="D2215" s="95">
        <v>10083</v>
      </c>
      <c r="E2215" s="164" t="s">
        <v>433</v>
      </c>
      <c r="F2215" s="91" t="e">
        <f>_xlfn.XLOOKUP(#REF!,'F U L L   S E T S  (-10%)'!T:T,'F U L L   S E T S  (-10%)'!O:O,0)+_xlfn.XLOOKUP(#REF!,'H O L D S'!S:S,'H O L D S'!N:N,0)</f>
        <v>#REF!</v>
      </c>
      <c r="G2215" s="139" t="s">
        <v>72</v>
      </c>
      <c r="H2215" s="91">
        <f>_xlfn.XLOOKUP(G2215,'F U L L   S E T S  (-10%)'!T:T,'F U L L   S E T S  (-10%)'!O:O,0)</f>
        <v>0</v>
      </c>
    </row>
    <row r="2216" spans="1:10" ht="16" x14ac:dyDescent="0.2">
      <c r="A2216" s="163">
        <f>_xlfn.XLOOKUP(E2216,'H O L D S'!S:S,'H O L D S'!N:N,0)</f>
        <v>0</v>
      </c>
      <c r="B2216" s="161" t="str">
        <f t="shared" si="34"/>
        <v>UH.GR.00096-10083</v>
      </c>
      <c r="C2216" s="161">
        <f>SUM(A2216:A2216)</f>
        <v>0</v>
      </c>
      <c r="D2216" s="163">
        <v>10083</v>
      </c>
      <c r="E2216" s="176" t="s">
        <v>446</v>
      </c>
      <c r="F2216" s="91" t="e">
        <f>_xlfn.XLOOKUP(#REF!,'F U L L   S E T S  (-10%)'!T:T,'F U L L   S E T S  (-10%)'!O:O,0)</f>
        <v>#REF!</v>
      </c>
      <c r="H2216" s="91"/>
      <c r="I2216" s="90" t="s">
        <v>98</v>
      </c>
      <c r="J2216" s="9">
        <f>_xlfn.XLOOKUP(I2216,'F U L L   S E T S  (-10%)'!T:T,'F U L L   S E T S  (-10%)'!O:O,0)+_xlfn.XLOOKUP(I2216,'H O L D S'!S:S,'H O L D S'!N:N,0)</f>
        <v>0</v>
      </c>
    </row>
    <row r="2217" spans="1:10" ht="16" x14ac:dyDescent="0.2">
      <c r="A2217" s="95">
        <f>_xlfn.XLOOKUP(E2217,'H O L D S'!S:S,'H O L D S'!N:N,0)</f>
        <v>0</v>
      </c>
      <c r="B2217" s="161" t="str">
        <f t="shared" si="34"/>
        <v>UH.GR.00097-10083</v>
      </c>
      <c r="C2217" s="95">
        <f>SUM(A2217:A2217)</f>
        <v>0</v>
      </c>
      <c r="D2217" s="95">
        <v>10083</v>
      </c>
      <c r="E2217" s="40" t="s">
        <v>448</v>
      </c>
      <c r="F2217" s="91" t="e">
        <f>_xlfn.XLOOKUP(#REF!,'F U L L   S E T S  (-10%)'!T:T,'F U L L   S E T S  (-10%)'!O:O,0)</f>
        <v>#REF!</v>
      </c>
      <c r="H2217" s="91"/>
      <c r="I2217" s="90" t="s">
        <v>98</v>
      </c>
      <c r="J2217" s="9">
        <f>_xlfn.XLOOKUP(I2217,'F U L L   S E T S  (-10%)'!T:T,'F U L L   S E T S  (-10%)'!O:O,0)+_xlfn.XLOOKUP(I2217,'H O L D S'!S:S,'H O L D S'!N:N,0)</f>
        <v>0</v>
      </c>
    </row>
    <row r="2218" spans="1:10" ht="16" x14ac:dyDescent="0.2">
      <c r="A2218" s="95">
        <f>_xlfn.XLOOKUP(E2218,'H O L D S'!S:S,'H O L D S'!N:N,0)</f>
        <v>0</v>
      </c>
      <c r="B2218" s="161" t="str">
        <f t="shared" si="34"/>
        <v>UH.GR.00098-10083</v>
      </c>
      <c r="C2218" s="95">
        <f>SUM(A2218:A2218)</f>
        <v>0</v>
      </c>
      <c r="D2218" s="95">
        <v>10083</v>
      </c>
      <c r="E2218" s="40" t="s">
        <v>450</v>
      </c>
      <c r="F2218" s="91" t="e">
        <f>_xlfn.XLOOKUP(#REF!,'F U L L   S E T S  (-10%)'!T:T,'F U L L   S E T S  (-10%)'!O:O,0)</f>
        <v>#REF!</v>
      </c>
      <c r="H2218" s="91"/>
      <c r="I2218" s="90" t="s">
        <v>98</v>
      </c>
      <c r="J2218" s="9">
        <f>_xlfn.XLOOKUP(I2218,'F U L L   S E T S  (-10%)'!T:T,'F U L L   S E T S  (-10%)'!O:O,0)+_xlfn.XLOOKUP(I2218,'H O L D S'!S:S,'H O L D S'!N:N,0)</f>
        <v>0</v>
      </c>
    </row>
    <row r="2219" spans="1:10" ht="16" x14ac:dyDescent="0.2">
      <c r="A2219" s="95">
        <f>_xlfn.XLOOKUP(E2219,'H O L D S'!S:S,'H O L D S'!N:N,0)</f>
        <v>0</v>
      </c>
      <c r="B2219" s="161" t="str">
        <f t="shared" si="34"/>
        <v>UH.GR.00099-10083</v>
      </c>
      <c r="C2219" s="95">
        <f>SUM(A2219:A2219)</f>
        <v>0</v>
      </c>
      <c r="D2219" s="95">
        <v>10083</v>
      </c>
      <c r="E2219" s="40" t="s">
        <v>452</v>
      </c>
      <c r="F2219" s="91" t="e">
        <f>_xlfn.XLOOKUP(#REF!,'F U L L   S E T S  (-10%)'!T:T,'F U L L   S E T S  (-10%)'!O:O,0)</f>
        <v>#REF!</v>
      </c>
      <c r="H2219" s="91"/>
      <c r="I2219" s="90" t="s">
        <v>98</v>
      </c>
      <c r="J2219" s="9">
        <f>_xlfn.XLOOKUP(I2219,'F U L L   S E T S  (-10%)'!T:T,'F U L L   S E T S  (-10%)'!O:O,0)+_xlfn.XLOOKUP(I2219,'H O L D S'!S:S,'H O L D S'!N:N,0)</f>
        <v>0</v>
      </c>
    </row>
    <row r="2220" spans="1:10" ht="16" x14ac:dyDescent="0.2">
      <c r="A2220" s="95">
        <f>_xlfn.XLOOKUP(E2220,'H O L D S'!S:S,'H O L D S'!N:N,0)</f>
        <v>0</v>
      </c>
      <c r="B2220" s="161" t="str">
        <f t="shared" si="34"/>
        <v>UH.GR.00100-10083</v>
      </c>
      <c r="C2220" s="95">
        <f>SUM(A2220:A2220)</f>
        <v>0</v>
      </c>
      <c r="D2220" s="95">
        <v>10083</v>
      </c>
      <c r="E2220" s="40" t="s">
        <v>454</v>
      </c>
      <c r="F2220" s="91" t="e">
        <f>_xlfn.XLOOKUP(#REF!,'F U L L   S E T S  (-10%)'!T:T,'F U L L   S E T S  (-10%)'!O:O,0)</f>
        <v>#REF!</v>
      </c>
      <c r="H2220" s="91"/>
      <c r="I2220" s="90" t="s">
        <v>98</v>
      </c>
      <c r="J2220" s="9">
        <f>_xlfn.XLOOKUP(I2220,'F U L L   S E T S  (-10%)'!T:T,'F U L L   S E T S  (-10%)'!O:O,0)+_xlfn.XLOOKUP(I2220,'H O L D S'!S:S,'H O L D S'!N:N,0)</f>
        <v>0</v>
      </c>
    </row>
    <row r="2221" spans="1:10" ht="16" x14ac:dyDescent="0.2">
      <c r="A2221" s="95">
        <f>_xlfn.XLOOKUP(E2221,'H O L D S'!S:S,'H O L D S'!N:N,0)</f>
        <v>0</v>
      </c>
      <c r="B2221" s="161" t="str">
        <f t="shared" si="34"/>
        <v>UH.GR.00101-10083</v>
      </c>
      <c r="C2221" s="95">
        <f>SUM(A2221:A2221)</f>
        <v>0</v>
      </c>
      <c r="D2221" s="95">
        <v>10083</v>
      </c>
      <c r="E2221" s="40" t="s">
        <v>456</v>
      </c>
      <c r="F2221" s="91" t="e">
        <f>_xlfn.XLOOKUP(#REF!,'F U L L   S E T S  (-10%)'!T:T,'F U L L   S E T S  (-10%)'!O:O,0)</f>
        <v>#REF!</v>
      </c>
      <c r="H2221" s="91"/>
      <c r="I2221" s="90" t="s">
        <v>98</v>
      </c>
      <c r="J2221" s="9">
        <f>_xlfn.XLOOKUP(I2221,'F U L L   S E T S  (-10%)'!T:T,'F U L L   S E T S  (-10%)'!O:O,0)+_xlfn.XLOOKUP(I2221,'H O L D S'!S:S,'H O L D S'!N:N,0)</f>
        <v>0</v>
      </c>
    </row>
    <row r="2222" spans="1:10" ht="16" x14ac:dyDescent="0.2">
      <c r="A2222" s="95">
        <f>_xlfn.XLOOKUP(E2222,'H O L D S'!S:S,'H O L D S'!N:N,0)</f>
        <v>0</v>
      </c>
      <c r="B2222" s="161" t="str">
        <f t="shared" si="34"/>
        <v>UH.GR.00102-10083</v>
      </c>
      <c r="C2222" s="95">
        <f>SUM(A2222:A2222)</f>
        <v>0</v>
      </c>
      <c r="D2222" s="95">
        <v>10083</v>
      </c>
      <c r="E2222" s="40" t="s">
        <v>480</v>
      </c>
      <c r="F2222" s="91" t="e">
        <f>_xlfn.XLOOKUP(#REF!,'F U L L   S E T S  (-10%)'!T:T,'F U L L   S E T S  (-10%)'!O:O,0)</f>
        <v>#REF!</v>
      </c>
      <c r="H2222" s="91"/>
      <c r="I2222" s="90" t="s">
        <v>98</v>
      </c>
      <c r="J2222" s="9">
        <f>_xlfn.XLOOKUP(I2222,'F U L L   S E T S  (-10%)'!T:T,'F U L L   S E T S  (-10%)'!O:O,0)+_xlfn.XLOOKUP(I2222,'H O L D S'!S:S,'H O L D S'!N:N,0)</f>
        <v>0</v>
      </c>
    </row>
    <row r="2223" spans="1:10" ht="16" x14ac:dyDescent="0.2">
      <c r="A2223" s="161">
        <f>_xlfn.XLOOKUP(E2223,'H O L D S'!S:S,'H O L D S'!O:O,0)</f>
        <v>0</v>
      </c>
      <c r="B2223" s="161" t="str">
        <f t="shared" si="34"/>
        <v>UH.GR.00103-10082</v>
      </c>
      <c r="C2223" s="161">
        <f>SUM(A2223:A2223)</f>
        <v>0</v>
      </c>
      <c r="D2223" s="161">
        <v>10082</v>
      </c>
      <c r="E2223" s="162" t="s">
        <v>425</v>
      </c>
      <c r="F2223" s="91" t="e">
        <f>_xlfn.XLOOKUP(#REF!,'F U L L   S E T S  (-10%)'!T:T,'F U L L   S E T S  (-10%)'!P:P,0)+_xlfn.XLOOKUP(#REF!,'H O L D S'!S:S,'H O L D S'!O:O,0)</f>
        <v>#REF!</v>
      </c>
      <c r="G2223" s="139" t="s">
        <v>72</v>
      </c>
      <c r="H2223" s="91">
        <f>_xlfn.XLOOKUP(G2223,'F U L L   S E T S  (-10%)'!T:T,'F U L L   S E T S  (-10%)'!P:P,0)</f>
        <v>0</v>
      </c>
    </row>
    <row r="2224" spans="1:10" ht="16" x14ac:dyDescent="0.2">
      <c r="A2224" s="95">
        <f>_xlfn.XLOOKUP(E2224,'H O L D S'!S:S,'H O L D S'!O:O,0)</f>
        <v>0</v>
      </c>
      <c r="B2224" s="161" t="str">
        <f t="shared" si="34"/>
        <v>UH.GR.00104-10082</v>
      </c>
      <c r="C2224" s="95">
        <f>SUM(A2224:A2224)</f>
        <v>0</v>
      </c>
      <c r="D2224" s="95">
        <v>10082</v>
      </c>
      <c r="E2224" s="164" t="s">
        <v>427</v>
      </c>
      <c r="F2224" s="91" t="e">
        <f>_xlfn.XLOOKUP(#REF!,'F U L L   S E T S  (-10%)'!T:T,'F U L L   S E T S  (-10%)'!P:P,0)+_xlfn.XLOOKUP(#REF!,'H O L D S'!S:S,'H O L D S'!O:O,0)</f>
        <v>#REF!</v>
      </c>
      <c r="G2224" s="139" t="s">
        <v>72</v>
      </c>
      <c r="H2224" s="91">
        <f>_xlfn.XLOOKUP(G2224,'F U L L   S E T S  (-10%)'!T:T,'F U L L   S E T S  (-10%)'!P:P,0)</f>
        <v>0</v>
      </c>
    </row>
    <row r="2225" spans="1:10" ht="16" x14ac:dyDescent="0.2">
      <c r="A2225" s="95">
        <f>_xlfn.XLOOKUP(E2225,'H O L D S'!S:S,'H O L D S'!O:O,0)</f>
        <v>0</v>
      </c>
      <c r="B2225" s="161" t="str">
        <f t="shared" si="34"/>
        <v>UH.GR.00105-10082</v>
      </c>
      <c r="C2225" s="95">
        <f>SUM(A2225:A2225)</f>
        <v>0</v>
      </c>
      <c r="D2225" s="95">
        <v>10082</v>
      </c>
      <c r="E2225" s="164" t="s">
        <v>429</v>
      </c>
      <c r="F2225" s="91" t="e">
        <f>_xlfn.XLOOKUP(#REF!,'F U L L   S E T S  (-10%)'!T:T,'F U L L   S E T S  (-10%)'!P:P,0)+_xlfn.XLOOKUP(#REF!,'H O L D S'!S:S,'H O L D S'!O:O,0)</f>
        <v>#REF!</v>
      </c>
      <c r="G2225" s="139" t="s">
        <v>72</v>
      </c>
      <c r="H2225" s="91">
        <f>_xlfn.XLOOKUP(G2225,'F U L L   S E T S  (-10%)'!T:T,'F U L L   S E T S  (-10%)'!P:P,0)</f>
        <v>0</v>
      </c>
    </row>
    <row r="2226" spans="1:10" ht="16" x14ac:dyDescent="0.2">
      <c r="A2226" s="95">
        <f>_xlfn.XLOOKUP(E2226,'H O L D S'!S:S,'H O L D S'!O:O,0)</f>
        <v>0</v>
      </c>
      <c r="B2226" s="161" t="str">
        <f t="shared" si="34"/>
        <v>UH.GR.00106-10082</v>
      </c>
      <c r="C2226" s="95">
        <f>SUM(A2226:A2226)</f>
        <v>0</v>
      </c>
      <c r="D2226" s="95">
        <v>10082</v>
      </c>
      <c r="E2226" s="164" t="s">
        <v>431</v>
      </c>
      <c r="F2226" s="91" t="e">
        <f>_xlfn.XLOOKUP(#REF!,'F U L L   S E T S  (-10%)'!T:T,'F U L L   S E T S  (-10%)'!P:P,0)+_xlfn.XLOOKUP(#REF!,'H O L D S'!S:S,'H O L D S'!O:O,0)</f>
        <v>#REF!</v>
      </c>
      <c r="G2226" s="139" t="s">
        <v>72</v>
      </c>
      <c r="H2226" s="91">
        <f>_xlfn.XLOOKUP(G2226,'F U L L   S E T S  (-10%)'!T:T,'F U L L   S E T S  (-10%)'!P:P,0)</f>
        <v>0</v>
      </c>
    </row>
    <row r="2227" spans="1:10" ht="16" x14ac:dyDescent="0.2">
      <c r="A2227" s="95">
        <f>_xlfn.XLOOKUP(E2227,'H O L D S'!S:S,'H O L D S'!O:O,0)</f>
        <v>0</v>
      </c>
      <c r="B2227" s="161" t="str">
        <f t="shared" si="34"/>
        <v>UH.GR.00107-10082</v>
      </c>
      <c r="C2227" s="95">
        <f>SUM(A2227:A2227)</f>
        <v>0</v>
      </c>
      <c r="D2227" s="95">
        <v>10082</v>
      </c>
      <c r="E2227" s="164" t="s">
        <v>433</v>
      </c>
      <c r="F2227" s="91" t="e">
        <f>_xlfn.XLOOKUP(#REF!,'F U L L   S E T S  (-10%)'!T:T,'F U L L   S E T S  (-10%)'!P:P,0)+_xlfn.XLOOKUP(#REF!,'H O L D S'!S:S,'H O L D S'!O:O,0)</f>
        <v>#REF!</v>
      </c>
      <c r="G2227" s="139" t="s">
        <v>72</v>
      </c>
      <c r="H2227" s="91">
        <f>_xlfn.XLOOKUP(G2227,'F U L L   S E T S  (-10%)'!T:T,'F U L L   S E T S  (-10%)'!P:P,0)</f>
        <v>0</v>
      </c>
    </row>
    <row r="2228" spans="1:10" x14ac:dyDescent="0.2">
      <c r="A2228" s="163">
        <f>_xlfn.XLOOKUP(E2228,'H O L D S'!S:S,'H O L D S'!O:O,0)</f>
        <v>0</v>
      </c>
      <c r="B2228" s="161" t="str">
        <f t="shared" si="34"/>
        <v>UH.GR.00096-10082</v>
      </c>
      <c r="C2228" s="161">
        <f>SUM(A2228:A2228)</f>
        <v>0</v>
      </c>
      <c r="D2228" s="163">
        <v>10082</v>
      </c>
      <c r="E2228" s="176" t="s">
        <v>446</v>
      </c>
      <c r="F2228" s="5" t="e">
        <f>_xlfn.XLOOKUP(#REF!,'F U L L   S E T S  (-10%)'!T:T,'F U L L   S E T S  (-10%)'!P:P,0)</f>
        <v>#REF!</v>
      </c>
      <c r="I2228" s="90" t="s">
        <v>98</v>
      </c>
      <c r="J2228" s="9">
        <f>_xlfn.XLOOKUP(I2228,'F U L L   S E T S  (-10%)'!T:T,'F U L L   S E T S  (-10%)'!P:P,0)+_xlfn.XLOOKUP(I2228,'H O L D S'!S:S,'H O L D S'!O:O,0)</f>
        <v>0</v>
      </c>
    </row>
    <row r="2229" spans="1:10" x14ac:dyDescent="0.2">
      <c r="A2229" s="95">
        <f>_xlfn.XLOOKUP(E2229,'H O L D S'!S:S,'H O L D S'!O:O,0)</f>
        <v>0</v>
      </c>
      <c r="B2229" s="161" t="str">
        <f t="shared" si="34"/>
        <v>UH.GR.00097-10082</v>
      </c>
      <c r="C2229" s="95">
        <f>SUM(A2229:A2229)</f>
        <v>0</v>
      </c>
      <c r="D2229" s="95">
        <v>10082</v>
      </c>
      <c r="E2229" s="40" t="s">
        <v>448</v>
      </c>
      <c r="F2229" s="5" t="e">
        <f>_xlfn.XLOOKUP(#REF!,'F U L L   S E T S  (-10%)'!T:T,'F U L L   S E T S  (-10%)'!P:P,0)</f>
        <v>#REF!</v>
      </c>
      <c r="I2229" s="90" t="s">
        <v>98</v>
      </c>
      <c r="J2229" s="9">
        <f>_xlfn.XLOOKUP(I2229,'F U L L   S E T S  (-10%)'!T:T,'F U L L   S E T S  (-10%)'!P:P,0)+_xlfn.XLOOKUP(I2229,'H O L D S'!S:S,'H O L D S'!O:O,0)</f>
        <v>0</v>
      </c>
    </row>
    <row r="2230" spans="1:10" x14ac:dyDescent="0.2">
      <c r="A2230" s="95">
        <f>_xlfn.XLOOKUP(E2230,'H O L D S'!S:S,'H O L D S'!O:O,0)</f>
        <v>0</v>
      </c>
      <c r="B2230" s="161" t="str">
        <f t="shared" si="34"/>
        <v>UH.GR.00098-10082</v>
      </c>
      <c r="C2230" s="95">
        <f>SUM(A2230:A2230)</f>
        <v>0</v>
      </c>
      <c r="D2230" s="95">
        <v>10082</v>
      </c>
      <c r="E2230" s="40" t="s">
        <v>450</v>
      </c>
      <c r="F2230" s="5" t="e">
        <f>_xlfn.XLOOKUP(#REF!,'F U L L   S E T S  (-10%)'!T:T,'F U L L   S E T S  (-10%)'!P:P,0)</f>
        <v>#REF!</v>
      </c>
      <c r="I2230" s="90" t="s">
        <v>98</v>
      </c>
      <c r="J2230" s="9">
        <f>_xlfn.XLOOKUP(I2230,'F U L L   S E T S  (-10%)'!T:T,'F U L L   S E T S  (-10%)'!P:P,0)+_xlfn.XLOOKUP(I2230,'H O L D S'!S:S,'H O L D S'!O:O,0)</f>
        <v>0</v>
      </c>
    </row>
    <row r="2231" spans="1:10" x14ac:dyDescent="0.2">
      <c r="A2231" s="95">
        <f>_xlfn.XLOOKUP(E2231,'H O L D S'!S:S,'H O L D S'!O:O,0)</f>
        <v>0</v>
      </c>
      <c r="B2231" s="161" t="str">
        <f t="shared" si="34"/>
        <v>UH.GR.00099-10082</v>
      </c>
      <c r="C2231" s="95">
        <f>SUM(A2231:A2231)</f>
        <v>0</v>
      </c>
      <c r="D2231" s="95">
        <v>10082</v>
      </c>
      <c r="E2231" s="40" t="s">
        <v>452</v>
      </c>
      <c r="F2231" s="5" t="e">
        <f>_xlfn.XLOOKUP(#REF!,'F U L L   S E T S  (-10%)'!T:T,'F U L L   S E T S  (-10%)'!P:P,0)</f>
        <v>#REF!</v>
      </c>
      <c r="I2231" s="90" t="s">
        <v>98</v>
      </c>
      <c r="J2231" s="9">
        <f>_xlfn.XLOOKUP(I2231,'F U L L   S E T S  (-10%)'!T:T,'F U L L   S E T S  (-10%)'!P:P,0)+_xlfn.XLOOKUP(I2231,'H O L D S'!S:S,'H O L D S'!O:O,0)</f>
        <v>0</v>
      </c>
    </row>
    <row r="2232" spans="1:10" x14ac:dyDescent="0.2">
      <c r="A2232" s="95">
        <f>_xlfn.XLOOKUP(E2232,'H O L D S'!S:S,'H O L D S'!O:O,0)</f>
        <v>0</v>
      </c>
      <c r="B2232" s="161" t="str">
        <f t="shared" si="34"/>
        <v>UH.GR.00100-10082</v>
      </c>
      <c r="C2232" s="95">
        <f>SUM(A2232:A2232)</f>
        <v>0</v>
      </c>
      <c r="D2232" s="95">
        <v>10082</v>
      </c>
      <c r="E2232" s="40" t="s">
        <v>454</v>
      </c>
      <c r="F2232" s="5" t="e">
        <f>_xlfn.XLOOKUP(#REF!,'F U L L   S E T S  (-10%)'!T:T,'F U L L   S E T S  (-10%)'!P:P,0)</f>
        <v>#REF!</v>
      </c>
      <c r="I2232" s="90" t="s">
        <v>98</v>
      </c>
      <c r="J2232" s="9">
        <f>_xlfn.XLOOKUP(I2232,'F U L L   S E T S  (-10%)'!T:T,'F U L L   S E T S  (-10%)'!P:P,0)+_xlfn.XLOOKUP(I2232,'H O L D S'!S:S,'H O L D S'!O:O,0)</f>
        <v>0</v>
      </c>
    </row>
    <row r="2233" spans="1:10" x14ac:dyDescent="0.2">
      <c r="A2233" s="95">
        <f>_xlfn.XLOOKUP(E2233,'H O L D S'!S:S,'H O L D S'!O:O,0)</f>
        <v>0</v>
      </c>
      <c r="B2233" s="161" t="str">
        <f t="shared" si="34"/>
        <v>UH.GR.00101-10082</v>
      </c>
      <c r="C2233" s="95">
        <f>SUM(A2233:A2233)</f>
        <v>0</v>
      </c>
      <c r="D2233" s="95">
        <v>10082</v>
      </c>
      <c r="E2233" s="40" t="s">
        <v>456</v>
      </c>
      <c r="F2233" s="5" t="e">
        <f>_xlfn.XLOOKUP(#REF!,'F U L L   S E T S  (-10%)'!T:T,'F U L L   S E T S  (-10%)'!P:P,0)</f>
        <v>#REF!</v>
      </c>
      <c r="I2233" s="90" t="s">
        <v>98</v>
      </c>
      <c r="J2233" s="9">
        <f>_xlfn.XLOOKUP(I2233,'F U L L   S E T S  (-10%)'!T:T,'F U L L   S E T S  (-10%)'!P:P,0)+_xlfn.XLOOKUP(I2233,'H O L D S'!S:S,'H O L D S'!O:O,0)</f>
        <v>0</v>
      </c>
    </row>
    <row r="2234" spans="1:10" x14ac:dyDescent="0.2">
      <c r="A2234" s="95">
        <f>_xlfn.XLOOKUP(E2234,'H O L D S'!S:S,'H O L D S'!O:O,0)</f>
        <v>0</v>
      </c>
      <c r="B2234" s="161" t="str">
        <f t="shared" si="34"/>
        <v>UH.GR.00102-10082</v>
      </c>
      <c r="C2234" s="95">
        <f>SUM(A2234:A2234)</f>
        <v>0</v>
      </c>
      <c r="D2234" s="95">
        <v>10082</v>
      </c>
      <c r="E2234" s="40" t="s">
        <v>480</v>
      </c>
      <c r="F2234" s="5" t="e">
        <f>_xlfn.XLOOKUP(#REF!,'F U L L   S E T S  (-10%)'!T:T,'F U L L   S E T S  (-10%)'!P:P,0)</f>
        <v>#REF!</v>
      </c>
      <c r="I2234" s="90" t="s">
        <v>98</v>
      </c>
      <c r="J2234" s="9">
        <f>_xlfn.XLOOKUP(I2234,'F U L L   S E T S  (-10%)'!T:T,'F U L L   S E T S  (-10%)'!P:P,0)+_xlfn.XLOOKUP(I2234,'H O L D S'!S:S,'H O L D S'!O:O,0)</f>
        <v>0</v>
      </c>
    </row>
    <row r="2235" spans="1:10" x14ac:dyDescent="0.2">
      <c r="A2235" s="95">
        <f>_xlfn.XLOOKUP(E2235,'F U L L   S E T S  (-10%)'!T:T,'F U L L   S E T S  (-10%)'!P:P,0)</f>
        <v>0</v>
      </c>
      <c r="B2235" s="161" t="str">
        <f t="shared" si="34"/>
        <v>UH.GM.FF-10082</v>
      </c>
      <c r="C2235" s="95">
        <f t="shared" ref="C2235:C2300" si="35">SUM(A2235:A2235)</f>
        <v>0</v>
      </c>
      <c r="D2235" s="95">
        <v>10082</v>
      </c>
      <c r="E2235" s="95" t="s">
        <v>625</v>
      </c>
    </row>
    <row r="2236" spans="1:10" x14ac:dyDescent="0.2">
      <c r="A2236" s="95">
        <f>_xlfn.XLOOKUP(E2236,'F U L L   S E T S  (-10%)'!T:T,'F U L L   S E T S  (-10%)'!P:P,0)</f>
        <v>0</v>
      </c>
      <c r="B2236" s="161" t="str">
        <f t="shared" si="34"/>
        <v>UH.VM.FS.BW-10082</v>
      </c>
      <c r="C2236" s="95">
        <f t="shared" si="35"/>
        <v>0</v>
      </c>
      <c r="D2236" s="95">
        <v>10082</v>
      </c>
      <c r="E2236" s="95" t="s">
        <v>114</v>
      </c>
    </row>
    <row r="2237" spans="1:10" x14ac:dyDescent="0.2">
      <c r="A2237" s="95">
        <f>_xlfn.XLOOKUP(E2237,'F U L L   S E T S  (-10%)'!T:T,'F U L L   S E T S  (-10%)'!P:P,0)</f>
        <v>0</v>
      </c>
      <c r="B2237" s="161" t="str">
        <f t="shared" si="34"/>
        <v>UH.GR.FS.CS-10082</v>
      </c>
      <c r="C2237" s="95">
        <f t="shared" si="35"/>
        <v>0</v>
      </c>
      <c r="D2237" s="95">
        <v>10082</v>
      </c>
      <c r="E2237" s="95" t="s">
        <v>102</v>
      </c>
    </row>
    <row r="2238" spans="1:10" x14ac:dyDescent="0.2">
      <c r="A2238" s="95">
        <f>_xlfn.XLOOKUP(E2238,'F U L L   S E T S  (-10%)'!T:T,'F U L L   S E T S  (-10%)'!P:P,0)</f>
        <v>0</v>
      </c>
      <c r="B2238" s="161" t="str">
        <f t="shared" si="34"/>
        <v>UH.GM.FS.CC-10082</v>
      </c>
      <c r="C2238" s="95">
        <f t="shared" si="35"/>
        <v>0</v>
      </c>
      <c r="D2238" s="95">
        <v>10082</v>
      </c>
      <c r="E2238" s="95" t="s">
        <v>93</v>
      </c>
    </row>
    <row r="2239" spans="1:10" x14ac:dyDescent="0.2">
      <c r="A2239" s="95">
        <f>_xlfn.XLOOKUP(E2239,'F U L L   S E T S  (-10%)'!T:T,'F U L L   S E T S  (-10%)'!P:P,0)</f>
        <v>0</v>
      </c>
      <c r="B2239" s="161" t="str">
        <f t="shared" si="34"/>
        <v>UH.GR.FS.CC-10082</v>
      </c>
      <c r="C2239" s="95">
        <f t="shared" si="35"/>
        <v>0</v>
      </c>
      <c r="D2239" s="95">
        <v>10082</v>
      </c>
      <c r="E2239" s="95" t="s">
        <v>98</v>
      </c>
    </row>
    <row r="2240" spans="1:10" x14ac:dyDescent="0.2">
      <c r="A2240" s="95">
        <f>_xlfn.XLOOKUP(E2240,'F U L L   S E T S  (-10%)'!T:T,'F U L L   S E T S  (-10%)'!P:P,0)</f>
        <v>0</v>
      </c>
      <c r="B2240" s="161" t="str">
        <f t="shared" si="34"/>
        <v>UH.VM.FS.CC-10082</v>
      </c>
      <c r="C2240" s="95">
        <f t="shared" si="35"/>
        <v>0</v>
      </c>
      <c r="D2240" s="95">
        <v>10082</v>
      </c>
      <c r="E2240" s="95" t="s">
        <v>95</v>
      </c>
    </row>
    <row r="2241" spans="1:5" x14ac:dyDescent="0.2">
      <c r="A2241" s="95">
        <f>_xlfn.XLOOKUP(E2241,'F U L L   S E T S  (-10%)'!T:T,'F U L L   S E T S  (-10%)'!P:P,0)</f>
        <v>0</v>
      </c>
      <c r="B2241" s="161" t="str">
        <f t="shared" si="34"/>
        <v>UH.VM.FFM-10082</v>
      </c>
      <c r="C2241" s="95">
        <f t="shared" si="35"/>
        <v>0</v>
      </c>
      <c r="D2241" s="95">
        <v>10082</v>
      </c>
      <c r="E2241" s="95" t="s">
        <v>627</v>
      </c>
    </row>
    <row r="2242" spans="1:5" x14ac:dyDescent="0.2">
      <c r="A2242" s="95">
        <f>_xlfn.XLOOKUP(E2242,'F U L L   S E T S  (-10%)'!T:T,'F U L L   S E T S  (-10%)'!P:P,0)</f>
        <v>0</v>
      </c>
      <c r="B2242" s="161" t="str">
        <f t="shared" si="34"/>
        <v>UH.VM.FMU-10082</v>
      </c>
      <c r="C2242" s="95">
        <f t="shared" si="35"/>
        <v>0</v>
      </c>
      <c r="D2242" s="95">
        <v>10082</v>
      </c>
      <c r="E2242" s="95" t="s">
        <v>628</v>
      </c>
    </row>
    <row r="2243" spans="1:5" x14ac:dyDescent="0.2">
      <c r="A2243" s="95">
        <f>_xlfn.XLOOKUP(E2243,'F U L L   S E T S  (-10%)'!T:T,'F U L L   S E T S  (-10%)'!P:P,0)</f>
        <v>0</v>
      </c>
      <c r="B2243" s="161" t="str">
        <f t="shared" ref="B2243:B2308" si="36">E2243&amp;"-"&amp;D2243</f>
        <v>UH.VM.FMG-10082</v>
      </c>
      <c r="C2243" s="95">
        <f t="shared" si="35"/>
        <v>0</v>
      </c>
      <c r="D2243" s="95">
        <v>10082</v>
      </c>
      <c r="E2243" s="95" t="s">
        <v>629</v>
      </c>
    </row>
    <row r="2244" spans="1:5" x14ac:dyDescent="0.2">
      <c r="A2244" s="95">
        <f>_xlfn.XLOOKUP(E2244,'F U L L   S E T S  (-10%)'!T:T,'F U L L   S E T S  (-10%)'!P:P,0)</f>
        <v>0</v>
      </c>
      <c r="B2244" s="161" t="str">
        <f t="shared" si="36"/>
        <v>UH.GR.FS.K9-10082</v>
      </c>
      <c r="C2244" s="95">
        <f t="shared" si="35"/>
        <v>0</v>
      </c>
      <c r="D2244" s="95">
        <v>10082</v>
      </c>
      <c r="E2244" s="95" t="s">
        <v>108</v>
      </c>
    </row>
    <row r="2245" spans="1:5" x14ac:dyDescent="0.2">
      <c r="A2245" s="95">
        <f>_xlfn.XLOOKUP(E2245,'F U L L   S E T S  (-10%)'!T:T,'F U L L   S E T S  (-10%)'!P:P,0)</f>
        <v>0</v>
      </c>
      <c r="B2245" s="161" t="str">
        <f t="shared" si="36"/>
        <v>UH.VM.FS.K9-10082</v>
      </c>
      <c r="C2245" s="95">
        <f t="shared" si="35"/>
        <v>0</v>
      </c>
      <c r="D2245" s="95">
        <v>10082</v>
      </c>
      <c r="E2245" s="95" t="s">
        <v>106</v>
      </c>
    </row>
    <row r="2246" spans="1:5" x14ac:dyDescent="0.2">
      <c r="A2246" s="95">
        <f>_xlfn.XLOOKUP(E2246,'F U L L   S E T S  (-10%)'!T:T,'F U L L   S E T S  (-10%)'!P:P,0)</f>
        <v>0</v>
      </c>
      <c r="B2246" s="161" t="str">
        <f t="shared" si="36"/>
        <v>UH.GR.FS.MO-10082</v>
      </c>
      <c r="C2246" s="95">
        <f t="shared" si="35"/>
        <v>0</v>
      </c>
      <c r="D2246" s="95">
        <v>10082</v>
      </c>
      <c r="E2246" s="95" t="s">
        <v>110</v>
      </c>
    </row>
    <row r="2247" spans="1:5" x14ac:dyDescent="0.2">
      <c r="A2247" s="95">
        <f>_xlfn.XLOOKUP(E2247,'F U L L   S E T S  (-10%)'!T:T,'F U L L   S E T S  (-10%)'!P:P,0)</f>
        <v>0</v>
      </c>
      <c r="B2247" s="161" t="str">
        <f t="shared" si="36"/>
        <v>UH.VM.FFM-DT-10138</v>
      </c>
      <c r="C2247" s="95">
        <f t="shared" si="35"/>
        <v>0</v>
      </c>
      <c r="D2247" s="95">
        <v>10138</v>
      </c>
      <c r="E2247" s="95" t="s">
        <v>630</v>
      </c>
    </row>
    <row r="2248" spans="1:5" x14ac:dyDescent="0.2">
      <c r="A2248" s="95">
        <f>_xlfn.XLOOKUP(E2248,'F U L L   S E T S  (-10%)'!T:T,'F U L L   S E T S  (-10%)'!P:P,0)</f>
        <v>0</v>
      </c>
      <c r="B2248" s="161" t="str">
        <f t="shared" si="36"/>
        <v>UH.VM.FMU-DT-10138</v>
      </c>
      <c r="C2248" s="95">
        <f t="shared" si="35"/>
        <v>0</v>
      </c>
      <c r="D2248" s="95">
        <v>10138</v>
      </c>
      <c r="E2248" s="95" t="s">
        <v>631</v>
      </c>
    </row>
    <row r="2249" spans="1:5" x14ac:dyDescent="0.2">
      <c r="A2249" s="95">
        <f>_xlfn.XLOOKUP(E2249,'F U L L   S E T S  (-10%)'!T:T,'F U L L   S E T S  (-10%)'!P:P,0)</f>
        <v>0</v>
      </c>
      <c r="B2249" s="161" t="str">
        <f t="shared" si="36"/>
        <v>UH.VM.FMG-DT-10138</v>
      </c>
      <c r="C2249" s="95">
        <f t="shared" si="35"/>
        <v>0</v>
      </c>
      <c r="D2249" s="95">
        <v>10138</v>
      </c>
      <c r="E2249" s="95" t="s">
        <v>632</v>
      </c>
    </row>
    <row r="2250" spans="1:5" x14ac:dyDescent="0.2">
      <c r="A2250" s="95">
        <f>_xlfn.XLOOKUP(E2250,'F U L L   S E T S  (-10%)'!T:T,'F U L L   S E T S  (-10%)'!P:P,0)</f>
        <v>0</v>
      </c>
      <c r="B2250" s="161" t="str">
        <f t="shared" si="36"/>
        <v>UH.VM.FS.K9-DT-10138</v>
      </c>
      <c r="C2250" s="95">
        <f t="shared" si="35"/>
        <v>0</v>
      </c>
      <c r="D2250" s="95">
        <v>10138</v>
      </c>
      <c r="E2250" s="95" t="s">
        <v>633</v>
      </c>
    </row>
    <row r="2251" spans="1:5" x14ac:dyDescent="0.2">
      <c r="A2251" s="95">
        <f>_xlfn.XLOOKUP(E2251,'F U L L   S E T S  (-10%)'!T:T,'F U L L   S E T S  (-10%)'!P:P,0)</f>
        <v>0</v>
      </c>
      <c r="B2251" s="161" t="str">
        <f t="shared" si="36"/>
        <v>UH.VM.FS.BW-DT-10138</v>
      </c>
      <c r="C2251" s="95">
        <f t="shared" si="35"/>
        <v>0</v>
      </c>
      <c r="D2251" s="95">
        <v>10138</v>
      </c>
      <c r="E2251" s="95" t="s">
        <v>634</v>
      </c>
    </row>
    <row r="2252" spans="1:5" x14ac:dyDescent="0.2">
      <c r="A2252" s="95">
        <f>_xlfn.XLOOKUP(E2252,'F U L L   S E T S  (-10%)'!T:T,'F U L L   S E T S  (-10%)'!P:P,0)</f>
        <v>0</v>
      </c>
      <c r="B2252" s="161" t="str">
        <f t="shared" si="36"/>
        <v>UH.VM.FS.BR-DT-10138</v>
      </c>
      <c r="C2252" s="95">
        <f t="shared" si="35"/>
        <v>0</v>
      </c>
      <c r="D2252" s="95">
        <v>10138</v>
      </c>
      <c r="E2252" s="95" t="s">
        <v>635</v>
      </c>
    </row>
    <row r="2253" spans="1:5" x14ac:dyDescent="0.2">
      <c r="A2253" s="95">
        <f>_xlfn.XLOOKUP(E2253,'F U L L   S E T S  (-10%)'!T:T,'F U L L   S E T S  (-10%)'!P:P,0)</f>
        <v>0</v>
      </c>
      <c r="B2253" s="161" t="str">
        <f t="shared" si="36"/>
        <v>UH.GM.FF-DT-10138</v>
      </c>
      <c r="C2253" s="95">
        <f t="shared" si="35"/>
        <v>0</v>
      </c>
      <c r="D2253" s="95">
        <v>10138</v>
      </c>
      <c r="E2253" s="95" t="s">
        <v>626</v>
      </c>
    </row>
    <row r="2254" spans="1:5" x14ac:dyDescent="0.2">
      <c r="A2254" s="95">
        <f>_xlfn.XLOOKUP(E2254,'F U L L   S E T S  (-10%)'!T:T,'F U L L   S E T S  (-10%)'!O:O,0)</f>
        <v>0</v>
      </c>
      <c r="B2254" s="161" t="str">
        <f t="shared" si="36"/>
        <v>UH.GM.FF-10083</v>
      </c>
      <c r="C2254" s="95">
        <f t="shared" si="35"/>
        <v>0</v>
      </c>
      <c r="D2254" s="95">
        <v>10083</v>
      </c>
      <c r="E2254" s="95" t="s">
        <v>625</v>
      </c>
    </row>
    <row r="2255" spans="1:5" x14ac:dyDescent="0.2">
      <c r="A2255" s="95">
        <f>_xlfn.XLOOKUP(E2255,'F U L L   S E T S  (-10%)'!T:T,'F U L L   S E T S  (-10%)'!O:O,0)</f>
        <v>0</v>
      </c>
      <c r="B2255" s="161" t="str">
        <f t="shared" si="36"/>
        <v>UH.VM.FS.BW-10083</v>
      </c>
      <c r="C2255" s="95">
        <f t="shared" si="35"/>
        <v>0</v>
      </c>
      <c r="D2255" s="95">
        <v>10083</v>
      </c>
      <c r="E2255" s="95" t="s">
        <v>114</v>
      </c>
    </row>
    <row r="2256" spans="1:5" x14ac:dyDescent="0.2">
      <c r="A2256" s="95">
        <f>_xlfn.XLOOKUP(E2256,'F U L L   S E T S  (-10%)'!T:T,'F U L L   S E T S  (-10%)'!O:O,0)</f>
        <v>0</v>
      </c>
      <c r="B2256" s="161" t="str">
        <f t="shared" si="36"/>
        <v>UH.GR.FS.CS-10083</v>
      </c>
      <c r="C2256" s="95">
        <f t="shared" si="35"/>
        <v>0</v>
      </c>
      <c r="D2256" s="95">
        <v>10083</v>
      </c>
      <c r="E2256" s="95" t="s">
        <v>102</v>
      </c>
    </row>
    <row r="2257" spans="1:5" x14ac:dyDescent="0.2">
      <c r="A2257" s="95">
        <f>_xlfn.XLOOKUP(E2257,'F U L L   S E T S  (-10%)'!T:T,'F U L L   S E T S  (-10%)'!O:O,0)</f>
        <v>0</v>
      </c>
      <c r="B2257" s="161" t="str">
        <f t="shared" si="36"/>
        <v>UH.GM.FS.CC-10083</v>
      </c>
      <c r="C2257" s="95">
        <f t="shared" si="35"/>
        <v>0</v>
      </c>
      <c r="D2257" s="95">
        <v>10083</v>
      </c>
      <c r="E2257" s="95" t="s">
        <v>93</v>
      </c>
    </row>
    <row r="2258" spans="1:5" x14ac:dyDescent="0.2">
      <c r="A2258" s="95">
        <f>_xlfn.XLOOKUP(E2258,'F U L L   S E T S  (-10%)'!T:T,'F U L L   S E T S  (-10%)'!O:O,0)</f>
        <v>0</v>
      </c>
      <c r="B2258" s="161" t="str">
        <f t="shared" si="36"/>
        <v>UH.GR.FS.CC-10083</v>
      </c>
      <c r="C2258" s="95">
        <f t="shared" si="35"/>
        <v>0</v>
      </c>
      <c r="D2258" s="95">
        <v>10083</v>
      </c>
      <c r="E2258" s="95" t="s">
        <v>98</v>
      </c>
    </row>
    <row r="2259" spans="1:5" x14ac:dyDescent="0.2">
      <c r="A2259" s="95">
        <f>_xlfn.XLOOKUP(E2259,'F U L L   S E T S  (-10%)'!T:T,'F U L L   S E T S  (-10%)'!O:O,0)</f>
        <v>0</v>
      </c>
      <c r="B2259" s="161" t="str">
        <f t="shared" si="36"/>
        <v>UH.VM.FS.CC-10083</v>
      </c>
      <c r="C2259" s="95">
        <f t="shared" si="35"/>
        <v>0</v>
      </c>
      <c r="D2259" s="95">
        <v>10083</v>
      </c>
      <c r="E2259" s="95" t="s">
        <v>95</v>
      </c>
    </row>
    <row r="2260" spans="1:5" x14ac:dyDescent="0.2">
      <c r="A2260" s="95">
        <f>_xlfn.XLOOKUP(E2260,'F U L L   S E T S  (-10%)'!T:T,'F U L L   S E T S  (-10%)'!O:O,0)</f>
        <v>0</v>
      </c>
      <c r="B2260" s="161" t="str">
        <f t="shared" si="36"/>
        <v>UH.VM.FFM-10083</v>
      </c>
      <c r="C2260" s="95">
        <f t="shared" si="35"/>
        <v>0</v>
      </c>
      <c r="D2260" s="95">
        <v>10083</v>
      </c>
      <c r="E2260" s="95" t="s">
        <v>627</v>
      </c>
    </row>
    <row r="2261" spans="1:5" x14ac:dyDescent="0.2">
      <c r="A2261" s="95">
        <f>_xlfn.XLOOKUP(E2261,'F U L L   S E T S  (-10%)'!T:T,'F U L L   S E T S  (-10%)'!O:O,0)</f>
        <v>0</v>
      </c>
      <c r="B2261" s="161" t="str">
        <f t="shared" si="36"/>
        <v>UH.VM.FMU-10083</v>
      </c>
      <c r="C2261" s="95">
        <f t="shared" si="35"/>
        <v>0</v>
      </c>
      <c r="D2261" s="95">
        <v>10083</v>
      </c>
      <c r="E2261" s="95" t="s">
        <v>628</v>
      </c>
    </row>
    <row r="2262" spans="1:5" x14ac:dyDescent="0.2">
      <c r="A2262" s="95">
        <f>_xlfn.XLOOKUP(E2262,'F U L L   S E T S  (-10%)'!T:T,'F U L L   S E T S  (-10%)'!O:O,0)</f>
        <v>0</v>
      </c>
      <c r="B2262" s="161" t="str">
        <f t="shared" si="36"/>
        <v>UH.VM.FMG-10083</v>
      </c>
      <c r="C2262" s="95">
        <f t="shared" si="35"/>
        <v>0</v>
      </c>
      <c r="D2262" s="95">
        <v>10083</v>
      </c>
      <c r="E2262" s="95" t="s">
        <v>629</v>
      </c>
    </row>
    <row r="2263" spans="1:5" x14ac:dyDescent="0.2">
      <c r="A2263" s="95">
        <f>_xlfn.XLOOKUP(E2263,'F U L L   S E T S  (-10%)'!T:T,'F U L L   S E T S  (-10%)'!O:O,0)</f>
        <v>0</v>
      </c>
      <c r="B2263" s="161" t="str">
        <f t="shared" si="36"/>
        <v>UH.GR.FS.K9-10083</v>
      </c>
      <c r="C2263" s="95">
        <f t="shared" si="35"/>
        <v>0</v>
      </c>
      <c r="D2263" s="95">
        <v>10083</v>
      </c>
      <c r="E2263" s="95" t="s">
        <v>108</v>
      </c>
    </row>
    <row r="2264" spans="1:5" x14ac:dyDescent="0.2">
      <c r="A2264" s="95">
        <f>_xlfn.XLOOKUP(E2264,'F U L L   S E T S  (-10%)'!T:T,'F U L L   S E T S  (-10%)'!O:O,0)</f>
        <v>0</v>
      </c>
      <c r="B2264" s="161" t="str">
        <f t="shared" si="36"/>
        <v>UH.VM.FS.K9-10083</v>
      </c>
      <c r="C2264" s="95">
        <f t="shared" si="35"/>
        <v>0</v>
      </c>
      <c r="D2264" s="95">
        <v>10083</v>
      </c>
      <c r="E2264" s="95" t="s">
        <v>106</v>
      </c>
    </row>
    <row r="2265" spans="1:5" x14ac:dyDescent="0.2">
      <c r="A2265" s="95">
        <f>_xlfn.XLOOKUP(E2265,'F U L L   S E T S  (-10%)'!T:T,'F U L L   S E T S  (-10%)'!O:O,0)</f>
        <v>0</v>
      </c>
      <c r="B2265" s="161" t="str">
        <f t="shared" si="36"/>
        <v>UH.GR.FS.MO-10083</v>
      </c>
      <c r="C2265" s="95">
        <f t="shared" si="35"/>
        <v>0</v>
      </c>
      <c r="D2265" s="95">
        <v>10083</v>
      </c>
      <c r="E2265" s="95" t="s">
        <v>110</v>
      </c>
    </row>
    <row r="2266" spans="1:5" x14ac:dyDescent="0.2">
      <c r="A2266" s="95">
        <f>_xlfn.XLOOKUP(E2266,'F U L L   S E T S  (-10%)'!T:T,'F U L L   S E T S  (-10%)'!O:O,0)</f>
        <v>0</v>
      </c>
      <c r="B2266" s="161" t="str">
        <f t="shared" si="36"/>
        <v>UH.VM.FFM-DT-10137</v>
      </c>
      <c r="C2266" s="95">
        <f t="shared" si="35"/>
        <v>0</v>
      </c>
      <c r="D2266" s="95">
        <v>10137</v>
      </c>
      <c r="E2266" s="95" t="s">
        <v>630</v>
      </c>
    </row>
    <row r="2267" spans="1:5" x14ac:dyDescent="0.2">
      <c r="A2267" s="95">
        <f>_xlfn.XLOOKUP(E2267,'F U L L   S E T S  (-10%)'!T:T,'F U L L   S E T S  (-10%)'!O:O,0)</f>
        <v>0</v>
      </c>
      <c r="B2267" s="161" t="str">
        <f t="shared" si="36"/>
        <v>UH.VM.FMU-DT-10137</v>
      </c>
      <c r="C2267" s="95">
        <f t="shared" si="35"/>
        <v>0</v>
      </c>
      <c r="D2267" s="95">
        <v>10137</v>
      </c>
      <c r="E2267" s="95" t="s">
        <v>631</v>
      </c>
    </row>
    <row r="2268" spans="1:5" x14ac:dyDescent="0.2">
      <c r="A2268" s="95">
        <f>_xlfn.XLOOKUP(E2268,'F U L L   S E T S  (-10%)'!T:T,'F U L L   S E T S  (-10%)'!O:O,0)</f>
        <v>0</v>
      </c>
      <c r="B2268" s="161" t="str">
        <f t="shared" si="36"/>
        <v>UH.VM.FMG-DT-10137</v>
      </c>
      <c r="C2268" s="95">
        <f t="shared" si="35"/>
        <v>0</v>
      </c>
      <c r="D2268" s="95">
        <v>10137</v>
      </c>
      <c r="E2268" s="95" t="s">
        <v>632</v>
      </c>
    </row>
    <row r="2269" spans="1:5" x14ac:dyDescent="0.2">
      <c r="A2269" s="95">
        <f>_xlfn.XLOOKUP(E2269,'F U L L   S E T S  (-10%)'!T:T,'F U L L   S E T S  (-10%)'!O:O,0)</f>
        <v>0</v>
      </c>
      <c r="B2269" s="161" t="str">
        <f t="shared" si="36"/>
        <v>UH.VM.FS.K9-DT-10137</v>
      </c>
      <c r="C2269" s="95">
        <f t="shared" si="35"/>
        <v>0</v>
      </c>
      <c r="D2269" s="95">
        <v>10137</v>
      </c>
      <c r="E2269" s="95" t="s">
        <v>633</v>
      </c>
    </row>
    <row r="2270" spans="1:5" x14ac:dyDescent="0.2">
      <c r="A2270" s="95">
        <f>_xlfn.XLOOKUP(E2270,'F U L L   S E T S  (-10%)'!T:T,'F U L L   S E T S  (-10%)'!O:O,0)</f>
        <v>0</v>
      </c>
      <c r="B2270" s="161" t="str">
        <f t="shared" si="36"/>
        <v>UH.VM.FS.BW-DT-10137</v>
      </c>
      <c r="C2270" s="95">
        <f t="shared" si="35"/>
        <v>0</v>
      </c>
      <c r="D2270" s="95">
        <v>10137</v>
      </c>
      <c r="E2270" s="95" t="s">
        <v>634</v>
      </c>
    </row>
    <row r="2271" spans="1:5" x14ac:dyDescent="0.2">
      <c r="A2271" s="95">
        <f>_xlfn.XLOOKUP(E2271,'F U L L   S E T S  (-10%)'!T:T,'F U L L   S E T S  (-10%)'!O:O,0)</f>
        <v>0</v>
      </c>
      <c r="B2271" s="161" t="str">
        <f t="shared" si="36"/>
        <v>UH.VM.FS.BR-DT-10137</v>
      </c>
      <c r="C2271" s="95">
        <f t="shared" si="35"/>
        <v>0</v>
      </c>
      <c r="D2271" s="95">
        <v>10137</v>
      </c>
      <c r="E2271" s="95" t="s">
        <v>635</v>
      </c>
    </row>
    <row r="2272" spans="1:5" x14ac:dyDescent="0.2">
      <c r="A2272" s="95">
        <f>_xlfn.XLOOKUP(E2272,'F U L L   S E T S  (-10%)'!T:T,'F U L L   S E T S  (-10%)'!O:O,0)</f>
        <v>0</v>
      </c>
      <c r="B2272" s="161" t="str">
        <f t="shared" ref="B2272" si="37">E2272&amp;"-"&amp;D2272</f>
        <v>UH.GM.FS.BR-DT-10137</v>
      </c>
      <c r="C2272" s="95">
        <f t="shared" ref="C2272" si="38">SUM(A2272:A2272)</f>
        <v>0</v>
      </c>
      <c r="D2272" s="95">
        <v>10137</v>
      </c>
      <c r="E2272" s="95" t="s">
        <v>636</v>
      </c>
    </row>
    <row r="2273" spans="1:5" x14ac:dyDescent="0.2">
      <c r="A2273" s="95">
        <f>_xlfn.XLOOKUP(E2273,'F U L L   S E T S  (-10%)'!T:T,'F U L L   S E T S  (-10%)'!O:O,0)</f>
        <v>0</v>
      </c>
      <c r="B2273" s="161" t="str">
        <f t="shared" si="36"/>
        <v>UH.GM.FF-DT-10137</v>
      </c>
      <c r="C2273" s="95">
        <f t="shared" si="35"/>
        <v>0</v>
      </c>
      <c r="D2273" s="95">
        <v>10137</v>
      </c>
      <c r="E2273" s="95" t="s">
        <v>626</v>
      </c>
    </row>
    <row r="2274" spans="1:5" x14ac:dyDescent="0.2">
      <c r="A2274" s="95">
        <f>_xlfn.XLOOKUP(E2274,'F U L L   S E T S  (-10%)'!T:T,'F U L L   S E T S  (-10%)'!E:E,0)</f>
        <v>0</v>
      </c>
      <c r="B2274" s="161" t="str">
        <f t="shared" si="36"/>
        <v>UH.GM.FF-10084</v>
      </c>
      <c r="C2274" s="95">
        <f t="shared" si="35"/>
        <v>0</v>
      </c>
      <c r="D2274" s="95">
        <v>10084</v>
      </c>
      <c r="E2274" s="95" t="s">
        <v>625</v>
      </c>
    </row>
    <row r="2275" spans="1:5" x14ac:dyDescent="0.2">
      <c r="A2275" s="95">
        <f>_xlfn.XLOOKUP(E2275,'F U L L   S E T S  (-10%)'!T:T,'F U L L   S E T S  (-10%)'!E:E,0)</f>
        <v>0</v>
      </c>
      <c r="B2275" s="161" t="str">
        <f t="shared" si="36"/>
        <v>UH.VM.FS.BW-10084</v>
      </c>
      <c r="C2275" s="95">
        <f t="shared" si="35"/>
        <v>0</v>
      </c>
      <c r="D2275" s="95">
        <v>10084</v>
      </c>
      <c r="E2275" s="95" t="s">
        <v>114</v>
      </c>
    </row>
    <row r="2276" spans="1:5" x14ac:dyDescent="0.2">
      <c r="A2276" s="95">
        <f>_xlfn.XLOOKUP(E2276,'F U L L   S E T S  (-10%)'!T:T,'F U L L   S E T S  (-10%)'!E:E,0)</f>
        <v>0</v>
      </c>
      <c r="B2276" s="161" t="str">
        <f t="shared" si="36"/>
        <v>UH.GR.FS.CS-10084</v>
      </c>
      <c r="C2276" s="95">
        <f t="shared" si="35"/>
        <v>0</v>
      </c>
      <c r="D2276" s="95">
        <v>10084</v>
      </c>
      <c r="E2276" s="95" t="s">
        <v>102</v>
      </c>
    </row>
    <row r="2277" spans="1:5" x14ac:dyDescent="0.2">
      <c r="A2277" s="95">
        <f>_xlfn.XLOOKUP(E2277,'F U L L   S E T S  (-10%)'!T:T,'F U L L   S E T S  (-10%)'!E:E,0)</f>
        <v>0</v>
      </c>
      <c r="B2277" s="161" t="str">
        <f t="shared" si="36"/>
        <v>UH.GM.FS.CC-10084</v>
      </c>
      <c r="C2277" s="95">
        <f t="shared" si="35"/>
        <v>0</v>
      </c>
      <c r="D2277" s="95">
        <v>10084</v>
      </c>
      <c r="E2277" s="95" t="s">
        <v>93</v>
      </c>
    </row>
    <row r="2278" spans="1:5" x14ac:dyDescent="0.2">
      <c r="A2278" s="95">
        <f>_xlfn.XLOOKUP(E2278,'F U L L   S E T S  (-10%)'!T:T,'F U L L   S E T S  (-10%)'!E:E,0)</f>
        <v>0</v>
      </c>
      <c r="B2278" s="161" t="str">
        <f t="shared" si="36"/>
        <v>UH.GR.FS.CC-10084</v>
      </c>
      <c r="C2278" s="95">
        <f t="shared" si="35"/>
        <v>0</v>
      </c>
      <c r="D2278" s="95">
        <v>10084</v>
      </c>
      <c r="E2278" s="95" t="s">
        <v>98</v>
      </c>
    </row>
    <row r="2279" spans="1:5" x14ac:dyDescent="0.2">
      <c r="A2279" s="95">
        <f>_xlfn.XLOOKUP(E2279,'F U L L   S E T S  (-10%)'!T:T,'F U L L   S E T S  (-10%)'!E:E,0)</f>
        <v>0</v>
      </c>
      <c r="B2279" s="161" t="str">
        <f t="shared" si="36"/>
        <v>UH.VM.FS.CC-10084</v>
      </c>
      <c r="C2279" s="95">
        <f t="shared" si="35"/>
        <v>0</v>
      </c>
      <c r="D2279" s="95">
        <v>10084</v>
      </c>
      <c r="E2279" s="95" t="s">
        <v>95</v>
      </c>
    </row>
    <row r="2280" spans="1:5" x14ac:dyDescent="0.2">
      <c r="A2280" s="95">
        <f>_xlfn.XLOOKUP(E2280,'F U L L   S E T S  (-10%)'!T:T,'F U L L   S E T S  (-10%)'!E:E,0)</f>
        <v>0</v>
      </c>
      <c r="B2280" s="161" t="str">
        <f t="shared" si="36"/>
        <v>UH.VM.FFM-10084</v>
      </c>
      <c r="C2280" s="95">
        <f t="shared" si="35"/>
        <v>0</v>
      </c>
      <c r="D2280" s="95">
        <v>10084</v>
      </c>
      <c r="E2280" s="95" t="s">
        <v>627</v>
      </c>
    </row>
    <row r="2281" spans="1:5" x14ac:dyDescent="0.2">
      <c r="A2281" s="95">
        <f>_xlfn.XLOOKUP(E2281,'F U L L   S E T S  (-10%)'!T:T,'F U L L   S E T S  (-10%)'!E:E,0)</f>
        <v>0</v>
      </c>
      <c r="B2281" s="161" t="str">
        <f t="shared" si="36"/>
        <v>UH.VM.FMU-10084</v>
      </c>
      <c r="C2281" s="95">
        <f t="shared" si="35"/>
        <v>0</v>
      </c>
      <c r="D2281" s="95">
        <v>10084</v>
      </c>
      <c r="E2281" s="95" t="s">
        <v>628</v>
      </c>
    </row>
    <row r="2282" spans="1:5" x14ac:dyDescent="0.2">
      <c r="A2282" s="95">
        <f>_xlfn.XLOOKUP(E2282,'F U L L   S E T S  (-10%)'!T:T,'F U L L   S E T S  (-10%)'!E:E,0)</f>
        <v>0</v>
      </c>
      <c r="B2282" s="161" t="str">
        <f t="shared" si="36"/>
        <v>UH.VM.FMG-10084</v>
      </c>
      <c r="C2282" s="95">
        <f t="shared" si="35"/>
        <v>0</v>
      </c>
      <c r="D2282" s="95">
        <v>10084</v>
      </c>
      <c r="E2282" s="95" t="s">
        <v>629</v>
      </c>
    </row>
    <row r="2283" spans="1:5" x14ac:dyDescent="0.2">
      <c r="A2283" s="95">
        <f>_xlfn.XLOOKUP(E2283,'F U L L   S E T S  (-10%)'!T:T,'F U L L   S E T S  (-10%)'!E:E,0)</f>
        <v>0</v>
      </c>
      <c r="B2283" s="161" t="str">
        <f t="shared" si="36"/>
        <v>UH.GR.FS.K9-10084</v>
      </c>
      <c r="C2283" s="95">
        <f t="shared" si="35"/>
        <v>0</v>
      </c>
      <c r="D2283" s="95">
        <v>10084</v>
      </c>
      <c r="E2283" s="95" t="s">
        <v>108</v>
      </c>
    </row>
    <row r="2284" spans="1:5" x14ac:dyDescent="0.2">
      <c r="A2284" s="95">
        <f>_xlfn.XLOOKUP(E2284,'F U L L   S E T S  (-10%)'!T:T,'F U L L   S E T S  (-10%)'!E:E,0)</f>
        <v>0</v>
      </c>
      <c r="B2284" s="161" t="str">
        <f t="shared" si="36"/>
        <v>UH.VM.FS.K9-10084</v>
      </c>
      <c r="C2284" s="95">
        <f t="shared" si="35"/>
        <v>0</v>
      </c>
      <c r="D2284" s="95">
        <v>10084</v>
      </c>
      <c r="E2284" s="95" t="s">
        <v>106</v>
      </c>
    </row>
    <row r="2285" spans="1:5" x14ac:dyDescent="0.2">
      <c r="A2285" s="95">
        <f>_xlfn.XLOOKUP(E2285,'F U L L   S E T S  (-10%)'!T:T,'F U L L   S E T S  (-10%)'!E:E,0)</f>
        <v>0</v>
      </c>
      <c r="B2285" s="161" t="str">
        <f t="shared" si="36"/>
        <v>UH.GR.FS.MO-10084</v>
      </c>
      <c r="C2285" s="95">
        <f t="shared" si="35"/>
        <v>0</v>
      </c>
      <c r="D2285" s="95">
        <v>10084</v>
      </c>
      <c r="E2285" s="95" t="s">
        <v>110</v>
      </c>
    </row>
    <row r="2286" spans="1:5" x14ac:dyDescent="0.2">
      <c r="A2286" s="95">
        <f>_xlfn.XLOOKUP(E2286,'F U L L   S E T S  (-10%)'!T:T,'F U L L   S E T S  (-10%)'!E:E,0)</f>
        <v>0</v>
      </c>
      <c r="B2286" s="161" t="str">
        <f t="shared" si="36"/>
        <v>UH.VM.FFM-DT-10124</v>
      </c>
      <c r="C2286" s="95">
        <f t="shared" si="35"/>
        <v>0</v>
      </c>
      <c r="D2286" s="95">
        <v>10124</v>
      </c>
      <c r="E2286" s="95" t="s">
        <v>630</v>
      </c>
    </row>
    <row r="2287" spans="1:5" x14ac:dyDescent="0.2">
      <c r="A2287" s="95">
        <f>_xlfn.XLOOKUP(E2287,'F U L L   S E T S  (-10%)'!T:T,'F U L L   S E T S  (-10%)'!E:E,0)</f>
        <v>0</v>
      </c>
      <c r="B2287" s="161" t="str">
        <f t="shared" si="36"/>
        <v>UH.VM.FMU-DT-10124</v>
      </c>
      <c r="C2287" s="95">
        <f t="shared" si="35"/>
        <v>0</v>
      </c>
      <c r="D2287" s="95">
        <v>10124</v>
      </c>
      <c r="E2287" s="95" t="s">
        <v>631</v>
      </c>
    </row>
    <row r="2288" spans="1:5" x14ac:dyDescent="0.2">
      <c r="A2288" s="95">
        <f>_xlfn.XLOOKUP(E2288,'F U L L   S E T S  (-10%)'!T:T,'F U L L   S E T S  (-10%)'!E:E,0)</f>
        <v>0</v>
      </c>
      <c r="B2288" s="161" t="str">
        <f t="shared" si="36"/>
        <v>UH.VM.FMG-DT-10124</v>
      </c>
      <c r="C2288" s="95">
        <f t="shared" si="35"/>
        <v>0</v>
      </c>
      <c r="D2288" s="95">
        <v>10124</v>
      </c>
      <c r="E2288" s="95" t="s">
        <v>632</v>
      </c>
    </row>
    <row r="2289" spans="1:5" x14ac:dyDescent="0.2">
      <c r="A2289" s="95">
        <f>_xlfn.XLOOKUP(E2289,'F U L L   S E T S  (-10%)'!T:T,'F U L L   S E T S  (-10%)'!E:E,0)</f>
        <v>0</v>
      </c>
      <c r="B2289" s="161" t="str">
        <f t="shared" si="36"/>
        <v>UH.VM.FS.K9-DT-10124</v>
      </c>
      <c r="C2289" s="95">
        <f t="shared" si="35"/>
        <v>0</v>
      </c>
      <c r="D2289" s="95">
        <v>10124</v>
      </c>
      <c r="E2289" s="95" t="s">
        <v>633</v>
      </c>
    </row>
    <row r="2290" spans="1:5" x14ac:dyDescent="0.2">
      <c r="A2290" s="95">
        <f>_xlfn.XLOOKUP(E2290,'F U L L   S E T S  (-10%)'!T:T,'F U L L   S E T S  (-10%)'!E:E,0)</f>
        <v>0</v>
      </c>
      <c r="B2290" s="161" t="str">
        <f t="shared" si="36"/>
        <v>UH.VM.FS.BW-DT-10124</v>
      </c>
      <c r="C2290" s="95">
        <f t="shared" si="35"/>
        <v>0</v>
      </c>
      <c r="D2290" s="95">
        <v>10124</v>
      </c>
      <c r="E2290" s="95" t="s">
        <v>634</v>
      </c>
    </row>
    <row r="2291" spans="1:5" x14ac:dyDescent="0.2">
      <c r="A2291" s="95">
        <f>_xlfn.XLOOKUP(E2291,'F U L L   S E T S  (-10%)'!T:T,'F U L L   S E T S  (-10%)'!E:E,0)</f>
        <v>0</v>
      </c>
      <c r="B2291" s="161" t="str">
        <f t="shared" ref="B2291" si="39">E2291&amp;"-"&amp;D2291</f>
        <v>UH.VM.FS.BR-DT-10124</v>
      </c>
      <c r="C2291" s="95">
        <f t="shared" ref="C2291" si="40">SUM(A2291:A2291)</f>
        <v>0</v>
      </c>
      <c r="D2291" s="95">
        <v>10124</v>
      </c>
      <c r="E2291" s="95" t="s">
        <v>635</v>
      </c>
    </row>
    <row r="2292" spans="1:5" x14ac:dyDescent="0.2">
      <c r="A2292" s="95">
        <f>_xlfn.XLOOKUP(E2292,'F U L L   S E T S  (-10%)'!T:T,'F U L L   S E T S  (-10%)'!E:E,0)</f>
        <v>0</v>
      </c>
      <c r="B2292" s="161" t="str">
        <f t="shared" si="36"/>
        <v>UH.GM.FS.BR-DT-10124</v>
      </c>
      <c r="C2292" s="95">
        <f t="shared" si="35"/>
        <v>0</v>
      </c>
      <c r="D2292" s="95">
        <v>10124</v>
      </c>
      <c r="E2292" s="95" t="s">
        <v>636</v>
      </c>
    </row>
    <row r="2293" spans="1:5" x14ac:dyDescent="0.2">
      <c r="A2293" s="95">
        <f>_xlfn.XLOOKUP(E2293,'F U L L   S E T S  (-10%)'!T:T,'F U L L   S E T S  (-10%)'!E:E,0)</f>
        <v>0</v>
      </c>
      <c r="B2293" s="161" t="str">
        <f t="shared" si="36"/>
        <v>UH.GM.FF-DT-10124</v>
      </c>
      <c r="C2293" s="95">
        <f t="shared" si="35"/>
        <v>0</v>
      </c>
      <c r="D2293" s="95">
        <v>10124</v>
      </c>
      <c r="E2293" s="95" t="s">
        <v>626</v>
      </c>
    </row>
    <row r="2294" spans="1:5" x14ac:dyDescent="0.2">
      <c r="A2294" s="95">
        <f>_xlfn.XLOOKUP(E2294,'F U L L   S E T S  (-10%)'!T:T,'F U L L   S E T S  (-10%)'!F:F,0)</f>
        <v>0</v>
      </c>
      <c r="B2294" s="161" t="str">
        <f t="shared" si="36"/>
        <v>UH.GM.FF-10085</v>
      </c>
      <c r="C2294" s="95">
        <f t="shared" si="35"/>
        <v>0</v>
      </c>
      <c r="D2294" s="95">
        <v>10085</v>
      </c>
      <c r="E2294" s="95" t="s">
        <v>625</v>
      </c>
    </row>
    <row r="2295" spans="1:5" x14ac:dyDescent="0.2">
      <c r="A2295" s="95">
        <f>_xlfn.XLOOKUP(E2295,'F U L L   S E T S  (-10%)'!T:T,'F U L L   S E T S  (-10%)'!F:F,0)</f>
        <v>0</v>
      </c>
      <c r="B2295" s="161" t="str">
        <f t="shared" si="36"/>
        <v>UH.VM.FS.BW-10085</v>
      </c>
      <c r="C2295" s="95">
        <f t="shared" si="35"/>
        <v>0</v>
      </c>
      <c r="D2295" s="95">
        <v>10085</v>
      </c>
      <c r="E2295" s="95" t="s">
        <v>114</v>
      </c>
    </row>
    <row r="2296" spans="1:5" x14ac:dyDescent="0.2">
      <c r="A2296" s="95">
        <f>_xlfn.XLOOKUP(E2296,'F U L L   S E T S  (-10%)'!T:T,'F U L L   S E T S  (-10%)'!F:F,0)</f>
        <v>0</v>
      </c>
      <c r="B2296" s="161" t="str">
        <f t="shared" si="36"/>
        <v>UH.GR.FS.CS-10085</v>
      </c>
      <c r="C2296" s="95">
        <f t="shared" si="35"/>
        <v>0</v>
      </c>
      <c r="D2296" s="95">
        <v>10085</v>
      </c>
      <c r="E2296" s="95" t="s">
        <v>102</v>
      </c>
    </row>
    <row r="2297" spans="1:5" x14ac:dyDescent="0.2">
      <c r="A2297" s="95">
        <f>_xlfn.XLOOKUP(E2297,'F U L L   S E T S  (-10%)'!T:T,'F U L L   S E T S  (-10%)'!F:F,0)</f>
        <v>0</v>
      </c>
      <c r="B2297" s="161" t="str">
        <f t="shared" si="36"/>
        <v>UH.GM.FS.CC-10085</v>
      </c>
      <c r="C2297" s="95">
        <f t="shared" si="35"/>
        <v>0</v>
      </c>
      <c r="D2297" s="95">
        <v>10085</v>
      </c>
      <c r="E2297" s="95" t="s">
        <v>93</v>
      </c>
    </row>
    <row r="2298" spans="1:5" x14ac:dyDescent="0.2">
      <c r="A2298" s="95">
        <f>_xlfn.XLOOKUP(E2298,'F U L L   S E T S  (-10%)'!T:T,'F U L L   S E T S  (-10%)'!F:F,0)</f>
        <v>0</v>
      </c>
      <c r="B2298" s="161" t="str">
        <f t="shared" si="36"/>
        <v>UH.GR.FS.CC-10085</v>
      </c>
      <c r="C2298" s="95">
        <f t="shared" si="35"/>
        <v>0</v>
      </c>
      <c r="D2298" s="95">
        <v>10085</v>
      </c>
      <c r="E2298" s="95" t="s">
        <v>98</v>
      </c>
    </row>
    <row r="2299" spans="1:5" x14ac:dyDescent="0.2">
      <c r="A2299" s="95">
        <f>_xlfn.XLOOKUP(E2299,'F U L L   S E T S  (-10%)'!T:T,'F U L L   S E T S  (-10%)'!F:F,0)</f>
        <v>0</v>
      </c>
      <c r="B2299" s="161" t="str">
        <f t="shared" si="36"/>
        <v>UH.VM.FS.CC-10085</v>
      </c>
      <c r="C2299" s="95">
        <f t="shared" si="35"/>
        <v>0</v>
      </c>
      <c r="D2299" s="95">
        <v>10085</v>
      </c>
      <c r="E2299" s="95" t="s">
        <v>95</v>
      </c>
    </row>
    <row r="2300" spans="1:5" x14ac:dyDescent="0.2">
      <c r="A2300" s="95">
        <f>_xlfn.XLOOKUP(E2300,'F U L L   S E T S  (-10%)'!T:T,'F U L L   S E T S  (-10%)'!F:F,0)</f>
        <v>0</v>
      </c>
      <c r="B2300" s="161" t="str">
        <f t="shared" si="36"/>
        <v>UH.VM.FFM-10085</v>
      </c>
      <c r="C2300" s="95">
        <f t="shared" si="35"/>
        <v>0</v>
      </c>
      <c r="D2300" s="95">
        <v>10085</v>
      </c>
      <c r="E2300" s="95" t="s">
        <v>627</v>
      </c>
    </row>
    <row r="2301" spans="1:5" x14ac:dyDescent="0.2">
      <c r="A2301" s="95">
        <f>_xlfn.XLOOKUP(E2301,'F U L L   S E T S  (-10%)'!T:T,'F U L L   S E T S  (-10%)'!F:F,0)</f>
        <v>0</v>
      </c>
      <c r="B2301" s="161" t="str">
        <f t="shared" si="36"/>
        <v>UH.VM.FMU-10085</v>
      </c>
      <c r="C2301" s="95">
        <f t="shared" ref="C2301:C2367" si="41">SUM(A2301:A2301)</f>
        <v>0</v>
      </c>
      <c r="D2301" s="95">
        <v>10085</v>
      </c>
      <c r="E2301" s="95" t="s">
        <v>628</v>
      </c>
    </row>
    <row r="2302" spans="1:5" x14ac:dyDescent="0.2">
      <c r="A2302" s="95">
        <f>_xlfn.XLOOKUP(E2302,'F U L L   S E T S  (-10%)'!T:T,'F U L L   S E T S  (-10%)'!F:F,0)</f>
        <v>0</v>
      </c>
      <c r="B2302" s="161" t="str">
        <f t="shared" si="36"/>
        <v>UH.VM.FMG-10085</v>
      </c>
      <c r="C2302" s="95">
        <f t="shared" si="41"/>
        <v>0</v>
      </c>
      <c r="D2302" s="95">
        <v>10085</v>
      </c>
      <c r="E2302" s="95" t="s">
        <v>629</v>
      </c>
    </row>
    <row r="2303" spans="1:5" x14ac:dyDescent="0.2">
      <c r="A2303" s="95">
        <f>_xlfn.XLOOKUP(E2303,'F U L L   S E T S  (-10%)'!T:T,'F U L L   S E T S  (-10%)'!F:F,0)</f>
        <v>0</v>
      </c>
      <c r="B2303" s="161" t="str">
        <f t="shared" si="36"/>
        <v>UH.GR.FS.K9-10085</v>
      </c>
      <c r="C2303" s="95">
        <f t="shared" si="41"/>
        <v>0</v>
      </c>
      <c r="D2303" s="95">
        <v>10085</v>
      </c>
      <c r="E2303" s="95" t="s">
        <v>108</v>
      </c>
    </row>
    <row r="2304" spans="1:5" x14ac:dyDescent="0.2">
      <c r="A2304" s="95">
        <f>_xlfn.XLOOKUP(E2304,'F U L L   S E T S  (-10%)'!T:T,'F U L L   S E T S  (-10%)'!F:F,0)</f>
        <v>0</v>
      </c>
      <c r="B2304" s="161" t="str">
        <f t="shared" si="36"/>
        <v>UH.VM.FS.K9-10085</v>
      </c>
      <c r="C2304" s="95">
        <f t="shared" si="41"/>
        <v>0</v>
      </c>
      <c r="D2304" s="95">
        <v>10085</v>
      </c>
      <c r="E2304" s="95" t="s">
        <v>106</v>
      </c>
    </row>
    <row r="2305" spans="1:5" x14ac:dyDescent="0.2">
      <c r="A2305" s="95">
        <f>_xlfn.XLOOKUP(E2305,'F U L L   S E T S  (-10%)'!T:T,'F U L L   S E T S  (-10%)'!F:F,0)</f>
        <v>0</v>
      </c>
      <c r="B2305" s="161" t="str">
        <f t="shared" si="36"/>
        <v>UH.GR.FS.MO-10085</v>
      </c>
      <c r="C2305" s="95">
        <f t="shared" si="41"/>
        <v>0</v>
      </c>
      <c r="D2305" s="95">
        <v>10085</v>
      </c>
      <c r="E2305" s="95" t="s">
        <v>110</v>
      </c>
    </row>
    <row r="2306" spans="1:5" x14ac:dyDescent="0.2">
      <c r="A2306" s="95">
        <f>_xlfn.XLOOKUP(E2306,'F U L L   S E T S  (-10%)'!T:T,'F U L L   S E T S  (-10%)'!F:F,0)</f>
        <v>0</v>
      </c>
      <c r="B2306" s="161" t="str">
        <f t="shared" si="36"/>
        <v>UH.VM.FFM-DT-10125</v>
      </c>
      <c r="C2306" s="95">
        <f t="shared" si="41"/>
        <v>0</v>
      </c>
      <c r="D2306" s="95">
        <v>10125</v>
      </c>
      <c r="E2306" s="95" t="s">
        <v>630</v>
      </c>
    </row>
    <row r="2307" spans="1:5" x14ac:dyDescent="0.2">
      <c r="A2307" s="95">
        <f>_xlfn.XLOOKUP(E2307,'F U L L   S E T S  (-10%)'!T:T,'F U L L   S E T S  (-10%)'!F:F,0)</f>
        <v>0</v>
      </c>
      <c r="B2307" s="161" t="str">
        <f t="shared" si="36"/>
        <v>UH.VM.FMU-DT-10125</v>
      </c>
      <c r="C2307" s="95">
        <f t="shared" si="41"/>
        <v>0</v>
      </c>
      <c r="D2307" s="95">
        <v>10125</v>
      </c>
      <c r="E2307" s="95" t="s">
        <v>631</v>
      </c>
    </row>
    <row r="2308" spans="1:5" x14ac:dyDescent="0.2">
      <c r="A2308" s="95">
        <f>_xlfn.XLOOKUP(E2308,'F U L L   S E T S  (-10%)'!T:T,'F U L L   S E T S  (-10%)'!F:F,0)</f>
        <v>0</v>
      </c>
      <c r="B2308" s="161" t="str">
        <f t="shared" si="36"/>
        <v>UH.VM.FMG-DT-10125</v>
      </c>
      <c r="C2308" s="95">
        <f t="shared" si="41"/>
        <v>0</v>
      </c>
      <c r="D2308" s="95">
        <v>10125</v>
      </c>
      <c r="E2308" s="95" t="s">
        <v>632</v>
      </c>
    </row>
    <row r="2309" spans="1:5" x14ac:dyDescent="0.2">
      <c r="A2309" s="95">
        <f>_xlfn.XLOOKUP(E2309,'F U L L   S E T S  (-10%)'!T:T,'F U L L   S E T S  (-10%)'!F:F,0)</f>
        <v>0</v>
      </c>
      <c r="B2309" s="161" t="str">
        <f t="shared" ref="B2309:B2376" si="42">E2309&amp;"-"&amp;D2309</f>
        <v>UH.VM.FS.K9-DT-10125</v>
      </c>
      <c r="C2309" s="95">
        <f t="shared" si="41"/>
        <v>0</v>
      </c>
      <c r="D2309" s="95">
        <v>10125</v>
      </c>
      <c r="E2309" s="95" t="s">
        <v>633</v>
      </c>
    </row>
    <row r="2310" spans="1:5" x14ac:dyDescent="0.2">
      <c r="A2310" s="95">
        <f>_xlfn.XLOOKUP(E2310,'F U L L   S E T S  (-10%)'!T:T,'F U L L   S E T S  (-10%)'!F:F,0)</f>
        <v>0</v>
      </c>
      <c r="B2310" s="161" t="str">
        <f t="shared" si="42"/>
        <v>UH.VM.FS.BW-DT-10125</v>
      </c>
      <c r="C2310" s="95">
        <f t="shared" si="41"/>
        <v>0</v>
      </c>
      <c r="D2310" s="95">
        <v>10125</v>
      </c>
      <c r="E2310" s="95" t="s">
        <v>634</v>
      </c>
    </row>
    <row r="2311" spans="1:5" x14ac:dyDescent="0.2">
      <c r="A2311" s="95">
        <f>_xlfn.XLOOKUP(E2311,'F U L L   S E T S  (-10%)'!T:T,'F U L L   S E T S  (-10%)'!F:F,0)</f>
        <v>0</v>
      </c>
      <c r="B2311" s="161" t="str">
        <f t="shared" ref="B2311" si="43">E2311&amp;"-"&amp;D2311</f>
        <v>UH.GM.FS.BR-DT-10125</v>
      </c>
      <c r="C2311" s="95">
        <f t="shared" ref="C2311" si="44">SUM(A2311:A2311)</f>
        <v>0</v>
      </c>
      <c r="D2311" s="95">
        <v>10125</v>
      </c>
      <c r="E2311" s="95" t="s">
        <v>636</v>
      </c>
    </row>
    <row r="2312" spans="1:5" x14ac:dyDescent="0.2">
      <c r="A2312" s="95">
        <f>_xlfn.XLOOKUP(E2312,'F U L L   S E T S  (-10%)'!T:T,'F U L L   S E T S  (-10%)'!F:F,0)</f>
        <v>0</v>
      </c>
      <c r="B2312" s="161" t="str">
        <f t="shared" si="42"/>
        <v>UH.VM.FS.BR-DT-10125</v>
      </c>
      <c r="C2312" s="95">
        <f t="shared" si="41"/>
        <v>0</v>
      </c>
      <c r="D2312" s="95">
        <v>10125</v>
      </c>
      <c r="E2312" s="95" t="s">
        <v>635</v>
      </c>
    </row>
    <row r="2313" spans="1:5" x14ac:dyDescent="0.2">
      <c r="A2313" s="95">
        <f>_xlfn.XLOOKUP(E2313,'F U L L   S E T S  (-10%)'!T:T,'F U L L   S E T S  (-10%)'!F:F,0)</f>
        <v>0</v>
      </c>
      <c r="B2313" s="161" t="str">
        <f t="shared" si="42"/>
        <v>UH.GM.FF-DT-10125</v>
      </c>
      <c r="C2313" s="95">
        <f t="shared" si="41"/>
        <v>0</v>
      </c>
      <c r="D2313" s="95">
        <v>10125</v>
      </c>
      <c r="E2313" s="95" t="s">
        <v>626</v>
      </c>
    </row>
    <row r="2314" spans="1:5" x14ac:dyDescent="0.2">
      <c r="A2314" s="95">
        <f>_xlfn.XLOOKUP(E2314,'F U L L   S E T S  (-10%)'!T:T,'F U L L   S E T S  (-10%)'!G:G,0)</f>
        <v>0</v>
      </c>
      <c r="B2314" s="161" t="str">
        <f t="shared" si="42"/>
        <v>UH.GM.FF-10086</v>
      </c>
      <c r="C2314" s="95">
        <f t="shared" si="41"/>
        <v>0</v>
      </c>
      <c r="D2314" s="95">
        <v>10086</v>
      </c>
      <c r="E2314" s="95" t="s">
        <v>625</v>
      </c>
    </row>
    <row r="2315" spans="1:5" x14ac:dyDescent="0.2">
      <c r="A2315" s="95">
        <f>_xlfn.XLOOKUP(E2315,'F U L L   S E T S  (-10%)'!T:T,'F U L L   S E T S  (-10%)'!G:G,0)</f>
        <v>0</v>
      </c>
      <c r="B2315" s="161" t="str">
        <f t="shared" si="42"/>
        <v>UH.VM.FS.BW-10086</v>
      </c>
      <c r="C2315" s="95">
        <f t="shared" si="41"/>
        <v>0</v>
      </c>
      <c r="D2315" s="95">
        <v>10086</v>
      </c>
      <c r="E2315" s="95" t="s">
        <v>114</v>
      </c>
    </row>
    <row r="2316" spans="1:5" x14ac:dyDescent="0.2">
      <c r="A2316" s="95">
        <f>_xlfn.XLOOKUP(E2316,'F U L L   S E T S  (-10%)'!T:T,'F U L L   S E T S  (-10%)'!G:G,0)</f>
        <v>0</v>
      </c>
      <c r="B2316" s="161" t="str">
        <f t="shared" si="42"/>
        <v>UH.GR.FS.CS-10086</v>
      </c>
      <c r="C2316" s="95">
        <f t="shared" si="41"/>
        <v>0</v>
      </c>
      <c r="D2316" s="95">
        <v>10086</v>
      </c>
      <c r="E2316" s="95" t="s">
        <v>102</v>
      </c>
    </row>
    <row r="2317" spans="1:5" x14ac:dyDescent="0.2">
      <c r="A2317" s="95">
        <f>_xlfn.XLOOKUP(E2317,'F U L L   S E T S  (-10%)'!T:T,'F U L L   S E T S  (-10%)'!G:G,0)</f>
        <v>0</v>
      </c>
      <c r="B2317" s="161" t="str">
        <f t="shared" si="42"/>
        <v>UH.GM.FS.CC-10086</v>
      </c>
      <c r="C2317" s="95">
        <f t="shared" si="41"/>
        <v>0</v>
      </c>
      <c r="D2317" s="95">
        <v>10086</v>
      </c>
      <c r="E2317" s="95" t="s">
        <v>93</v>
      </c>
    </row>
    <row r="2318" spans="1:5" x14ac:dyDescent="0.2">
      <c r="A2318" s="95">
        <f>_xlfn.XLOOKUP(E2318,'F U L L   S E T S  (-10%)'!T:T,'F U L L   S E T S  (-10%)'!G:G,0)</f>
        <v>0</v>
      </c>
      <c r="B2318" s="161" t="str">
        <f t="shared" si="42"/>
        <v>UH.GR.FS.CC-10086</v>
      </c>
      <c r="C2318" s="95">
        <f t="shared" si="41"/>
        <v>0</v>
      </c>
      <c r="D2318" s="95">
        <v>10086</v>
      </c>
      <c r="E2318" s="95" t="s">
        <v>98</v>
      </c>
    </row>
    <row r="2319" spans="1:5" x14ac:dyDescent="0.2">
      <c r="A2319" s="95">
        <f>_xlfn.XLOOKUP(E2319,'F U L L   S E T S  (-10%)'!T:T,'F U L L   S E T S  (-10%)'!G:G,0)</f>
        <v>0</v>
      </c>
      <c r="B2319" s="161" t="str">
        <f t="shared" si="42"/>
        <v>UH.VM.FS.CC-10086</v>
      </c>
      <c r="C2319" s="95">
        <f t="shared" si="41"/>
        <v>0</v>
      </c>
      <c r="D2319" s="95">
        <v>10086</v>
      </c>
      <c r="E2319" s="95" t="s">
        <v>95</v>
      </c>
    </row>
    <row r="2320" spans="1:5" x14ac:dyDescent="0.2">
      <c r="A2320" s="95">
        <f>_xlfn.XLOOKUP(E2320,'F U L L   S E T S  (-10%)'!T:T,'F U L L   S E T S  (-10%)'!G:G,0)</f>
        <v>0</v>
      </c>
      <c r="B2320" s="161" t="str">
        <f t="shared" si="42"/>
        <v>UH.VM.FFM-10086</v>
      </c>
      <c r="C2320" s="95">
        <f t="shared" si="41"/>
        <v>0</v>
      </c>
      <c r="D2320" s="95">
        <v>10086</v>
      </c>
      <c r="E2320" s="95" t="s">
        <v>627</v>
      </c>
    </row>
    <row r="2321" spans="1:5" x14ac:dyDescent="0.2">
      <c r="A2321" s="95">
        <f>_xlfn.XLOOKUP(E2321,'F U L L   S E T S  (-10%)'!T:T,'F U L L   S E T S  (-10%)'!G:G,0)</f>
        <v>0</v>
      </c>
      <c r="B2321" s="161" t="str">
        <f t="shared" si="42"/>
        <v>UH.VM.FMU-10086</v>
      </c>
      <c r="C2321" s="95">
        <f t="shared" si="41"/>
        <v>0</v>
      </c>
      <c r="D2321" s="95">
        <v>10086</v>
      </c>
      <c r="E2321" s="95" t="s">
        <v>628</v>
      </c>
    </row>
    <row r="2322" spans="1:5" x14ac:dyDescent="0.2">
      <c r="A2322" s="95">
        <f>_xlfn.XLOOKUP(E2322,'F U L L   S E T S  (-10%)'!T:T,'F U L L   S E T S  (-10%)'!G:G,0)</f>
        <v>0</v>
      </c>
      <c r="B2322" s="161" t="str">
        <f t="shared" si="42"/>
        <v>UH.VM.FMG-10086</v>
      </c>
      <c r="C2322" s="95">
        <f t="shared" si="41"/>
        <v>0</v>
      </c>
      <c r="D2322" s="95">
        <v>10086</v>
      </c>
      <c r="E2322" s="95" t="s">
        <v>629</v>
      </c>
    </row>
    <row r="2323" spans="1:5" x14ac:dyDescent="0.2">
      <c r="A2323" s="95">
        <f>_xlfn.XLOOKUP(E2323,'F U L L   S E T S  (-10%)'!T:T,'F U L L   S E T S  (-10%)'!G:G,0)</f>
        <v>0</v>
      </c>
      <c r="B2323" s="161" t="str">
        <f t="shared" si="42"/>
        <v>UH.GR.FS.K9-10086</v>
      </c>
      <c r="C2323" s="95">
        <f t="shared" si="41"/>
        <v>0</v>
      </c>
      <c r="D2323" s="95">
        <v>10086</v>
      </c>
      <c r="E2323" s="95" t="s">
        <v>108</v>
      </c>
    </row>
    <row r="2324" spans="1:5" x14ac:dyDescent="0.2">
      <c r="A2324" s="95">
        <f>_xlfn.XLOOKUP(E2324,'F U L L   S E T S  (-10%)'!T:T,'F U L L   S E T S  (-10%)'!G:G,0)</f>
        <v>0</v>
      </c>
      <c r="B2324" s="161" t="str">
        <f t="shared" si="42"/>
        <v>UH.VM.FS.K9-10086</v>
      </c>
      <c r="C2324" s="95">
        <f t="shared" si="41"/>
        <v>0</v>
      </c>
      <c r="D2324" s="95">
        <v>10086</v>
      </c>
      <c r="E2324" s="95" t="s">
        <v>106</v>
      </c>
    </row>
    <row r="2325" spans="1:5" x14ac:dyDescent="0.2">
      <c r="A2325" s="95">
        <f>_xlfn.XLOOKUP(E2325,'F U L L   S E T S  (-10%)'!T:T,'F U L L   S E T S  (-10%)'!G:G,0)</f>
        <v>0</v>
      </c>
      <c r="B2325" s="161" t="str">
        <f t="shared" si="42"/>
        <v>UH.GR.FS.MO-10086</v>
      </c>
      <c r="C2325" s="95">
        <f t="shared" si="41"/>
        <v>0</v>
      </c>
      <c r="D2325" s="95">
        <v>10086</v>
      </c>
      <c r="E2325" s="95" t="s">
        <v>110</v>
      </c>
    </row>
    <row r="2326" spans="1:5" x14ac:dyDescent="0.2">
      <c r="A2326" s="95">
        <f>_xlfn.XLOOKUP(E2326,'F U L L   S E T S  (-10%)'!T:T,'F U L L   S E T S  (-10%)'!G:G,0)</f>
        <v>0</v>
      </c>
      <c r="B2326" s="161" t="str">
        <f t="shared" si="42"/>
        <v>UH.VM.FFM-DT-10127</v>
      </c>
      <c r="C2326" s="95">
        <f t="shared" si="41"/>
        <v>0</v>
      </c>
      <c r="D2326" s="95">
        <v>10127</v>
      </c>
      <c r="E2326" s="95" t="s">
        <v>630</v>
      </c>
    </row>
    <row r="2327" spans="1:5" x14ac:dyDescent="0.2">
      <c r="A2327" s="95">
        <f>_xlfn.XLOOKUP(E2327,'F U L L   S E T S  (-10%)'!T:T,'F U L L   S E T S  (-10%)'!G:G,0)</f>
        <v>0</v>
      </c>
      <c r="B2327" s="161" t="str">
        <f t="shared" si="42"/>
        <v>UH.VM.FMU-DT-10127</v>
      </c>
      <c r="C2327" s="95">
        <f t="shared" si="41"/>
        <v>0</v>
      </c>
      <c r="D2327" s="95">
        <v>10127</v>
      </c>
      <c r="E2327" s="95" t="s">
        <v>631</v>
      </c>
    </row>
    <row r="2328" spans="1:5" x14ac:dyDescent="0.2">
      <c r="A2328" s="95">
        <f>_xlfn.XLOOKUP(E2328,'F U L L   S E T S  (-10%)'!T:T,'F U L L   S E T S  (-10%)'!G:G,0)</f>
        <v>0</v>
      </c>
      <c r="B2328" s="161" t="str">
        <f t="shared" si="42"/>
        <v>UH.VM.FMG-DT-10127</v>
      </c>
      <c r="C2328" s="95">
        <f t="shared" si="41"/>
        <v>0</v>
      </c>
      <c r="D2328" s="95">
        <v>10127</v>
      </c>
      <c r="E2328" s="95" t="s">
        <v>632</v>
      </c>
    </row>
    <row r="2329" spans="1:5" x14ac:dyDescent="0.2">
      <c r="A2329" s="95">
        <f>_xlfn.XLOOKUP(E2329,'F U L L   S E T S  (-10%)'!T:T,'F U L L   S E T S  (-10%)'!G:G,0)</f>
        <v>0</v>
      </c>
      <c r="B2329" s="161" t="str">
        <f t="shared" si="42"/>
        <v>UH.VM.FS.K9-DT-10127</v>
      </c>
      <c r="C2329" s="95">
        <f t="shared" si="41"/>
        <v>0</v>
      </c>
      <c r="D2329" s="95">
        <v>10127</v>
      </c>
      <c r="E2329" s="95" t="s">
        <v>633</v>
      </c>
    </row>
    <row r="2330" spans="1:5" x14ac:dyDescent="0.2">
      <c r="A2330" s="95">
        <f>_xlfn.XLOOKUP(E2330,'F U L L   S E T S  (-10%)'!T:T,'F U L L   S E T S  (-10%)'!G:G,0)</f>
        <v>0</v>
      </c>
      <c r="B2330" s="161" t="str">
        <f t="shared" si="42"/>
        <v>UH.VM.FS.BW-DT-10127</v>
      </c>
      <c r="C2330" s="95">
        <f t="shared" si="41"/>
        <v>0</v>
      </c>
      <c r="D2330" s="95">
        <v>10127</v>
      </c>
      <c r="E2330" s="95" t="s">
        <v>634</v>
      </c>
    </row>
    <row r="2331" spans="1:5" x14ac:dyDescent="0.2">
      <c r="A2331" s="95">
        <f>_xlfn.XLOOKUP(E2331,'F U L L   S E T S  (-10%)'!T:T,'F U L L   S E T S  (-10%)'!G:G,0)</f>
        <v>0</v>
      </c>
      <c r="B2331" s="161" t="str">
        <f t="shared" ref="B2331" si="45">E2331&amp;"-"&amp;D2331</f>
        <v>UH.GM.FS.BR-DT-10127</v>
      </c>
      <c r="C2331" s="95">
        <f t="shared" ref="C2331" si="46">SUM(A2331:A2331)</f>
        <v>0</v>
      </c>
      <c r="D2331" s="95">
        <v>10127</v>
      </c>
      <c r="E2331" s="95" t="s">
        <v>636</v>
      </c>
    </row>
    <row r="2332" spans="1:5" x14ac:dyDescent="0.2">
      <c r="A2332" s="95">
        <f>_xlfn.XLOOKUP(E2332,'F U L L   S E T S  (-10%)'!T:T,'F U L L   S E T S  (-10%)'!G:G,0)</f>
        <v>0</v>
      </c>
      <c r="B2332" s="161" t="str">
        <f t="shared" si="42"/>
        <v>UH.VM.FS.BR-DT-10127</v>
      </c>
      <c r="C2332" s="95">
        <f t="shared" si="41"/>
        <v>0</v>
      </c>
      <c r="D2332" s="95">
        <v>10127</v>
      </c>
      <c r="E2332" s="95" t="s">
        <v>635</v>
      </c>
    </row>
    <row r="2333" spans="1:5" x14ac:dyDescent="0.2">
      <c r="A2333" s="95">
        <f>_xlfn.XLOOKUP(E2333,'F U L L   S E T S  (-10%)'!T:T,'F U L L   S E T S  (-10%)'!G:G,0)</f>
        <v>0</v>
      </c>
      <c r="B2333" s="161" t="str">
        <f t="shared" si="42"/>
        <v>UH.GM.FF-DT-10127</v>
      </c>
      <c r="C2333" s="95">
        <f t="shared" si="41"/>
        <v>0</v>
      </c>
      <c r="D2333" s="95">
        <v>10127</v>
      </c>
      <c r="E2333" s="95" t="s">
        <v>626</v>
      </c>
    </row>
    <row r="2334" spans="1:5" x14ac:dyDescent="0.2">
      <c r="A2334" s="95">
        <f>_xlfn.XLOOKUP(E2334,'F U L L   S E T S  (-10%)'!T:T,'F U L L   S E T S  (-10%)'!H:H,0)</f>
        <v>0</v>
      </c>
      <c r="B2334" s="161" t="str">
        <f t="shared" si="42"/>
        <v>UH.GM.FF-10088</v>
      </c>
      <c r="C2334" s="95">
        <f t="shared" si="41"/>
        <v>0</v>
      </c>
      <c r="D2334" s="95">
        <v>10088</v>
      </c>
      <c r="E2334" s="95" t="s">
        <v>625</v>
      </c>
    </row>
    <row r="2335" spans="1:5" x14ac:dyDescent="0.2">
      <c r="A2335" s="95">
        <f>_xlfn.XLOOKUP(E2335,'F U L L   S E T S  (-10%)'!T:T,'F U L L   S E T S  (-10%)'!H:H,0)</f>
        <v>0</v>
      </c>
      <c r="B2335" s="161" t="str">
        <f t="shared" si="42"/>
        <v>UH.VM.FS.BW-10088</v>
      </c>
      <c r="C2335" s="95">
        <f t="shared" si="41"/>
        <v>0</v>
      </c>
      <c r="D2335" s="95">
        <v>10088</v>
      </c>
      <c r="E2335" s="95" t="s">
        <v>114</v>
      </c>
    </row>
    <row r="2336" spans="1:5" x14ac:dyDescent="0.2">
      <c r="A2336" s="95">
        <f>_xlfn.XLOOKUP(E2336,'F U L L   S E T S  (-10%)'!T:T,'F U L L   S E T S  (-10%)'!H:H,0)</f>
        <v>0</v>
      </c>
      <c r="B2336" s="161" t="str">
        <f t="shared" si="42"/>
        <v>UH.GR.FS.CS-10088</v>
      </c>
      <c r="C2336" s="95">
        <f t="shared" si="41"/>
        <v>0</v>
      </c>
      <c r="D2336" s="95">
        <v>10088</v>
      </c>
      <c r="E2336" s="95" t="s">
        <v>102</v>
      </c>
    </row>
    <row r="2337" spans="1:5" x14ac:dyDescent="0.2">
      <c r="A2337" s="95">
        <f>_xlfn.XLOOKUP(E2337,'F U L L   S E T S  (-10%)'!T:T,'F U L L   S E T S  (-10%)'!H:H,0)</f>
        <v>0</v>
      </c>
      <c r="B2337" s="161" t="str">
        <f t="shared" si="42"/>
        <v>UH.GM.FS.CC-10088</v>
      </c>
      <c r="C2337" s="95">
        <f t="shared" si="41"/>
        <v>0</v>
      </c>
      <c r="D2337" s="95">
        <v>10088</v>
      </c>
      <c r="E2337" s="95" t="s">
        <v>93</v>
      </c>
    </row>
    <row r="2338" spans="1:5" x14ac:dyDescent="0.2">
      <c r="A2338" s="95">
        <f>_xlfn.XLOOKUP(E2338,'F U L L   S E T S  (-10%)'!T:T,'F U L L   S E T S  (-10%)'!H:H,0)</f>
        <v>0</v>
      </c>
      <c r="B2338" s="161" t="str">
        <f t="shared" si="42"/>
        <v>UH.GR.FS.CC-10088</v>
      </c>
      <c r="C2338" s="95">
        <f t="shared" si="41"/>
        <v>0</v>
      </c>
      <c r="D2338" s="95">
        <v>10088</v>
      </c>
      <c r="E2338" s="95" t="s">
        <v>98</v>
      </c>
    </row>
    <row r="2339" spans="1:5" x14ac:dyDescent="0.2">
      <c r="A2339" s="95">
        <f>_xlfn.XLOOKUP(E2339,'F U L L   S E T S  (-10%)'!T:T,'F U L L   S E T S  (-10%)'!H:H,0)</f>
        <v>0</v>
      </c>
      <c r="B2339" s="161" t="str">
        <f t="shared" si="42"/>
        <v>UH.VM.FS.CC-10088</v>
      </c>
      <c r="C2339" s="95">
        <f t="shared" si="41"/>
        <v>0</v>
      </c>
      <c r="D2339" s="95">
        <v>10088</v>
      </c>
      <c r="E2339" s="95" t="s">
        <v>95</v>
      </c>
    </row>
    <row r="2340" spans="1:5" x14ac:dyDescent="0.2">
      <c r="A2340" s="95">
        <f>_xlfn.XLOOKUP(E2340,'F U L L   S E T S  (-10%)'!T:T,'F U L L   S E T S  (-10%)'!H:H,0)</f>
        <v>0</v>
      </c>
      <c r="B2340" s="161" t="str">
        <f t="shared" si="42"/>
        <v>UH.VM.FFM-10088</v>
      </c>
      <c r="C2340" s="95">
        <f t="shared" si="41"/>
        <v>0</v>
      </c>
      <c r="D2340" s="95">
        <v>10088</v>
      </c>
      <c r="E2340" s="95" t="s">
        <v>627</v>
      </c>
    </row>
    <row r="2341" spans="1:5" x14ac:dyDescent="0.2">
      <c r="A2341" s="95">
        <f>_xlfn.XLOOKUP(E2341,'F U L L   S E T S  (-10%)'!T:T,'F U L L   S E T S  (-10%)'!H:H,0)</f>
        <v>0</v>
      </c>
      <c r="B2341" s="161" t="str">
        <f t="shared" si="42"/>
        <v>UH.VM.FMU-10088</v>
      </c>
      <c r="C2341" s="95">
        <f t="shared" si="41"/>
        <v>0</v>
      </c>
      <c r="D2341" s="95">
        <v>10088</v>
      </c>
      <c r="E2341" s="95" t="s">
        <v>628</v>
      </c>
    </row>
    <row r="2342" spans="1:5" x14ac:dyDescent="0.2">
      <c r="A2342" s="95">
        <f>_xlfn.XLOOKUP(E2342,'F U L L   S E T S  (-10%)'!T:T,'F U L L   S E T S  (-10%)'!H:H,0)</f>
        <v>0</v>
      </c>
      <c r="B2342" s="161" t="str">
        <f t="shared" si="42"/>
        <v>UH.VM.FMG-10088</v>
      </c>
      <c r="C2342" s="95">
        <f t="shared" si="41"/>
        <v>0</v>
      </c>
      <c r="D2342" s="95">
        <v>10088</v>
      </c>
      <c r="E2342" s="95" t="s">
        <v>629</v>
      </c>
    </row>
    <row r="2343" spans="1:5" x14ac:dyDescent="0.2">
      <c r="A2343" s="95">
        <f>_xlfn.XLOOKUP(E2343,'F U L L   S E T S  (-10%)'!T:T,'F U L L   S E T S  (-10%)'!H:H,0)</f>
        <v>0</v>
      </c>
      <c r="B2343" s="161" t="str">
        <f t="shared" si="42"/>
        <v>UH.GR.FS.K9-10088</v>
      </c>
      <c r="C2343" s="95">
        <f t="shared" si="41"/>
        <v>0</v>
      </c>
      <c r="D2343" s="95">
        <v>10088</v>
      </c>
      <c r="E2343" s="95" t="s">
        <v>108</v>
      </c>
    </row>
    <row r="2344" spans="1:5" x14ac:dyDescent="0.2">
      <c r="A2344" s="95">
        <f>_xlfn.XLOOKUP(E2344,'F U L L   S E T S  (-10%)'!T:T,'F U L L   S E T S  (-10%)'!H:H,0)</f>
        <v>0</v>
      </c>
      <c r="B2344" s="161" t="str">
        <f t="shared" si="42"/>
        <v>UH.VM.FS.K9-10088</v>
      </c>
      <c r="C2344" s="95">
        <f t="shared" si="41"/>
        <v>0</v>
      </c>
      <c r="D2344" s="95">
        <v>10088</v>
      </c>
      <c r="E2344" s="95" t="s">
        <v>106</v>
      </c>
    </row>
    <row r="2345" spans="1:5" x14ac:dyDescent="0.2">
      <c r="A2345" s="95">
        <f>_xlfn.XLOOKUP(E2345,'F U L L   S E T S  (-10%)'!T:T,'F U L L   S E T S  (-10%)'!H:H,0)</f>
        <v>0</v>
      </c>
      <c r="B2345" s="161" t="str">
        <f t="shared" si="42"/>
        <v>UH.GR.FS.MO-10088</v>
      </c>
      <c r="C2345" s="95">
        <f t="shared" si="41"/>
        <v>0</v>
      </c>
      <c r="D2345" s="95">
        <v>10088</v>
      </c>
      <c r="E2345" s="95" t="s">
        <v>110</v>
      </c>
    </row>
    <row r="2346" spans="1:5" x14ac:dyDescent="0.2">
      <c r="A2346" s="95">
        <f>_xlfn.XLOOKUP(E2346,'F U L L   S E T S  (-10%)'!T:T,'F U L L   S E T S  (-10%)'!H:H,0)</f>
        <v>0</v>
      </c>
      <c r="B2346" s="161" t="str">
        <f t="shared" si="42"/>
        <v>UH.VM.FFM-DT-10129</v>
      </c>
      <c r="C2346" s="95">
        <f t="shared" si="41"/>
        <v>0</v>
      </c>
      <c r="D2346" s="95">
        <v>10129</v>
      </c>
      <c r="E2346" s="95" t="s">
        <v>630</v>
      </c>
    </row>
    <row r="2347" spans="1:5" x14ac:dyDescent="0.2">
      <c r="A2347" s="95">
        <f>_xlfn.XLOOKUP(E2347,'F U L L   S E T S  (-10%)'!T:T,'F U L L   S E T S  (-10%)'!H:H,0)</f>
        <v>0</v>
      </c>
      <c r="B2347" s="161" t="str">
        <f t="shared" si="42"/>
        <v>UH.VM.FMU-DT-10129</v>
      </c>
      <c r="C2347" s="95">
        <f t="shared" si="41"/>
        <v>0</v>
      </c>
      <c r="D2347" s="95">
        <v>10129</v>
      </c>
      <c r="E2347" s="95" t="s">
        <v>631</v>
      </c>
    </row>
    <row r="2348" spans="1:5" x14ac:dyDescent="0.2">
      <c r="A2348" s="95">
        <f>_xlfn.XLOOKUP(E2348,'F U L L   S E T S  (-10%)'!T:T,'F U L L   S E T S  (-10%)'!H:H,0)</f>
        <v>0</v>
      </c>
      <c r="B2348" s="161" t="str">
        <f t="shared" si="42"/>
        <v>UH.VM.FMG-DT-10129</v>
      </c>
      <c r="C2348" s="95">
        <f t="shared" si="41"/>
        <v>0</v>
      </c>
      <c r="D2348" s="95">
        <v>10129</v>
      </c>
      <c r="E2348" s="95" t="s">
        <v>632</v>
      </c>
    </row>
    <row r="2349" spans="1:5" x14ac:dyDescent="0.2">
      <c r="A2349" s="95">
        <f>_xlfn.XLOOKUP(E2349,'F U L L   S E T S  (-10%)'!T:T,'F U L L   S E T S  (-10%)'!H:H,0)</f>
        <v>0</v>
      </c>
      <c r="B2349" s="161" t="str">
        <f t="shared" si="42"/>
        <v>UH.VM.FS.K9-DT-10129</v>
      </c>
      <c r="C2349" s="95">
        <f t="shared" si="41"/>
        <v>0</v>
      </c>
      <c r="D2349" s="95">
        <v>10129</v>
      </c>
      <c r="E2349" s="95" t="s">
        <v>633</v>
      </c>
    </row>
    <row r="2350" spans="1:5" x14ac:dyDescent="0.2">
      <c r="A2350" s="95">
        <f>_xlfn.XLOOKUP(E2350,'F U L L   S E T S  (-10%)'!T:T,'F U L L   S E T S  (-10%)'!H:H,0)</f>
        <v>0</v>
      </c>
      <c r="B2350" s="161" t="str">
        <f t="shared" si="42"/>
        <v>UH.VM.FS.BW-DT-10129</v>
      </c>
      <c r="C2350" s="95">
        <f t="shared" si="41"/>
        <v>0</v>
      </c>
      <c r="D2350" s="95">
        <v>10129</v>
      </c>
      <c r="E2350" s="95" t="s">
        <v>634</v>
      </c>
    </row>
    <row r="2351" spans="1:5" x14ac:dyDescent="0.2">
      <c r="A2351" s="95">
        <f>_xlfn.XLOOKUP(E2351,'F U L L   S E T S  (-10%)'!T:T,'F U L L   S E T S  (-10%)'!H:H,0)</f>
        <v>0</v>
      </c>
      <c r="B2351" s="161" t="str">
        <f t="shared" ref="B2351" si="47">E2351&amp;"-"&amp;D2351</f>
        <v>UH.GM.FS.BR-DT-10129</v>
      </c>
      <c r="C2351" s="95">
        <f t="shared" ref="C2351" si="48">SUM(A2351:A2351)</f>
        <v>0</v>
      </c>
      <c r="D2351" s="95">
        <v>10129</v>
      </c>
      <c r="E2351" s="95" t="s">
        <v>636</v>
      </c>
    </row>
    <row r="2352" spans="1:5" x14ac:dyDescent="0.2">
      <c r="A2352" s="95">
        <f>_xlfn.XLOOKUP(E2352,'F U L L   S E T S  (-10%)'!T:T,'F U L L   S E T S  (-10%)'!H:H,0)</f>
        <v>0</v>
      </c>
      <c r="B2352" s="161" t="str">
        <f t="shared" si="42"/>
        <v>UH.VM.FS.BR-DT-10129</v>
      </c>
      <c r="C2352" s="95">
        <f t="shared" si="41"/>
        <v>0</v>
      </c>
      <c r="D2352" s="95">
        <v>10129</v>
      </c>
      <c r="E2352" s="95" t="s">
        <v>635</v>
      </c>
    </row>
    <row r="2353" spans="1:5" x14ac:dyDescent="0.2">
      <c r="A2353" s="95">
        <f>_xlfn.XLOOKUP(E2353,'F U L L   S E T S  (-10%)'!T:T,'F U L L   S E T S  (-10%)'!H:H,0)</f>
        <v>0</v>
      </c>
      <c r="B2353" s="161" t="str">
        <f t="shared" si="42"/>
        <v>UH.GM.FF-DT-10129</v>
      </c>
      <c r="C2353" s="95">
        <f t="shared" si="41"/>
        <v>0</v>
      </c>
      <c r="D2353" s="95">
        <v>10129</v>
      </c>
      <c r="E2353" s="95" t="s">
        <v>626</v>
      </c>
    </row>
    <row r="2354" spans="1:5" x14ac:dyDescent="0.2">
      <c r="A2354" s="95">
        <f>_xlfn.XLOOKUP(E2354,'F U L L   S E T S  (-10%)'!T:T,'F U L L   S E T S  (-10%)'!I:I,0)</f>
        <v>0</v>
      </c>
      <c r="B2354" s="161" t="str">
        <f t="shared" si="42"/>
        <v>UH.GM.FF-10089</v>
      </c>
      <c r="C2354" s="95">
        <f t="shared" si="41"/>
        <v>0</v>
      </c>
      <c r="D2354" s="95">
        <v>10089</v>
      </c>
      <c r="E2354" s="95" t="s">
        <v>625</v>
      </c>
    </row>
    <row r="2355" spans="1:5" x14ac:dyDescent="0.2">
      <c r="A2355" s="95">
        <f>_xlfn.XLOOKUP(E2355,'F U L L   S E T S  (-10%)'!T:T,'F U L L   S E T S  (-10%)'!I:I,0)</f>
        <v>0</v>
      </c>
      <c r="B2355" s="161" t="str">
        <f t="shared" si="42"/>
        <v>UH.VM.FS.BW-10089</v>
      </c>
      <c r="C2355" s="95">
        <f t="shared" si="41"/>
        <v>0</v>
      </c>
      <c r="D2355" s="95">
        <v>10089</v>
      </c>
      <c r="E2355" s="95" t="s">
        <v>114</v>
      </c>
    </row>
    <row r="2356" spans="1:5" x14ac:dyDescent="0.2">
      <c r="A2356" s="95">
        <f>_xlfn.XLOOKUP(E2356,'F U L L   S E T S  (-10%)'!T:T,'F U L L   S E T S  (-10%)'!I:I,0)</f>
        <v>0</v>
      </c>
      <c r="B2356" s="161" t="str">
        <f t="shared" si="42"/>
        <v>UH.GR.FS.CS-10089</v>
      </c>
      <c r="C2356" s="95">
        <f t="shared" si="41"/>
        <v>0</v>
      </c>
      <c r="D2356" s="95">
        <v>10089</v>
      </c>
      <c r="E2356" s="95" t="s">
        <v>102</v>
      </c>
    </row>
    <row r="2357" spans="1:5" x14ac:dyDescent="0.2">
      <c r="A2357" s="95">
        <f>_xlfn.XLOOKUP(E2357,'F U L L   S E T S  (-10%)'!T:T,'F U L L   S E T S  (-10%)'!I:I,0)</f>
        <v>0</v>
      </c>
      <c r="B2357" s="161" t="str">
        <f t="shared" si="42"/>
        <v>UH.GM.FS.CC-10089</v>
      </c>
      <c r="C2357" s="95">
        <f t="shared" si="41"/>
        <v>0</v>
      </c>
      <c r="D2357" s="95">
        <v>10089</v>
      </c>
      <c r="E2357" s="95" t="s">
        <v>93</v>
      </c>
    </row>
    <row r="2358" spans="1:5" x14ac:dyDescent="0.2">
      <c r="A2358" s="95">
        <f>_xlfn.XLOOKUP(E2358,'F U L L   S E T S  (-10%)'!T:T,'F U L L   S E T S  (-10%)'!I:I,0)</f>
        <v>0</v>
      </c>
      <c r="B2358" s="161" t="str">
        <f t="shared" si="42"/>
        <v>UH.GR.FS.CC-10089</v>
      </c>
      <c r="C2358" s="95">
        <f t="shared" si="41"/>
        <v>0</v>
      </c>
      <c r="D2358" s="95">
        <v>10089</v>
      </c>
      <c r="E2358" s="95" t="s">
        <v>98</v>
      </c>
    </row>
    <row r="2359" spans="1:5" x14ac:dyDescent="0.2">
      <c r="A2359" s="95">
        <f>_xlfn.XLOOKUP(E2359,'F U L L   S E T S  (-10%)'!T:T,'F U L L   S E T S  (-10%)'!I:I,0)</f>
        <v>0</v>
      </c>
      <c r="B2359" s="161" t="str">
        <f t="shared" si="42"/>
        <v>UH.VM.FS.CC-10089</v>
      </c>
      <c r="C2359" s="95">
        <f t="shared" si="41"/>
        <v>0</v>
      </c>
      <c r="D2359" s="95">
        <v>10089</v>
      </c>
      <c r="E2359" s="95" t="s">
        <v>95</v>
      </c>
    </row>
    <row r="2360" spans="1:5" x14ac:dyDescent="0.2">
      <c r="A2360" s="95">
        <f>_xlfn.XLOOKUP(E2360,'F U L L   S E T S  (-10%)'!T:T,'F U L L   S E T S  (-10%)'!I:I,0)</f>
        <v>0</v>
      </c>
      <c r="B2360" s="161" t="str">
        <f t="shared" si="42"/>
        <v>UH.VM.FFM-10089</v>
      </c>
      <c r="C2360" s="95">
        <f t="shared" si="41"/>
        <v>0</v>
      </c>
      <c r="D2360" s="95">
        <v>10089</v>
      </c>
      <c r="E2360" s="95" t="s">
        <v>627</v>
      </c>
    </row>
    <row r="2361" spans="1:5" x14ac:dyDescent="0.2">
      <c r="A2361" s="95">
        <f>_xlfn.XLOOKUP(E2361,'F U L L   S E T S  (-10%)'!T:T,'F U L L   S E T S  (-10%)'!I:I,0)</f>
        <v>0</v>
      </c>
      <c r="B2361" s="161" t="str">
        <f t="shared" si="42"/>
        <v>UH.VM.FMU-10089</v>
      </c>
      <c r="C2361" s="95">
        <f t="shared" si="41"/>
        <v>0</v>
      </c>
      <c r="D2361" s="95">
        <v>10089</v>
      </c>
      <c r="E2361" s="95" t="s">
        <v>628</v>
      </c>
    </row>
    <row r="2362" spans="1:5" x14ac:dyDescent="0.2">
      <c r="A2362" s="95">
        <f>_xlfn.XLOOKUP(E2362,'F U L L   S E T S  (-10%)'!T:T,'F U L L   S E T S  (-10%)'!I:I,0)</f>
        <v>0</v>
      </c>
      <c r="B2362" s="161" t="str">
        <f t="shared" si="42"/>
        <v>UH.VM.FMG-10089</v>
      </c>
      <c r="C2362" s="95">
        <f t="shared" si="41"/>
        <v>0</v>
      </c>
      <c r="D2362" s="95">
        <v>10089</v>
      </c>
      <c r="E2362" s="95" t="s">
        <v>629</v>
      </c>
    </row>
    <row r="2363" spans="1:5" x14ac:dyDescent="0.2">
      <c r="A2363" s="95">
        <f>_xlfn.XLOOKUP(E2363,'F U L L   S E T S  (-10%)'!T:T,'F U L L   S E T S  (-10%)'!I:I,0)</f>
        <v>0</v>
      </c>
      <c r="B2363" s="161" t="str">
        <f t="shared" si="42"/>
        <v>UH.GR.FS.K9-10089</v>
      </c>
      <c r="C2363" s="95">
        <f t="shared" si="41"/>
        <v>0</v>
      </c>
      <c r="D2363" s="95">
        <v>10089</v>
      </c>
      <c r="E2363" s="95" t="s">
        <v>108</v>
      </c>
    </row>
    <row r="2364" spans="1:5" x14ac:dyDescent="0.2">
      <c r="A2364" s="95">
        <f>_xlfn.XLOOKUP(E2364,'F U L L   S E T S  (-10%)'!T:T,'F U L L   S E T S  (-10%)'!I:I,0)</f>
        <v>0</v>
      </c>
      <c r="B2364" s="161" t="str">
        <f t="shared" si="42"/>
        <v>UH.VM.FS.K9-10089</v>
      </c>
      <c r="C2364" s="95">
        <f t="shared" si="41"/>
        <v>0</v>
      </c>
      <c r="D2364" s="95">
        <v>10089</v>
      </c>
      <c r="E2364" s="95" t="s">
        <v>106</v>
      </c>
    </row>
    <row r="2365" spans="1:5" x14ac:dyDescent="0.2">
      <c r="A2365" s="95">
        <f>_xlfn.XLOOKUP(E2365,'F U L L   S E T S  (-10%)'!T:T,'F U L L   S E T S  (-10%)'!I:I,0)</f>
        <v>0</v>
      </c>
      <c r="B2365" s="161" t="str">
        <f t="shared" si="42"/>
        <v>UH.GR.FS.MO-10089</v>
      </c>
      <c r="C2365" s="95">
        <f t="shared" si="41"/>
        <v>0</v>
      </c>
      <c r="D2365" s="95">
        <v>10089</v>
      </c>
      <c r="E2365" s="95" t="s">
        <v>110</v>
      </c>
    </row>
    <row r="2366" spans="1:5" x14ac:dyDescent="0.2">
      <c r="A2366" s="95">
        <f>_xlfn.XLOOKUP(E2366,'F U L L   S E T S  (-10%)'!T:T,'F U L L   S E T S  (-10%)'!I:I,0)</f>
        <v>0</v>
      </c>
      <c r="B2366" s="161" t="str">
        <f t="shared" si="42"/>
        <v>UH.VM.FFM-DT-10130</v>
      </c>
      <c r="C2366" s="95">
        <f t="shared" si="41"/>
        <v>0</v>
      </c>
      <c r="D2366" s="95">
        <v>10130</v>
      </c>
      <c r="E2366" s="95" t="s">
        <v>630</v>
      </c>
    </row>
    <row r="2367" spans="1:5" x14ac:dyDescent="0.2">
      <c r="A2367" s="95">
        <f>_xlfn.XLOOKUP(E2367,'F U L L   S E T S  (-10%)'!T:T,'F U L L   S E T S  (-10%)'!I:I,0)</f>
        <v>0</v>
      </c>
      <c r="B2367" s="161" t="str">
        <f t="shared" si="42"/>
        <v>UH.VM.FMU-DT-10130</v>
      </c>
      <c r="C2367" s="95">
        <f t="shared" si="41"/>
        <v>0</v>
      </c>
      <c r="D2367" s="95">
        <v>10130</v>
      </c>
      <c r="E2367" s="95" t="s">
        <v>631</v>
      </c>
    </row>
    <row r="2368" spans="1:5" x14ac:dyDescent="0.2">
      <c r="A2368" s="95">
        <f>_xlfn.XLOOKUP(E2368,'F U L L   S E T S  (-10%)'!T:T,'F U L L   S E T S  (-10%)'!I:I,0)</f>
        <v>0</v>
      </c>
      <c r="B2368" s="161" t="str">
        <f t="shared" si="42"/>
        <v>UH.VM.FMG-DT-10130</v>
      </c>
      <c r="C2368" s="95">
        <f t="shared" ref="C2368:C2435" si="49">SUM(A2368:A2368)</f>
        <v>0</v>
      </c>
      <c r="D2368" s="95">
        <v>10130</v>
      </c>
      <c r="E2368" s="95" t="s">
        <v>632</v>
      </c>
    </row>
    <row r="2369" spans="1:5" x14ac:dyDescent="0.2">
      <c r="A2369" s="95">
        <f>_xlfn.XLOOKUP(E2369,'F U L L   S E T S  (-10%)'!T:T,'F U L L   S E T S  (-10%)'!I:I,0)</f>
        <v>0</v>
      </c>
      <c r="B2369" s="161" t="str">
        <f t="shared" si="42"/>
        <v>UH.VM.FS.K9-DT-10130</v>
      </c>
      <c r="C2369" s="95">
        <f t="shared" si="49"/>
        <v>0</v>
      </c>
      <c r="D2369" s="95">
        <v>10130</v>
      </c>
      <c r="E2369" s="95" t="s">
        <v>633</v>
      </c>
    </row>
    <row r="2370" spans="1:5" x14ac:dyDescent="0.2">
      <c r="A2370" s="95">
        <f>_xlfn.XLOOKUP(E2370,'F U L L   S E T S  (-10%)'!T:T,'F U L L   S E T S  (-10%)'!I:I,0)</f>
        <v>0</v>
      </c>
      <c r="B2370" s="161" t="str">
        <f t="shared" si="42"/>
        <v>UH.VM.FS.BW-DT-10130</v>
      </c>
      <c r="C2370" s="95">
        <f t="shared" si="49"/>
        <v>0</v>
      </c>
      <c r="D2370" s="95">
        <v>10130</v>
      </c>
      <c r="E2370" s="95" t="s">
        <v>634</v>
      </c>
    </row>
    <row r="2371" spans="1:5" x14ac:dyDescent="0.2">
      <c r="A2371" s="95">
        <f>_xlfn.XLOOKUP(E2371,'F U L L   S E T S  (-10%)'!T:T,'F U L L   S E T S  (-10%)'!I:I,0)</f>
        <v>0</v>
      </c>
      <c r="B2371" s="161" t="str">
        <f t="shared" ref="B2371" si="50">E2371&amp;"-"&amp;D2371</f>
        <v>UH.GM.FS.BR-DT-10130</v>
      </c>
      <c r="C2371" s="95">
        <f t="shared" ref="C2371" si="51">SUM(A2371:A2371)</f>
        <v>0</v>
      </c>
      <c r="D2371" s="95">
        <v>10130</v>
      </c>
      <c r="E2371" s="95" t="s">
        <v>636</v>
      </c>
    </row>
    <row r="2372" spans="1:5" x14ac:dyDescent="0.2">
      <c r="A2372" s="95">
        <f>_xlfn.XLOOKUP(E2372,'F U L L   S E T S  (-10%)'!T:T,'F U L L   S E T S  (-10%)'!I:I,0)</f>
        <v>0</v>
      </c>
      <c r="B2372" s="161" t="str">
        <f t="shared" si="42"/>
        <v>UH.VM.FS.BR-DT-10130</v>
      </c>
      <c r="C2372" s="95">
        <f t="shared" si="49"/>
        <v>0</v>
      </c>
      <c r="D2372" s="95">
        <v>10130</v>
      </c>
      <c r="E2372" s="95" t="s">
        <v>635</v>
      </c>
    </row>
    <row r="2373" spans="1:5" x14ac:dyDescent="0.2">
      <c r="A2373" s="95">
        <f>_xlfn.XLOOKUP(E2373,'F U L L   S E T S  (-10%)'!T:T,'F U L L   S E T S  (-10%)'!I:I,0)</f>
        <v>0</v>
      </c>
      <c r="B2373" s="161" t="str">
        <f t="shared" si="42"/>
        <v>UH.GM.FF-DT-10130</v>
      </c>
      <c r="C2373" s="95">
        <f t="shared" si="49"/>
        <v>0</v>
      </c>
      <c r="D2373" s="95">
        <v>10130</v>
      </c>
      <c r="E2373" s="95" t="s">
        <v>626</v>
      </c>
    </row>
    <row r="2374" spans="1:5" x14ac:dyDescent="0.2">
      <c r="A2374" s="95">
        <f>_xlfn.XLOOKUP(E2374,'F U L L   S E T S  (-10%)'!T:T,'F U L L   S E T S  (-10%)'!J:J,0)</f>
        <v>0</v>
      </c>
      <c r="B2374" s="161" t="str">
        <f t="shared" si="42"/>
        <v>UH.GM.FF-10090</v>
      </c>
      <c r="C2374" s="95">
        <f t="shared" si="49"/>
        <v>0</v>
      </c>
      <c r="D2374" s="95">
        <v>10090</v>
      </c>
      <c r="E2374" s="95" t="s">
        <v>625</v>
      </c>
    </row>
    <row r="2375" spans="1:5" x14ac:dyDescent="0.2">
      <c r="A2375" s="95">
        <f>_xlfn.XLOOKUP(E2375,'F U L L   S E T S  (-10%)'!T:T,'F U L L   S E T S  (-10%)'!J:J,0)</f>
        <v>0</v>
      </c>
      <c r="B2375" s="161" t="str">
        <f t="shared" si="42"/>
        <v>UH.VM.FS.BW-10090</v>
      </c>
      <c r="C2375" s="95">
        <f t="shared" si="49"/>
        <v>0</v>
      </c>
      <c r="D2375" s="95">
        <v>10090</v>
      </c>
      <c r="E2375" s="95" t="s">
        <v>114</v>
      </c>
    </row>
    <row r="2376" spans="1:5" x14ac:dyDescent="0.2">
      <c r="A2376" s="95">
        <f>_xlfn.XLOOKUP(E2376,'F U L L   S E T S  (-10%)'!T:T,'F U L L   S E T S  (-10%)'!J:J,0)</f>
        <v>0</v>
      </c>
      <c r="B2376" s="161" t="str">
        <f t="shared" si="42"/>
        <v>UH.GR.FS.CS-10090</v>
      </c>
      <c r="C2376" s="95">
        <f t="shared" si="49"/>
        <v>0</v>
      </c>
      <c r="D2376" s="95">
        <v>10090</v>
      </c>
      <c r="E2376" s="95" t="s">
        <v>102</v>
      </c>
    </row>
    <row r="2377" spans="1:5" x14ac:dyDescent="0.2">
      <c r="A2377" s="95">
        <f>_xlfn.XLOOKUP(E2377,'F U L L   S E T S  (-10%)'!T:T,'F U L L   S E T S  (-10%)'!J:J,0)</f>
        <v>0</v>
      </c>
      <c r="B2377" s="161" t="str">
        <f t="shared" ref="B2377:B2443" si="52">E2377&amp;"-"&amp;D2377</f>
        <v>UH.GM.FS.CC-10090</v>
      </c>
      <c r="C2377" s="95">
        <f t="shared" si="49"/>
        <v>0</v>
      </c>
      <c r="D2377" s="95">
        <v>10090</v>
      </c>
      <c r="E2377" s="95" t="s">
        <v>93</v>
      </c>
    </row>
    <row r="2378" spans="1:5" x14ac:dyDescent="0.2">
      <c r="A2378" s="95">
        <f>_xlfn.XLOOKUP(E2378,'F U L L   S E T S  (-10%)'!T:T,'F U L L   S E T S  (-10%)'!J:J,0)</f>
        <v>0</v>
      </c>
      <c r="B2378" s="161" t="str">
        <f t="shared" si="52"/>
        <v>UH.GR.FS.CC-10090</v>
      </c>
      <c r="C2378" s="95">
        <f t="shared" si="49"/>
        <v>0</v>
      </c>
      <c r="D2378" s="95">
        <v>10090</v>
      </c>
      <c r="E2378" s="95" t="s">
        <v>98</v>
      </c>
    </row>
    <row r="2379" spans="1:5" x14ac:dyDescent="0.2">
      <c r="A2379" s="95">
        <f>_xlfn.XLOOKUP(E2379,'F U L L   S E T S  (-10%)'!T:T,'F U L L   S E T S  (-10%)'!J:J,0)</f>
        <v>0</v>
      </c>
      <c r="B2379" s="161" t="str">
        <f t="shared" si="52"/>
        <v>UH.VM.FS.CC-10090</v>
      </c>
      <c r="C2379" s="95">
        <f t="shared" si="49"/>
        <v>0</v>
      </c>
      <c r="D2379" s="95">
        <v>10090</v>
      </c>
      <c r="E2379" s="95" t="s">
        <v>95</v>
      </c>
    </row>
    <row r="2380" spans="1:5" x14ac:dyDescent="0.2">
      <c r="A2380" s="95">
        <f>_xlfn.XLOOKUP(E2380,'F U L L   S E T S  (-10%)'!T:T,'F U L L   S E T S  (-10%)'!J:J,0)</f>
        <v>0</v>
      </c>
      <c r="B2380" s="161" t="str">
        <f t="shared" si="52"/>
        <v>UH.VM.FFM-10090</v>
      </c>
      <c r="C2380" s="95">
        <f t="shared" si="49"/>
        <v>0</v>
      </c>
      <c r="D2380" s="95">
        <v>10090</v>
      </c>
      <c r="E2380" s="95" t="s">
        <v>627</v>
      </c>
    </row>
    <row r="2381" spans="1:5" x14ac:dyDescent="0.2">
      <c r="A2381" s="95">
        <f>_xlfn.XLOOKUP(E2381,'F U L L   S E T S  (-10%)'!T:T,'F U L L   S E T S  (-10%)'!J:J,0)</f>
        <v>0</v>
      </c>
      <c r="B2381" s="161" t="str">
        <f t="shared" si="52"/>
        <v>UH.VM.FMU-10090</v>
      </c>
      <c r="C2381" s="95">
        <f t="shared" si="49"/>
        <v>0</v>
      </c>
      <c r="D2381" s="95">
        <v>10090</v>
      </c>
      <c r="E2381" s="95" t="s">
        <v>628</v>
      </c>
    </row>
    <row r="2382" spans="1:5" x14ac:dyDescent="0.2">
      <c r="A2382" s="95">
        <f>_xlfn.XLOOKUP(E2382,'F U L L   S E T S  (-10%)'!T:T,'F U L L   S E T S  (-10%)'!J:J,0)</f>
        <v>0</v>
      </c>
      <c r="B2382" s="161" t="str">
        <f t="shared" si="52"/>
        <v>UH.VM.FMG-10090</v>
      </c>
      <c r="C2382" s="95">
        <f t="shared" si="49"/>
        <v>0</v>
      </c>
      <c r="D2382" s="95">
        <v>10090</v>
      </c>
      <c r="E2382" s="95" t="s">
        <v>629</v>
      </c>
    </row>
    <row r="2383" spans="1:5" x14ac:dyDescent="0.2">
      <c r="A2383" s="95">
        <f>_xlfn.XLOOKUP(E2383,'F U L L   S E T S  (-10%)'!T:T,'F U L L   S E T S  (-10%)'!J:J,0)</f>
        <v>0</v>
      </c>
      <c r="B2383" s="161" t="str">
        <f t="shared" si="52"/>
        <v>UH.GR.FS.K9-10090</v>
      </c>
      <c r="C2383" s="95">
        <f t="shared" si="49"/>
        <v>0</v>
      </c>
      <c r="D2383" s="95">
        <v>10090</v>
      </c>
      <c r="E2383" s="95" t="s">
        <v>108</v>
      </c>
    </row>
    <row r="2384" spans="1:5" x14ac:dyDescent="0.2">
      <c r="A2384" s="95">
        <f>_xlfn.XLOOKUP(E2384,'F U L L   S E T S  (-10%)'!T:T,'F U L L   S E T S  (-10%)'!J:J,0)</f>
        <v>0</v>
      </c>
      <c r="B2384" s="161" t="str">
        <f t="shared" si="52"/>
        <v>UH.VM.FS.K9-10090</v>
      </c>
      <c r="C2384" s="95">
        <f t="shared" si="49"/>
        <v>0</v>
      </c>
      <c r="D2384" s="95">
        <v>10090</v>
      </c>
      <c r="E2384" s="95" t="s">
        <v>106</v>
      </c>
    </row>
    <row r="2385" spans="1:5" x14ac:dyDescent="0.2">
      <c r="A2385" s="95">
        <f>_xlfn.XLOOKUP(E2385,'F U L L   S E T S  (-10%)'!T:T,'F U L L   S E T S  (-10%)'!J:J,0)</f>
        <v>0</v>
      </c>
      <c r="B2385" s="161" t="str">
        <f t="shared" si="52"/>
        <v>UH.GR.FS.MO-10090</v>
      </c>
      <c r="C2385" s="95">
        <f t="shared" si="49"/>
        <v>0</v>
      </c>
      <c r="D2385" s="95">
        <v>10090</v>
      </c>
      <c r="E2385" s="95" t="s">
        <v>110</v>
      </c>
    </row>
    <row r="2386" spans="1:5" x14ac:dyDescent="0.2">
      <c r="A2386" s="95">
        <f>_xlfn.XLOOKUP(E2386,'F U L L   S E T S  (-10%)'!T:T,'F U L L   S E T S  (-10%)'!J:J,0)</f>
        <v>0</v>
      </c>
      <c r="B2386" s="161" t="str">
        <f t="shared" si="52"/>
        <v>UH.VM.FFM-DT-10139</v>
      </c>
      <c r="C2386" s="95">
        <f t="shared" si="49"/>
        <v>0</v>
      </c>
      <c r="D2386" s="95">
        <v>10139</v>
      </c>
      <c r="E2386" s="95" t="s">
        <v>630</v>
      </c>
    </row>
    <row r="2387" spans="1:5" x14ac:dyDescent="0.2">
      <c r="A2387" s="95">
        <f>_xlfn.XLOOKUP(E2387,'F U L L   S E T S  (-10%)'!T:T,'F U L L   S E T S  (-10%)'!J:J,0)</f>
        <v>0</v>
      </c>
      <c r="B2387" s="161" t="str">
        <f t="shared" si="52"/>
        <v>UH.VM.FMU-DT-10139</v>
      </c>
      <c r="C2387" s="95">
        <f t="shared" si="49"/>
        <v>0</v>
      </c>
      <c r="D2387" s="95">
        <v>10139</v>
      </c>
      <c r="E2387" s="95" t="s">
        <v>631</v>
      </c>
    </row>
    <row r="2388" spans="1:5" x14ac:dyDescent="0.2">
      <c r="A2388" s="95">
        <f>_xlfn.XLOOKUP(E2388,'F U L L   S E T S  (-10%)'!T:T,'F U L L   S E T S  (-10%)'!J:J,0)</f>
        <v>0</v>
      </c>
      <c r="B2388" s="161" t="str">
        <f t="shared" si="52"/>
        <v>UH.VM.FMG-DT-10139</v>
      </c>
      <c r="C2388" s="95">
        <f t="shared" si="49"/>
        <v>0</v>
      </c>
      <c r="D2388" s="95">
        <v>10139</v>
      </c>
      <c r="E2388" s="95" t="s">
        <v>632</v>
      </c>
    </row>
    <row r="2389" spans="1:5" x14ac:dyDescent="0.2">
      <c r="A2389" s="95">
        <f>_xlfn.XLOOKUP(E2389,'F U L L   S E T S  (-10%)'!T:T,'F U L L   S E T S  (-10%)'!J:J,0)</f>
        <v>0</v>
      </c>
      <c r="B2389" s="161" t="str">
        <f t="shared" si="52"/>
        <v>UH.VM.FS.K9-DT-10139</v>
      </c>
      <c r="C2389" s="95">
        <f t="shared" si="49"/>
        <v>0</v>
      </c>
      <c r="D2389" s="95">
        <v>10139</v>
      </c>
      <c r="E2389" s="95" t="s">
        <v>633</v>
      </c>
    </row>
    <row r="2390" spans="1:5" x14ac:dyDescent="0.2">
      <c r="A2390" s="95">
        <f>_xlfn.XLOOKUP(E2390,'F U L L   S E T S  (-10%)'!T:T,'F U L L   S E T S  (-10%)'!J:J,0)</f>
        <v>0</v>
      </c>
      <c r="B2390" s="161" t="str">
        <f t="shared" si="52"/>
        <v>UH.VM.FS.BW-DT-10139</v>
      </c>
      <c r="C2390" s="95">
        <f t="shared" si="49"/>
        <v>0</v>
      </c>
      <c r="D2390" s="95">
        <v>10139</v>
      </c>
      <c r="E2390" s="95" t="s">
        <v>634</v>
      </c>
    </row>
    <row r="2391" spans="1:5" x14ac:dyDescent="0.2">
      <c r="A2391" s="95">
        <f>_xlfn.XLOOKUP(E2391,'F U L L   S E T S  (-10%)'!T:T,'F U L L   S E T S  (-10%)'!J:J,0)</f>
        <v>0</v>
      </c>
      <c r="B2391" s="161" t="str">
        <f t="shared" ref="B2391" si="53">E2391&amp;"-"&amp;D2391</f>
        <v>UH.GM.FS.BR-DT-10139</v>
      </c>
      <c r="C2391" s="95">
        <f t="shared" ref="C2391" si="54">SUM(A2391:A2391)</f>
        <v>0</v>
      </c>
      <c r="D2391" s="95">
        <v>10139</v>
      </c>
      <c r="E2391" s="95" t="s">
        <v>636</v>
      </c>
    </row>
    <row r="2392" spans="1:5" x14ac:dyDescent="0.2">
      <c r="A2392" s="95">
        <f>_xlfn.XLOOKUP(E2392,'F U L L   S E T S  (-10%)'!T:T,'F U L L   S E T S  (-10%)'!J:J,0)</f>
        <v>0</v>
      </c>
      <c r="B2392" s="161" t="str">
        <f t="shared" si="52"/>
        <v>UH.VM.FS.BR-DT-10139</v>
      </c>
      <c r="C2392" s="95">
        <f t="shared" si="49"/>
        <v>0</v>
      </c>
      <c r="D2392" s="95">
        <v>10139</v>
      </c>
      <c r="E2392" s="95" t="s">
        <v>635</v>
      </c>
    </row>
    <row r="2393" spans="1:5" x14ac:dyDescent="0.2">
      <c r="A2393" s="95">
        <f>_xlfn.XLOOKUP(E2393,'F U L L   S E T S  (-10%)'!T:T,'F U L L   S E T S  (-10%)'!J:J,0)</f>
        <v>0</v>
      </c>
      <c r="B2393" s="161" t="str">
        <f t="shared" si="52"/>
        <v>UH.GM.FF-DT-10139</v>
      </c>
      <c r="C2393" s="95">
        <f t="shared" si="49"/>
        <v>0</v>
      </c>
      <c r="D2393" s="95">
        <v>10139</v>
      </c>
      <c r="E2393" s="95" t="s">
        <v>626</v>
      </c>
    </row>
    <row r="2394" spans="1:5" x14ac:dyDescent="0.2">
      <c r="A2394" s="95">
        <f>_xlfn.XLOOKUP(E2394,'F U L L   S E T S  (-10%)'!T:T,'F U L L   S E T S  (-10%)'!K:K,0)</f>
        <v>0</v>
      </c>
      <c r="B2394" s="161" t="str">
        <f t="shared" si="52"/>
        <v>UH.GM.FF-10091</v>
      </c>
      <c r="C2394" s="95">
        <f t="shared" si="49"/>
        <v>0</v>
      </c>
      <c r="D2394" s="95">
        <v>10091</v>
      </c>
      <c r="E2394" s="95" t="s">
        <v>625</v>
      </c>
    </row>
    <row r="2395" spans="1:5" x14ac:dyDescent="0.2">
      <c r="A2395" s="95">
        <f>_xlfn.XLOOKUP(E2395,'F U L L   S E T S  (-10%)'!T:T,'F U L L   S E T S  (-10%)'!K:K,0)</f>
        <v>0</v>
      </c>
      <c r="B2395" s="161" t="str">
        <f t="shared" si="52"/>
        <v>UH.VM.FS.BW-10091</v>
      </c>
      <c r="C2395" s="95">
        <f t="shared" si="49"/>
        <v>0</v>
      </c>
      <c r="D2395" s="95">
        <v>10091</v>
      </c>
      <c r="E2395" s="95" t="s">
        <v>114</v>
      </c>
    </row>
    <row r="2396" spans="1:5" x14ac:dyDescent="0.2">
      <c r="A2396" s="95">
        <f>_xlfn.XLOOKUP(E2396,'F U L L   S E T S  (-10%)'!T:T,'F U L L   S E T S  (-10%)'!K:K,0)</f>
        <v>0</v>
      </c>
      <c r="B2396" s="161" t="str">
        <f t="shared" si="52"/>
        <v>UH.GR.FS.CS-10091</v>
      </c>
      <c r="C2396" s="95">
        <f t="shared" si="49"/>
        <v>0</v>
      </c>
      <c r="D2396" s="95">
        <v>10091</v>
      </c>
      <c r="E2396" s="95" t="s">
        <v>102</v>
      </c>
    </row>
    <row r="2397" spans="1:5" x14ac:dyDescent="0.2">
      <c r="A2397" s="95">
        <f>_xlfn.XLOOKUP(E2397,'F U L L   S E T S  (-10%)'!T:T,'F U L L   S E T S  (-10%)'!K:K,0)</f>
        <v>0</v>
      </c>
      <c r="B2397" s="161" t="str">
        <f t="shared" si="52"/>
        <v>UH.GM.FS.CC-10091</v>
      </c>
      <c r="C2397" s="95">
        <f t="shared" si="49"/>
        <v>0</v>
      </c>
      <c r="D2397" s="95">
        <v>10091</v>
      </c>
      <c r="E2397" s="95" t="s">
        <v>93</v>
      </c>
    </row>
    <row r="2398" spans="1:5" x14ac:dyDescent="0.2">
      <c r="A2398" s="95">
        <f>_xlfn.XLOOKUP(E2398,'F U L L   S E T S  (-10%)'!T:T,'F U L L   S E T S  (-10%)'!K:K,0)</f>
        <v>0</v>
      </c>
      <c r="B2398" s="161" t="str">
        <f t="shared" si="52"/>
        <v>UH.GR.FS.CC-10091</v>
      </c>
      <c r="C2398" s="95">
        <f t="shared" si="49"/>
        <v>0</v>
      </c>
      <c r="D2398" s="95">
        <v>10091</v>
      </c>
      <c r="E2398" s="95" t="s">
        <v>98</v>
      </c>
    </row>
    <row r="2399" spans="1:5" x14ac:dyDescent="0.2">
      <c r="A2399" s="95">
        <f>_xlfn.XLOOKUP(E2399,'F U L L   S E T S  (-10%)'!T:T,'F U L L   S E T S  (-10%)'!K:K,0)</f>
        <v>0</v>
      </c>
      <c r="B2399" s="161" t="str">
        <f t="shared" si="52"/>
        <v>UH.VM.FS.CC-10091</v>
      </c>
      <c r="C2399" s="95">
        <f t="shared" si="49"/>
        <v>0</v>
      </c>
      <c r="D2399" s="95">
        <v>10091</v>
      </c>
      <c r="E2399" s="95" t="s">
        <v>95</v>
      </c>
    </row>
    <row r="2400" spans="1:5" x14ac:dyDescent="0.2">
      <c r="A2400" s="95">
        <f>_xlfn.XLOOKUP(E2400,'F U L L   S E T S  (-10%)'!T:T,'F U L L   S E T S  (-10%)'!K:K,0)</f>
        <v>0</v>
      </c>
      <c r="B2400" s="161" t="str">
        <f t="shared" si="52"/>
        <v>UH.VM.FFM-10091</v>
      </c>
      <c r="C2400" s="95">
        <f t="shared" si="49"/>
        <v>0</v>
      </c>
      <c r="D2400" s="95">
        <v>10091</v>
      </c>
      <c r="E2400" s="95" t="s">
        <v>627</v>
      </c>
    </row>
    <row r="2401" spans="1:5" x14ac:dyDescent="0.2">
      <c r="A2401" s="95">
        <f>_xlfn.XLOOKUP(E2401,'F U L L   S E T S  (-10%)'!T:T,'F U L L   S E T S  (-10%)'!K:K,0)</f>
        <v>0</v>
      </c>
      <c r="B2401" s="161" t="str">
        <f t="shared" si="52"/>
        <v>UH.VM.FMU-10091</v>
      </c>
      <c r="C2401" s="95">
        <f t="shared" si="49"/>
        <v>0</v>
      </c>
      <c r="D2401" s="95">
        <v>10091</v>
      </c>
      <c r="E2401" s="95" t="s">
        <v>628</v>
      </c>
    </row>
    <row r="2402" spans="1:5" x14ac:dyDescent="0.2">
      <c r="A2402" s="95">
        <f>_xlfn.XLOOKUP(E2402,'F U L L   S E T S  (-10%)'!T:T,'F U L L   S E T S  (-10%)'!K:K,0)</f>
        <v>0</v>
      </c>
      <c r="B2402" s="161" t="str">
        <f t="shared" si="52"/>
        <v>UH.VM.FMG-10091</v>
      </c>
      <c r="C2402" s="95">
        <f t="shared" si="49"/>
        <v>0</v>
      </c>
      <c r="D2402" s="95">
        <v>10091</v>
      </c>
      <c r="E2402" s="95" t="s">
        <v>629</v>
      </c>
    </row>
    <row r="2403" spans="1:5" x14ac:dyDescent="0.2">
      <c r="A2403" s="95">
        <f>_xlfn.XLOOKUP(E2403,'F U L L   S E T S  (-10%)'!T:T,'F U L L   S E T S  (-10%)'!K:K,0)</f>
        <v>0</v>
      </c>
      <c r="B2403" s="161" t="str">
        <f t="shared" si="52"/>
        <v>UH.GR.FS.K9-10091</v>
      </c>
      <c r="C2403" s="95">
        <f t="shared" si="49"/>
        <v>0</v>
      </c>
      <c r="D2403" s="95">
        <v>10091</v>
      </c>
      <c r="E2403" s="95" t="s">
        <v>108</v>
      </c>
    </row>
    <row r="2404" spans="1:5" x14ac:dyDescent="0.2">
      <c r="A2404" s="95">
        <f>_xlfn.XLOOKUP(E2404,'F U L L   S E T S  (-10%)'!T:T,'F U L L   S E T S  (-10%)'!K:K,0)</f>
        <v>0</v>
      </c>
      <c r="B2404" s="161" t="str">
        <f t="shared" si="52"/>
        <v>UH.VM.FS.K9-10091</v>
      </c>
      <c r="C2404" s="95">
        <f t="shared" si="49"/>
        <v>0</v>
      </c>
      <c r="D2404" s="95">
        <v>10091</v>
      </c>
      <c r="E2404" s="95" t="s">
        <v>106</v>
      </c>
    </row>
    <row r="2405" spans="1:5" x14ac:dyDescent="0.2">
      <c r="A2405" s="95">
        <f>_xlfn.XLOOKUP(E2405,'F U L L   S E T S  (-10%)'!T:T,'F U L L   S E T S  (-10%)'!K:K,0)</f>
        <v>0</v>
      </c>
      <c r="B2405" s="161" t="str">
        <f t="shared" si="52"/>
        <v>UH.GR.FS.MO-10091</v>
      </c>
      <c r="C2405" s="95">
        <f t="shared" si="49"/>
        <v>0</v>
      </c>
      <c r="D2405" s="95">
        <v>10091</v>
      </c>
      <c r="E2405" s="95" t="s">
        <v>110</v>
      </c>
    </row>
    <row r="2406" spans="1:5" x14ac:dyDescent="0.2">
      <c r="A2406" s="95">
        <f>_xlfn.XLOOKUP(E2406,'F U L L   S E T S  (-10%)'!T:T,'F U L L   S E T S  (-10%)'!K:K,0)</f>
        <v>0</v>
      </c>
      <c r="B2406" s="161" t="str">
        <f t="shared" si="52"/>
        <v>UH.VM.FFM-DT-10131</v>
      </c>
      <c r="C2406" s="95">
        <f t="shared" si="49"/>
        <v>0</v>
      </c>
      <c r="D2406" s="95">
        <v>10131</v>
      </c>
      <c r="E2406" s="95" t="s">
        <v>630</v>
      </c>
    </row>
    <row r="2407" spans="1:5" x14ac:dyDescent="0.2">
      <c r="A2407" s="95">
        <f>_xlfn.XLOOKUP(E2407,'F U L L   S E T S  (-10%)'!T:T,'F U L L   S E T S  (-10%)'!K:K,0)</f>
        <v>0</v>
      </c>
      <c r="B2407" s="161" t="str">
        <f t="shared" si="52"/>
        <v>UH.VM.FMU-DT-10131</v>
      </c>
      <c r="C2407" s="95">
        <f t="shared" si="49"/>
        <v>0</v>
      </c>
      <c r="D2407" s="95">
        <v>10131</v>
      </c>
      <c r="E2407" s="95" t="s">
        <v>631</v>
      </c>
    </row>
    <row r="2408" spans="1:5" x14ac:dyDescent="0.2">
      <c r="A2408" s="95">
        <f>_xlfn.XLOOKUP(E2408,'F U L L   S E T S  (-10%)'!T:T,'F U L L   S E T S  (-10%)'!K:K,0)</f>
        <v>0</v>
      </c>
      <c r="B2408" s="161" t="str">
        <f t="shared" si="52"/>
        <v>UH.VM.FMG-DT-10131</v>
      </c>
      <c r="C2408" s="95">
        <f t="shared" si="49"/>
        <v>0</v>
      </c>
      <c r="D2408" s="95">
        <v>10131</v>
      </c>
      <c r="E2408" s="95" t="s">
        <v>632</v>
      </c>
    </row>
    <row r="2409" spans="1:5" x14ac:dyDescent="0.2">
      <c r="A2409" s="95">
        <f>_xlfn.XLOOKUP(E2409,'F U L L   S E T S  (-10%)'!T:T,'F U L L   S E T S  (-10%)'!K:K,0)</f>
        <v>0</v>
      </c>
      <c r="B2409" s="161" t="str">
        <f t="shared" si="52"/>
        <v>UH.VM.FS.K9-DT-10131</v>
      </c>
      <c r="C2409" s="95">
        <f t="shared" si="49"/>
        <v>0</v>
      </c>
      <c r="D2409" s="95">
        <v>10131</v>
      </c>
      <c r="E2409" s="95" t="s">
        <v>633</v>
      </c>
    </row>
    <row r="2410" spans="1:5" x14ac:dyDescent="0.2">
      <c r="A2410" s="95">
        <f>_xlfn.XLOOKUP(E2410,'F U L L   S E T S  (-10%)'!T:T,'F U L L   S E T S  (-10%)'!K:K,0)</f>
        <v>0</v>
      </c>
      <c r="B2410" s="161" t="str">
        <f t="shared" si="52"/>
        <v>UH.VM.FS.BW-DT-10131</v>
      </c>
      <c r="C2410" s="95">
        <f t="shared" si="49"/>
        <v>0</v>
      </c>
      <c r="D2410" s="95">
        <v>10131</v>
      </c>
      <c r="E2410" s="95" t="s">
        <v>634</v>
      </c>
    </row>
    <row r="2411" spans="1:5" x14ac:dyDescent="0.2">
      <c r="A2411" s="95">
        <f>_xlfn.XLOOKUP(E2411,'F U L L   S E T S  (-10%)'!T:T,'F U L L   S E T S  (-10%)'!K:K,0)</f>
        <v>0</v>
      </c>
      <c r="B2411" s="161" t="str">
        <f t="shared" ref="B2411" si="55">E2411&amp;"-"&amp;D2411</f>
        <v>UH.GM.FS.BR-DT-10131</v>
      </c>
      <c r="C2411" s="95">
        <f t="shared" ref="C2411" si="56">SUM(A2411:A2411)</f>
        <v>0</v>
      </c>
      <c r="D2411" s="95">
        <v>10131</v>
      </c>
      <c r="E2411" s="95" t="s">
        <v>636</v>
      </c>
    </row>
    <row r="2412" spans="1:5" x14ac:dyDescent="0.2">
      <c r="A2412" s="95">
        <f>_xlfn.XLOOKUP(E2412,'F U L L   S E T S  (-10%)'!T:T,'F U L L   S E T S  (-10%)'!K:K,0)</f>
        <v>0</v>
      </c>
      <c r="B2412" s="161" t="str">
        <f t="shared" si="52"/>
        <v>UH.VM.FS.BR-DT-10131</v>
      </c>
      <c r="C2412" s="95">
        <f t="shared" si="49"/>
        <v>0</v>
      </c>
      <c r="D2412" s="95">
        <v>10131</v>
      </c>
      <c r="E2412" s="95" t="s">
        <v>635</v>
      </c>
    </row>
    <row r="2413" spans="1:5" x14ac:dyDescent="0.2">
      <c r="A2413" s="95">
        <f>_xlfn.XLOOKUP(E2413,'F U L L   S E T S  (-10%)'!T:T,'F U L L   S E T S  (-10%)'!K:K,0)</f>
        <v>0</v>
      </c>
      <c r="B2413" s="161" t="str">
        <f t="shared" si="52"/>
        <v>UH.GM.FF-DT-10131</v>
      </c>
      <c r="C2413" s="95">
        <f t="shared" si="49"/>
        <v>0</v>
      </c>
      <c r="D2413" s="95">
        <v>10131</v>
      </c>
      <c r="E2413" s="95" t="s">
        <v>626</v>
      </c>
    </row>
    <row r="2414" spans="1:5" x14ac:dyDescent="0.2">
      <c r="A2414" s="95">
        <f>_xlfn.XLOOKUP(E2414,'F U L L   S E T S  (-10%)'!T:T,'F U L L   S E T S  (-10%)'!L:L,0)</f>
        <v>0</v>
      </c>
      <c r="B2414" s="161" t="str">
        <f t="shared" si="52"/>
        <v>UH.GM.FF-10094</v>
      </c>
      <c r="C2414" s="95">
        <f t="shared" si="49"/>
        <v>0</v>
      </c>
      <c r="D2414" s="95">
        <v>10094</v>
      </c>
      <c r="E2414" s="95" t="s">
        <v>625</v>
      </c>
    </row>
    <row r="2415" spans="1:5" x14ac:dyDescent="0.2">
      <c r="A2415" s="95">
        <f>_xlfn.XLOOKUP(E2415,'F U L L   S E T S  (-10%)'!T:T,'F U L L   S E T S  (-10%)'!L:L,0)</f>
        <v>0</v>
      </c>
      <c r="B2415" s="161" t="str">
        <f t="shared" si="52"/>
        <v>UH.VM.FS.BW-10094</v>
      </c>
      <c r="C2415" s="95">
        <f t="shared" si="49"/>
        <v>0</v>
      </c>
      <c r="D2415" s="95">
        <v>10094</v>
      </c>
      <c r="E2415" s="95" t="s">
        <v>114</v>
      </c>
    </row>
    <row r="2416" spans="1:5" x14ac:dyDescent="0.2">
      <c r="A2416" s="95">
        <f>_xlfn.XLOOKUP(E2416,'F U L L   S E T S  (-10%)'!T:T,'F U L L   S E T S  (-10%)'!L:L,0)</f>
        <v>0</v>
      </c>
      <c r="B2416" s="161" t="str">
        <f t="shared" si="52"/>
        <v>UH.GR.FS.CS-10094</v>
      </c>
      <c r="C2416" s="95">
        <f t="shared" si="49"/>
        <v>0</v>
      </c>
      <c r="D2416" s="95">
        <v>10094</v>
      </c>
      <c r="E2416" s="95" t="s">
        <v>102</v>
      </c>
    </row>
    <row r="2417" spans="1:5" x14ac:dyDescent="0.2">
      <c r="A2417" s="95">
        <f>_xlfn.XLOOKUP(E2417,'F U L L   S E T S  (-10%)'!T:T,'F U L L   S E T S  (-10%)'!L:L,0)</f>
        <v>0</v>
      </c>
      <c r="B2417" s="161" t="str">
        <f t="shared" si="52"/>
        <v>UH.GM.FS.CC-10094</v>
      </c>
      <c r="C2417" s="95">
        <f t="shared" si="49"/>
        <v>0</v>
      </c>
      <c r="D2417" s="95">
        <v>10094</v>
      </c>
      <c r="E2417" s="95" t="s">
        <v>93</v>
      </c>
    </row>
    <row r="2418" spans="1:5" x14ac:dyDescent="0.2">
      <c r="A2418" s="95">
        <f>_xlfn.XLOOKUP(E2418,'F U L L   S E T S  (-10%)'!T:T,'F U L L   S E T S  (-10%)'!L:L,0)</f>
        <v>0</v>
      </c>
      <c r="B2418" s="161" t="str">
        <f t="shared" si="52"/>
        <v>UH.GR.FS.CC-10094</v>
      </c>
      <c r="C2418" s="95">
        <f t="shared" si="49"/>
        <v>0</v>
      </c>
      <c r="D2418" s="95">
        <v>10094</v>
      </c>
      <c r="E2418" s="95" t="s">
        <v>98</v>
      </c>
    </row>
    <row r="2419" spans="1:5" x14ac:dyDescent="0.2">
      <c r="A2419" s="95">
        <f>_xlfn.XLOOKUP(E2419,'F U L L   S E T S  (-10%)'!T:T,'F U L L   S E T S  (-10%)'!L:L,0)</f>
        <v>0</v>
      </c>
      <c r="B2419" s="161" t="str">
        <f t="shared" si="52"/>
        <v>UH.VM.FS.CC-10094</v>
      </c>
      <c r="C2419" s="95">
        <f t="shared" si="49"/>
        <v>0</v>
      </c>
      <c r="D2419" s="95">
        <v>10094</v>
      </c>
      <c r="E2419" s="95" t="s">
        <v>95</v>
      </c>
    </row>
    <row r="2420" spans="1:5" x14ac:dyDescent="0.2">
      <c r="A2420" s="95">
        <f>_xlfn.XLOOKUP(E2420,'F U L L   S E T S  (-10%)'!T:T,'F U L L   S E T S  (-10%)'!L:L,0)</f>
        <v>0</v>
      </c>
      <c r="B2420" s="161" t="str">
        <f t="shared" si="52"/>
        <v>UH.VM.FFM-10094</v>
      </c>
      <c r="C2420" s="95">
        <f t="shared" si="49"/>
        <v>0</v>
      </c>
      <c r="D2420" s="95">
        <v>10094</v>
      </c>
      <c r="E2420" s="95" t="s">
        <v>627</v>
      </c>
    </row>
    <row r="2421" spans="1:5" x14ac:dyDescent="0.2">
      <c r="A2421" s="95">
        <f>_xlfn.XLOOKUP(E2421,'F U L L   S E T S  (-10%)'!T:T,'F U L L   S E T S  (-10%)'!L:L,0)</f>
        <v>0</v>
      </c>
      <c r="B2421" s="161" t="str">
        <f t="shared" si="52"/>
        <v>UH.VM.FMU-10094</v>
      </c>
      <c r="C2421" s="95">
        <f t="shared" si="49"/>
        <v>0</v>
      </c>
      <c r="D2421" s="95">
        <v>10094</v>
      </c>
      <c r="E2421" s="95" t="s">
        <v>628</v>
      </c>
    </row>
    <row r="2422" spans="1:5" x14ac:dyDescent="0.2">
      <c r="A2422" s="95">
        <f>_xlfn.XLOOKUP(E2422,'F U L L   S E T S  (-10%)'!T:T,'F U L L   S E T S  (-10%)'!L:L,0)</f>
        <v>0</v>
      </c>
      <c r="B2422" s="161" t="str">
        <f t="shared" si="52"/>
        <v>UH.VM.FMG-10094</v>
      </c>
      <c r="C2422" s="95">
        <f t="shared" si="49"/>
        <v>0</v>
      </c>
      <c r="D2422" s="95">
        <v>10094</v>
      </c>
      <c r="E2422" s="95" t="s">
        <v>629</v>
      </c>
    </row>
    <row r="2423" spans="1:5" x14ac:dyDescent="0.2">
      <c r="A2423" s="95">
        <f>_xlfn.XLOOKUP(E2423,'F U L L   S E T S  (-10%)'!T:T,'F U L L   S E T S  (-10%)'!L:L,0)</f>
        <v>0</v>
      </c>
      <c r="B2423" s="161" t="str">
        <f t="shared" si="52"/>
        <v>UH.GR.FS.K9-10094</v>
      </c>
      <c r="C2423" s="95">
        <f t="shared" si="49"/>
        <v>0</v>
      </c>
      <c r="D2423" s="95">
        <v>10094</v>
      </c>
      <c r="E2423" s="95" t="s">
        <v>108</v>
      </c>
    </row>
    <row r="2424" spans="1:5" x14ac:dyDescent="0.2">
      <c r="A2424" s="95">
        <f>_xlfn.XLOOKUP(E2424,'F U L L   S E T S  (-10%)'!T:T,'F U L L   S E T S  (-10%)'!L:L,0)</f>
        <v>0</v>
      </c>
      <c r="B2424" s="161" t="str">
        <f t="shared" si="52"/>
        <v>UH.VM.FS.K9-10094</v>
      </c>
      <c r="C2424" s="95">
        <f t="shared" si="49"/>
        <v>0</v>
      </c>
      <c r="D2424" s="95">
        <v>10094</v>
      </c>
      <c r="E2424" s="95" t="s">
        <v>106</v>
      </c>
    </row>
    <row r="2425" spans="1:5" x14ac:dyDescent="0.2">
      <c r="A2425" s="95">
        <f>_xlfn.XLOOKUP(E2425,'F U L L   S E T S  (-10%)'!T:T,'F U L L   S E T S  (-10%)'!L:L,0)</f>
        <v>0</v>
      </c>
      <c r="B2425" s="161" t="str">
        <f t="shared" si="52"/>
        <v>UH.GR.FS.MO-10094</v>
      </c>
      <c r="C2425" s="95">
        <f t="shared" si="49"/>
        <v>0</v>
      </c>
      <c r="D2425" s="95">
        <v>10094</v>
      </c>
      <c r="E2425" s="95" t="s">
        <v>110</v>
      </c>
    </row>
    <row r="2426" spans="1:5" x14ac:dyDescent="0.2">
      <c r="A2426" s="95">
        <f>_xlfn.XLOOKUP(E2426,'F U L L   S E T S  (-10%)'!T:T,'F U L L   S E T S  (-10%)'!L:L,0)</f>
        <v>0</v>
      </c>
      <c r="B2426" s="161" t="str">
        <f t="shared" si="52"/>
        <v>UH.VM.FFM-DT-10133</v>
      </c>
      <c r="C2426" s="95">
        <f t="shared" si="49"/>
        <v>0</v>
      </c>
      <c r="D2426" s="95">
        <v>10133</v>
      </c>
      <c r="E2426" s="95" t="s">
        <v>630</v>
      </c>
    </row>
    <row r="2427" spans="1:5" x14ac:dyDescent="0.2">
      <c r="A2427" s="95">
        <f>_xlfn.XLOOKUP(E2427,'F U L L   S E T S  (-10%)'!T:T,'F U L L   S E T S  (-10%)'!L:L,0)</f>
        <v>0</v>
      </c>
      <c r="B2427" s="161" t="str">
        <f t="shared" si="52"/>
        <v>UH.VM.FMU-DT-10133</v>
      </c>
      <c r="C2427" s="95">
        <f t="shared" si="49"/>
        <v>0</v>
      </c>
      <c r="D2427" s="95">
        <v>10133</v>
      </c>
      <c r="E2427" s="95" t="s">
        <v>631</v>
      </c>
    </row>
    <row r="2428" spans="1:5" x14ac:dyDescent="0.2">
      <c r="A2428" s="95">
        <f>_xlfn.XLOOKUP(E2428,'F U L L   S E T S  (-10%)'!T:T,'F U L L   S E T S  (-10%)'!L:L,0)</f>
        <v>0</v>
      </c>
      <c r="B2428" s="161" t="str">
        <f t="shared" si="52"/>
        <v>UH.VM.FMG-DT-10133</v>
      </c>
      <c r="C2428" s="95">
        <f t="shared" si="49"/>
        <v>0</v>
      </c>
      <c r="D2428" s="95">
        <v>10133</v>
      </c>
      <c r="E2428" s="95" t="s">
        <v>632</v>
      </c>
    </row>
    <row r="2429" spans="1:5" x14ac:dyDescent="0.2">
      <c r="A2429" s="95">
        <f>_xlfn.XLOOKUP(E2429,'F U L L   S E T S  (-10%)'!T:T,'F U L L   S E T S  (-10%)'!L:L,0)</f>
        <v>0</v>
      </c>
      <c r="B2429" s="161" t="str">
        <f t="shared" si="52"/>
        <v>UH.VM.FS.K9-DT-10133</v>
      </c>
      <c r="C2429" s="95">
        <f t="shared" si="49"/>
        <v>0</v>
      </c>
      <c r="D2429" s="95">
        <v>10133</v>
      </c>
      <c r="E2429" s="95" t="s">
        <v>633</v>
      </c>
    </row>
    <row r="2430" spans="1:5" x14ac:dyDescent="0.2">
      <c r="A2430" s="95">
        <f>_xlfn.XLOOKUP(E2430,'F U L L   S E T S  (-10%)'!T:T,'F U L L   S E T S  (-10%)'!L:L,0)</f>
        <v>0</v>
      </c>
      <c r="B2430" s="161" t="str">
        <f t="shared" si="52"/>
        <v>UH.VM.FS.BW-DT-10133</v>
      </c>
      <c r="C2430" s="95">
        <f t="shared" si="49"/>
        <v>0</v>
      </c>
      <c r="D2430" s="95">
        <v>10133</v>
      </c>
      <c r="E2430" s="95" t="s">
        <v>634</v>
      </c>
    </row>
    <row r="2431" spans="1:5" x14ac:dyDescent="0.2">
      <c r="A2431" s="95">
        <f>_xlfn.XLOOKUP(E2431,'F U L L   S E T S  (-10%)'!T:T,'F U L L   S E T S  (-10%)'!L:L,0)</f>
        <v>0</v>
      </c>
      <c r="B2431" s="161" t="str">
        <f t="shared" ref="B2431" si="57">E2431&amp;"-"&amp;D2431</f>
        <v>UH.GM.FS.BR-DT-10133</v>
      </c>
      <c r="C2431" s="95">
        <f t="shared" ref="C2431" si="58">SUM(A2431:A2431)</f>
        <v>0</v>
      </c>
      <c r="D2431" s="95">
        <v>10133</v>
      </c>
      <c r="E2431" s="95" t="s">
        <v>636</v>
      </c>
    </row>
    <row r="2432" spans="1:5" x14ac:dyDescent="0.2">
      <c r="A2432" s="95">
        <f>_xlfn.XLOOKUP(E2432,'F U L L   S E T S  (-10%)'!T:T,'F U L L   S E T S  (-10%)'!L:L,0)</f>
        <v>0</v>
      </c>
      <c r="B2432" s="161" t="str">
        <f t="shared" si="52"/>
        <v>UH.VM.FS.BR-DT-10133</v>
      </c>
      <c r="C2432" s="95">
        <f t="shared" si="49"/>
        <v>0</v>
      </c>
      <c r="D2432" s="95">
        <v>10133</v>
      </c>
      <c r="E2432" s="95" t="s">
        <v>635</v>
      </c>
    </row>
    <row r="2433" spans="1:5" x14ac:dyDescent="0.2">
      <c r="A2433" s="95">
        <f>_xlfn.XLOOKUP(E2433,'F U L L   S E T S  (-10%)'!T:T,'F U L L   S E T S  (-10%)'!L:L,0)</f>
        <v>0</v>
      </c>
      <c r="B2433" s="161" t="str">
        <f t="shared" si="52"/>
        <v>UH.GM.FF-DT-10133</v>
      </c>
      <c r="C2433" s="95">
        <f t="shared" si="49"/>
        <v>0</v>
      </c>
      <c r="D2433" s="95">
        <v>10133</v>
      </c>
      <c r="E2433" s="95" t="s">
        <v>626</v>
      </c>
    </row>
    <row r="2434" spans="1:5" x14ac:dyDescent="0.2">
      <c r="A2434" s="95">
        <f>_xlfn.XLOOKUP(E2434,'F U L L   S E T S  (-10%)'!T:T,'F U L L   S E T S  (-10%)'!M:M,0)</f>
        <v>0</v>
      </c>
      <c r="B2434" s="161" t="str">
        <f t="shared" si="52"/>
        <v>UH.GM.FF-10095</v>
      </c>
      <c r="C2434" s="95">
        <f t="shared" si="49"/>
        <v>0</v>
      </c>
      <c r="D2434" s="95">
        <v>10095</v>
      </c>
      <c r="E2434" s="95" t="s">
        <v>625</v>
      </c>
    </row>
    <row r="2435" spans="1:5" x14ac:dyDescent="0.2">
      <c r="A2435" s="95">
        <f>_xlfn.XLOOKUP(E2435,'F U L L   S E T S  (-10%)'!T:T,'F U L L   S E T S  (-10%)'!M:M,0)</f>
        <v>0</v>
      </c>
      <c r="B2435" s="161" t="str">
        <f t="shared" si="52"/>
        <v>UH.VM.FS.BW-10095</v>
      </c>
      <c r="C2435" s="95">
        <f t="shared" si="49"/>
        <v>0</v>
      </c>
      <c r="D2435" s="95">
        <v>10095</v>
      </c>
      <c r="E2435" s="95" t="s">
        <v>114</v>
      </c>
    </row>
    <row r="2436" spans="1:5" x14ac:dyDescent="0.2">
      <c r="A2436" s="95">
        <f>_xlfn.XLOOKUP(E2436,'F U L L   S E T S  (-10%)'!T:T,'F U L L   S E T S  (-10%)'!M:M,0)</f>
        <v>0</v>
      </c>
      <c r="B2436" s="161" t="str">
        <f t="shared" si="52"/>
        <v>UH.GR.FS.CS-10095</v>
      </c>
      <c r="C2436" s="95">
        <f t="shared" ref="C2436:C2453" si="59">SUM(A2436:A2436)</f>
        <v>0</v>
      </c>
      <c r="D2436" s="95">
        <v>10095</v>
      </c>
      <c r="E2436" s="95" t="s">
        <v>102</v>
      </c>
    </row>
    <row r="2437" spans="1:5" x14ac:dyDescent="0.2">
      <c r="A2437" s="95">
        <f>_xlfn.XLOOKUP(E2437,'F U L L   S E T S  (-10%)'!T:T,'F U L L   S E T S  (-10%)'!M:M,0)</f>
        <v>0</v>
      </c>
      <c r="B2437" s="161" t="str">
        <f t="shared" si="52"/>
        <v>UH.GM.FS.CC-10095</v>
      </c>
      <c r="C2437" s="95">
        <f t="shared" si="59"/>
        <v>0</v>
      </c>
      <c r="D2437" s="95">
        <v>10095</v>
      </c>
      <c r="E2437" s="95" t="s">
        <v>93</v>
      </c>
    </row>
    <row r="2438" spans="1:5" x14ac:dyDescent="0.2">
      <c r="A2438" s="95">
        <f>_xlfn.XLOOKUP(E2438,'F U L L   S E T S  (-10%)'!T:T,'F U L L   S E T S  (-10%)'!M:M,0)</f>
        <v>0</v>
      </c>
      <c r="B2438" s="161" t="str">
        <f t="shared" si="52"/>
        <v>UH.GR.FS.CC-10095</v>
      </c>
      <c r="C2438" s="95">
        <f t="shared" si="59"/>
        <v>0</v>
      </c>
      <c r="D2438" s="95">
        <v>10095</v>
      </c>
      <c r="E2438" s="95" t="s">
        <v>98</v>
      </c>
    </row>
    <row r="2439" spans="1:5" x14ac:dyDescent="0.2">
      <c r="A2439" s="95">
        <f>_xlfn.XLOOKUP(E2439,'F U L L   S E T S  (-10%)'!T:T,'F U L L   S E T S  (-10%)'!M:M,0)</f>
        <v>0</v>
      </c>
      <c r="B2439" s="161" t="str">
        <f t="shared" si="52"/>
        <v>UH.VM.FS.CC-10095</v>
      </c>
      <c r="C2439" s="95">
        <f t="shared" si="59"/>
        <v>0</v>
      </c>
      <c r="D2439" s="95">
        <v>10095</v>
      </c>
      <c r="E2439" s="95" t="s">
        <v>95</v>
      </c>
    </row>
    <row r="2440" spans="1:5" x14ac:dyDescent="0.2">
      <c r="A2440" s="95">
        <f>_xlfn.XLOOKUP(E2440,'F U L L   S E T S  (-10%)'!T:T,'F U L L   S E T S  (-10%)'!M:M,0)</f>
        <v>0</v>
      </c>
      <c r="B2440" s="161" t="str">
        <f t="shared" si="52"/>
        <v>UH.VM.FFM-10095</v>
      </c>
      <c r="C2440" s="95">
        <f t="shared" si="59"/>
        <v>0</v>
      </c>
      <c r="D2440" s="95">
        <v>10095</v>
      </c>
      <c r="E2440" s="95" t="s">
        <v>627</v>
      </c>
    </row>
    <row r="2441" spans="1:5" x14ac:dyDescent="0.2">
      <c r="A2441" s="95">
        <f>_xlfn.XLOOKUP(E2441,'F U L L   S E T S  (-10%)'!T:T,'F U L L   S E T S  (-10%)'!M:M,0)</f>
        <v>0</v>
      </c>
      <c r="B2441" s="161" t="str">
        <f t="shared" si="52"/>
        <v>UH.VM.FMU-10095</v>
      </c>
      <c r="C2441" s="95">
        <f t="shared" si="59"/>
        <v>0</v>
      </c>
      <c r="D2441" s="95">
        <v>10095</v>
      </c>
      <c r="E2441" s="95" t="s">
        <v>628</v>
      </c>
    </row>
    <row r="2442" spans="1:5" x14ac:dyDescent="0.2">
      <c r="A2442" s="95">
        <f>_xlfn.XLOOKUP(E2442,'F U L L   S E T S  (-10%)'!T:T,'F U L L   S E T S  (-10%)'!M:M,0)</f>
        <v>0</v>
      </c>
      <c r="B2442" s="161" t="str">
        <f t="shared" si="52"/>
        <v>UH.VM.FMG-10095</v>
      </c>
      <c r="C2442" s="95">
        <f t="shared" si="59"/>
        <v>0</v>
      </c>
      <c r="D2442" s="95">
        <v>10095</v>
      </c>
      <c r="E2442" s="95" t="s">
        <v>629</v>
      </c>
    </row>
    <row r="2443" spans="1:5" x14ac:dyDescent="0.2">
      <c r="A2443" s="95">
        <f>_xlfn.XLOOKUP(E2443,'F U L L   S E T S  (-10%)'!T:T,'F U L L   S E T S  (-10%)'!M:M,0)</f>
        <v>0</v>
      </c>
      <c r="B2443" s="161" t="str">
        <f t="shared" si="52"/>
        <v>UH.GR.FS.K9-10095</v>
      </c>
      <c r="C2443" s="95">
        <f t="shared" si="59"/>
        <v>0</v>
      </c>
      <c r="D2443" s="95">
        <v>10095</v>
      </c>
      <c r="E2443" s="95" t="s">
        <v>108</v>
      </c>
    </row>
    <row r="2444" spans="1:5" x14ac:dyDescent="0.2">
      <c r="A2444" s="95">
        <f>_xlfn.XLOOKUP(E2444,'F U L L   S E T S  (-10%)'!T:T,'F U L L   S E T S  (-10%)'!M:M,0)</f>
        <v>0</v>
      </c>
      <c r="B2444" s="161" t="str">
        <f t="shared" ref="B2444:B2453" si="60">E2444&amp;"-"&amp;D2444</f>
        <v>UH.VM.FS.K9-10095</v>
      </c>
      <c r="C2444" s="95">
        <f t="shared" si="59"/>
        <v>0</v>
      </c>
      <c r="D2444" s="95">
        <v>10095</v>
      </c>
      <c r="E2444" s="95" t="s">
        <v>106</v>
      </c>
    </row>
    <row r="2445" spans="1:5" x14ac:dyDescent="0.2">
      <c r="A2445" s="95">
        <f>_xlfn.XLOOKUP(E2445,'F U L L   S E T S  (-10%)'!T:T,'F U L L   S E T S  (-10%)'!M:M,0)</f>
        <v>0</v>
      </c>
      <c r="B2445" s="161" t="str">
        <f t="shared" si="60"/>
        <v>UH.GR.FS.MO-10095</v>
      </c>
      <c r="C2445" s="95">
        <f t="shared" si="59"/>
        <v>0</v>
      </c>
      <c r="D2445" s="95">
        <v>10095</v>
      </c>
      <c r="E2445" s="95" t="s">
        <v>110</v>
      </c>
    </row>
    <row r="2446" spans="1:5" x14ac:dyDescent="0.2">
      <c r="A2446" s="95">
        <f>_xlfn.XLOOKUP(E2446,'F U L L   S E T S  (-10%)'!T:T,'F U L L   S E T S  (-10%)'!M:M,0)</f>
        <v>0</v>
      </c>
      <c r="B2446" s="161" t="str">
        <f t="shared" si="60"/>
        <v>UH.VM.FFM-DT-10134</v>
      </c>
      <c r="C2446" s="95">
        <f t="shared" si="59"/>
        <v>0</v>
      </c>
      <c r="D2446" s="95">
        <v>10134</v>
      </c>
      <c r="E2446" s="95" t="s">
        <v>630</v>
      </c>
    </row>
    <row r="2447" spans="1:5" x14ac:dyDescent="0.2">
      <c r="A2447" s="95">
        <f>_xlfn.XLOOKUP(E2447,'F U L L   S E T S  (-10%)'!T:T,'F U L L   S E T S  (-10%)'!M:M,0)</f>
        <v>0</v>
      </c>
      <c r="B2447" s="161" t="str">
        <f t="shared" si="60"/>
        <v>UH.VM.FMU-DT-10134</v>
      </c>
      <c r="C2447" s="95">
        <f t="shared" si="59"/>
        <v>0</v>
      </c>
      <c r="D2447" s="95">
        <v>10134</v>
      </c>
      <c r="E2447" s="95" t="s">
        <v>631</v>
      </c>
    </row>
    <row r="2448" spans="1:5" x14ac:dyDescent="0.2">
      <c r="A2448" s="95">
        <f>_xlfn.XLOOKUP(E2448,'F U L L   S E T S  (-10%)'!T:T,'F U L L   S E T S  (-10%)'!M:M,0)</f>
        <v>0</v>
      </c>
      <c r="B2448" s="161" t="str">
        <f t="shared" si="60"/>
        <v>UH.VM.FMG-DT-10134</v>
      </c>
      <c r="C2448" s="95">
        <f t="shared" si="59"/>
        <v>0</v>
      </c>
      <c r="D2448" s="95">
        <v>10134</v>
      </c>
      <c r="E2448" s="95" t="s">
        <v>632</v>
      </c>
    </row>
    <row r="2449" spans="1:5" x14ac:dyDescent="0.2">
      <c r="A2449" s="95">
        <f>_xlfn.XLOOKUP(E2449,'F U L L   S E T S  (-10%)'!T:T,'F U L L   S E T S  (-10%)'!M:M,0)</f>
        <v>0</v>
      </c>
      <c r="B2449" s="161" t="str">
        <f t="shared" si="60"/>
        <v>UH.VM.FS.K9-DT-10134</v>
      </c>
      <c r="C2449" s="95">
        <f t="shared" si="59"/>
        <v>0</v>
      </c>
      <c r="D2449" s="95">
        <v>10134</v>
      </c>
      <c r="E2449" s="95" t="s">
        <v>633</v>
      </c>
    </row>
    <row r="2450" spans="1:5" x14ac:dyDescent="0.2">
      <c r="A2450" s="95">
        <f>_xlfn.XLOOKUP(E2450,'F U L L   S E T S  (-10%)'!T:T,'F U L L   S E T S  (-10%)'!M:M,0)</f>
        <v>0</v>
      </c>
      <c r="B2450" s="161" t="str">
        <f t="shared" si="60"/>
        <v>UH.VM.FS.BW-DT-10134</v>
      </c>
      <c r="C2450" s="95">
        <f t="shared" si="59"/>
        <v>0</v>
      </c>
      <c r="D2450" s="95">
        <v>10134</v>
      </c>
      <c r="E2450" s="95" t="s">
        <v>634</v>
      </c>
    </row>
    <row r="2451" spans="1:5" x14ac:dyDescent="0.2">
      <c r="A2451" s="95">
        <f>_xlfn.XLOOKUP(E2451,'F U L L   S E T S  (-10%)'!T:T,'F U L L   S E T S  (-10%)'!M:M,0)</f>
        <v>0</v>
      </c>
      <c r="B2451" s="161" t="str">
        <f t="shared" ref="B2451" si="61">E2451&amp;"-"&amp;D2451</f>
        <v>UH.GM.FS.BR-DT-10134</v>
      </c>
      <c r="C2451" s="95">
        <f t="shared" ref="C2451" si="62">SUM(A2451:A2451)</f>
        <v>0</v>
      </c>
      <c r="D2451" s="95">
        <v>10134</v>
      </c>
      <c r="E2451" s="95" t="s">
        <v>636</v>
      </c>
    </row>
    <row r="2452" spans="1:5" x14ac:dyDescent="0.2">
      <c r="A2452" s="95">
        <f>_xlfn.XLOOKUP(E2452,'F U L L   S E T S  (-10%)'!T:T,'F U L L   S E T S  (-10%)'!M:M,0)</f>
        <v>0</v>
      </c>
      <c r="B2452" s="161" t="str">
        <f t="shared" si="60"/>
        <v>UH.VM.FS.BR-DT-10134</v>
      </c>
      <c r="C2452" s="95">
        <f t="shared" si="59"/>
        <v>0</v>
      </c>
      <c r="D2452" s="95">
        <v>10134</v>
      </c>
      <c r="E2452" s="95" t="s">
        <v>635</v>
      </c>
    </row>
    <row r="2453" spans="1:5" x14ac:dyDescent="0.2">
      <c r="A2453" s="95">
        <f>_xlfn.XLOOKUP(E2453,'F U L L   S E T S  (-10%)'!T:T,'F U L L   S E T S  (-10%)'!M:M,0)</f>
        <v>0</v>
      </c>
      <c r="B2453" s="161" t="str">
        <f t="shared" si="60"/>
        <v>UH.GM.FF-DT-10134</v>
      </c>
      <c r="C2453" s="95">
        <f t="shared" si="59"/>
        <v>0</v>
      </c>
      <c r="D2453" s="95">
        <v>10134</v>
      </c>
      <c r="E2453" s="95" t="s">
        <v>626</v>
      </c>
    </row>
  </sheetData>
  <sheetProtection selectLockedCells="1" autoFilter="0"/>
  <autoFilter ref="A1:M2234" xr:uid="{33925940-CE47-FE4C-8F4A-F3DEA0801E71}"/>
  <pageMargins left="0.7" right="0.7" top="0.75" bottom="0.75" header="0.3" footer="0.3"/>
  <pageSetup paperSize="9" scale="42"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5f4d9e-b29f-4b54-b6a1-342e95dccb17" xsi:nil="true"/>
    <lcf76f155ced4ddcb4097134ff3c332f xmlns="5845f222-9471-46d4-a912-cfab43950d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67890697C7EA41A73C6211E41252A4" ma:contentTypeVersion="15" ma:contentTypeDescription="Ein neues Dokument erstellen." ma:contentTypeScope="" ma:versionID="7577988461ac1970ec92cdae85634078">
  <xsd:schema xmlns:xsd="http://www.w3.org/2001/XMLSchema" xmlns:xs="http://www.w3.org/2001/XMLSchema" xmlns:p="http://schemas.microsoft.com/office/2006/metadata/properties" xmlns:ns2="5845f222-9471-46d4-a912-cfab43950d46" xmlns:ns3="ea5f4d9e-b29f-4b54-b6a1-342e95dccb17" targetNamespace="http://schemas.microsoft.com/office/2006/metadata/properties" ma:root="true" ma:fieldsID="80ab0ea1ecccf7c5e175e47dc499da05" ns2:_="" ns3:_="">
    <xsd:import namespace="5845f222-9471-46d4-a912-cfab43950d46"/>
    <xsd:import namespace="ea5f4d9e-b29f-4b54-b6a1-342e95dccb1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5f222-9471-46d4-a912-cfab43950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5db4756e-6d34-4502-8895-11cf8224937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5f4d9e-b29f-4b54-b6a1-342e95dccb1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afe30c-ec26-429c-a213-69cb19d1446e}" ma:internalName="TaxCatchAll" ma:showField="CatchAllData" ma:web="ea5f4d9e-b29f-4b54-b6a1-342e95dccb1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A9E9A-6A12-4DF9-9F52-9FE0E8EB195A}">
  <ds:schemaRefs>
    <ds:schemaRef ds:uri="http://schemas.microsoft.com/sharepoint/v3/contenttype/forms"/>
  </ds:schemaRefs>
</ds:datastoreItem>
</file>

<file path=customXml/itemProps2.xml><?xml version="1.0" encoding="utf-8"?>
<ds:datastoreItem xmlns:ds="http://schemas.openxmlformats.org/officeDocument/2006/customXml" ds:itemID="{CE4DF413-E2E6-42B3-98E8-AD61A3F12915}">
  <ds:schemaRefs>
    <ds:schemaRef ds:uri="http://schemas.microsoft.com/office/2006/metadata/properties"/>
    <ds:schemaRef ds:uri="http://schemas.microsoft.com/office/infopath/2007/PartnerControls"/>
    <ds:schemaRef ds:uri="ea5f4d9e-b29f-4b54-b6a1-342e95dccb17"/>
    <ds:schemaRef ds:uri="5845f222-9471-46d4-a912-cfab43950d46"/>
  </ds:schemaRefs>
</ds:datastoreItem>
</file>

<file path=customXml/itemProps3.xml><?xml version="1.0" encoding="utf-8"?>
<ds:datastoreItem xmlns:ds="http://schemas.openxmlformats.org/officeDocument/2006/customXml" ds:itemID="{0CA41D2B-ABB7-42E9-B3FD-674E395A2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5f222-9471-46d4-a912-cfab43950d46"/>
    <ds:schemaRef ds:uri="ea5f4d9e-b29f-4b54-b6a1-342e95dcc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Info &amp; Overview</vt:lpstr>
      <vt:lpstr>F U L L   S E T S  (-10%)</vt:lpstr>
      <vt:lpstr>M A C R O S</vt:lpstr>
      <vt:lpstr>H O L D S</vt:lpstr>
      <vt:lpstr>M E R C H</vt:lpstr>
      <vt:lpstr>Data Sheet </vt:lpstr>
      <vt:lpstr>Data sheet KK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Office-gebruiker</dc:creator>
  <cp:keywords/>
  <dc:description/>
  <cp:lastModifiedBy>Tom Müller | Kletterkultur</cp:lastModifiedBy>
  <cp:revision/>
  <dcterms:created xsi:type="dcterms:W3CDTF">2018-07-26T10:54:25Z</dcterms:created>
  <dcterms:modified xsi:type="dcterms:W3CDTF">2024-04-15T13:45:03Z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0x010100E967890697C7EA41A73C6211E41252A4</vt:lpwstr>
  </property>
  <property fmtid="{D5CDD505-2E9C-101B-9397-08002B2CF9AE}" pid="3" name="MediaServiceImageTags">
    <vt:lpwstr/>
  </property>
</Properties>
</file>